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4_財政事情・財政分析\07_財政状況資料集（H22決算～）\R5年度決算\07_完成（１回目）\"/>
    </mc:Choice>
  </mc:AlternateContent>
  <xr:revisionPtr revIDLastSave="0" documentId="13_ncr:1_{A0983CD0-C0FA-42FF-B9CD-2228D353992C}" xr6:coauthVersionLast="47" xr6:coauthVersionMax="47" xr10:uidLastSave="{00000000-0000-0000-0000-000000000000}"/>
  <bookViews>
    <workbookView xWindow="-60" yWindow="-163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alcMode="manual"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O35" i="10"/>
  <c r="BE35" i="10"/>
  <c r="BE34" i="10"/>
  <c r="C34" i="10"/>
  <c r="C35" i="10" l="1"/>
  <c r="C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AM34" i="10" l="1"/>
  <c r="AM35" i="10" s="1"/>
  <c r="BW34" i="10" l="1"/>
  <c r="BW35" i="10" l="1"/>
  <c r="BW36" i="10" s="1"/>
  <c r="BW37" i="10" s="1"/>
  <c r="BW38" i="10" s="1"/>
  <c r="BW39" i="10" s="1"/>
  <c r="BW40" i="10" s="1"/>
  <c r="BW41" i="10" s="1"/>
  <c r="BW42" i="10" s="1"/>
  <c r="BW43" i="10" s="1"/>
  <c r="CO34" i="10" l="1"/>
</calcChain>
</file>

<file path=xl/sharedStrings.xml><?xml version="1.0" encoding="utf-8"?>
<sst xmlns="http://schemas.openxmlformats.org/spreadsheetml/2006/main" count="1108" uniqueCount="569">
  <si>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</si>
  <si>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</si>
  <si>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</si>
  <si>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</si>
  <si>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</si>
  <si>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</si>
  <si>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</si>
  <si>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</si>
  <si>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</si>
  <si>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</si>
  <si>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</si>
  <si>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</si>
  <si>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</si>
  <si>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</si>
  <si>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</si>
  <si>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</si>
  <si>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</si>
  <si>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</si>
  <si>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</si>
  <si>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</si>
  <si>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</si>
  <si>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</si>
  <si>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</si>
  <si>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</si>
  <si>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</si>
  <si>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</si>
  <si>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</si>
  <si>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</si>
  <si>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</si>
  <si>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</si>
  <si>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</si>
  <si>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</si>
  <si>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</si>
  <si>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</si>
  <si>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</si>
  <si>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</si>
  <si>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</si>
  <si>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</si>
  <si>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</si>
  <si>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</si>
  <si>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</si>
  <si>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</si>
  <si>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</si>
  <si>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</si>
  <si>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</si>
  <si>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</si>
  <si>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</si>
  <si>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</si>
  <si>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</si>
  <si>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</si>
  <si>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</si>
  <si>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</si>
  <si>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</si>
  <si>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</si>
  <si>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</si>
  <si>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</si>
  <si>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</si>
  <si>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</si>
  <si>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</si>
  <si>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</si>
  <si>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</si>
  <si>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</si>
  <si>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</si>
  <si>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</si>
  <si>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</si>
  <si>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</si>
  <si>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</si>
  <si>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</si>
  <si>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</si>
  <si>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</si>
  <si>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</si>
  <si>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</si>
  <si>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</si>
  <si>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</si>
  <si>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</si>
  <si>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</si>
  <si>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</si>
  <si>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</si>
  <si>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</si>
  <si>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</si>
  <si>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</si>
  <si>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Ⅴ－１</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</si>
  <si>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</si>
  <si>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</si>
  <si>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</si>
  <si>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</si>
  <si>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</si>
  <si>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</si>
  <si>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</si>
  <si>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</si>
  <si>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</si>
  <si>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</si>
  <si>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</si>
  <si>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</si>
  <si>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明和町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</si>
  <si>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</si>
  <si>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</si>
  <si>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</si>
  <si>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6"/>
  </si>
  <si>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</si>
  <si>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</si>
  <si>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</si>
  <si>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</si>
  <si>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</si>
  <si>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</si>
  <si>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</si>
  <si>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</si>
  <si>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</si>
  <si>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</si>
  <si>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</si>
  <si>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</si>
  <si>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</si>
  <si>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</si>
  <si>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</si>
  <si>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</si>
  <si>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</si>
  <si>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</si>
  <si>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</si>
  <si>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</si>
  <si>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</si>
  <si>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</si>
  <si>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</si>
  <si>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</si>
  <si>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</si>
  <si>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</si>
  <si>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</si>
  <si>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</si>
  <si>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</si>
  <si>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</si>
  <si>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</si>
  <si>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</si>
  <si>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</si>
  <si>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</si>
  <si>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</si>
  <si>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</si>
  <si>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</si>
  <si>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</si>
  <si>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</si>
  <si>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</si>
  <si>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</si>
  <si>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</si>
  <si>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</si>
  <si>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26"/>
  </si>
  <si>
    <t>うち日本人(％)</t>
    <phoneticPr fontId="5"/>
  </si>
  <si>
    <t>-0.5</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</si>
  <si>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</si>
  <si>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</si>
  <si>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</si>
  <si>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</si>
  <si>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</si>
  <si>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</si>
  <si>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</si>
  <si>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</si>
  <si>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</si>
  <si>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</si>
  <si>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</si>
  <si>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</si>
  <si>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</si>
  <si>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</si>
  <si>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</si>
  <si>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</si>
  <si>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</si>
  <si>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</si>
  <si>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</si>
  <si>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</si>
  <si>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</si>
  <si>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</si>
  <si>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</si>
  <si>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</si>
  <si>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</si>
  <si>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</si>
  <si>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</si>
  <si>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</si>
  <si>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</si>
  <si>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</si>
  <si>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</si>
  <si>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</si>
  <si>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</si>
  <si>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</si>
  <si>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</si>
  <si>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</si>
  <si>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</si>
  <si>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</si>
  <si>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</si>
  <si>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</si>
  <si>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</si>
  <si>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</si>
  <si>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</si>
  <si>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</si>
  <si>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</si>
  <si>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</si>
  <si>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</si>
  <si>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</si>
  <si>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</si>
  <si>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</si>
  <si>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</si>
  <si>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</si>
  <si>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</si>
  <si>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</si>
  <si>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</si>
  <si>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</si>
  <si>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</si>
  <si>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</si>
  <si>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三重県明和町</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</si>
  <si>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</si>
  <si>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</si>
  <si>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</si>
  <si>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</si>
  <si>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</si>
  <si>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</si>
  <si>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</si>
  <si>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</si>
  <si>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</si>
  <si>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</si>
  <si>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</si>
  <si>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</si>
  <si>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</si>
  <si>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</si>
  <si>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</si>
  <si>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</si>
  <si>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</si>
  <si>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</si>
  <si>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</si>
  <si>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</si>
  <si>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</si>
  <si>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</si>
  <si>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</si>
  <si>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</si>
  <si>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</si>
  <si>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</si>
  <si>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</si>
  <si>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</si>
  <si>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</si>
  <si>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</si>
  <si>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</si>
  <si>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</si>
  <si>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</si>
  <si>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</si>
  <si>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</si>
  <si>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</si>
  <si>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</si>
  <si>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</si>
  <si>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</si>
  <si>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</si>
  <si>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</si>
  <si>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</si>
  <si>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</si>
  <si>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</si>
  <si>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</si>
  <si>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</si>
  <si>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</si>
  <si>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</si>
  <si>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</si>
  <si>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</si>
  <si>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</si>
  <si>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</si>
  <si>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</si>
  <si>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</si>
  <si>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</si>
  <si>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</si>
  <si>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</si>
  <si>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</si>
  <si>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</si>
  <si>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</si>
  <si>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</si>
  <si>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</si>
  <si>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</si>
  <si>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</si>
  <si>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</si>
  <si>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</si>
  <si>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</si>
  <si>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</si>
  <si>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</si>
  <si>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</si>
  <si>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</si>
  <si>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</si>
  <si>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</si>
  <si>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</si>
  <si>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</si>
  <si>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</si>
  <si>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</si>
  <si>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</si>
  <si>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</si>
  <si>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</si>
  <si>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</si>
  <si>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</si>
  <si>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</si>
  <si>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</si>
  <si>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</si>
  <si>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</si>
  <si>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</si>
  <si>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</si>
  <si>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</si>
  <si>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</si>
  <si>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</si>
  <si>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</si>
  <si>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</si>
  <si>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</si>
  <si>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</si>
  <si>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</si>
  <si>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</si>
  <si>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</si>
  <si>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</si>
  <si>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</si>
  <si>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</si>
  <si>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</si>
  <si>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</si>
  <si>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</si>
  <si>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</si>
  <si>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</si>
  <si>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</si>
  <si>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</si>
  <si>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</si>
  <si>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</si>
  <si>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</si>
  <si>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</si>
  <si>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</si>
  <si>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</si>
  <si>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</si>
  <si>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</si>
  <si>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</si>
  <si>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</si>
  <si>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</si>
  <si>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</si>
  <si>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</si>
  <si>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</si>
  <si>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7"/>
  </si>
  <si>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</si>
  <si>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</si>
  <si>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</si>
  <si>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</si>
  <si>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</si>
  <si>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</si>
  <si>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</si>
  <si>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</si>
  <si>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</si>
  <si>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</si>
  <si>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</si>
  <si>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</si>
  <si>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</si>
  <si>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</si>
  <si>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</si>
  <si>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</si>
  <si>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</si>
  <si>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</si>
  <si>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</si>
  <si>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</si>
  <si>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</si>
  <si>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</si>
  <si>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</si>
  <si>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</si>
  <si>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</si>
  <si>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</si>
  <si>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</si>
  <si>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三重県明和町</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</si>
  <si>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</si>
  <si>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</si>
  <si>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</si>
  <si>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</si>
  <si>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</si>
  <si>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</si>
  <si>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</si>
  <si>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</si>
  <si>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</si>
  <si>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</si>
  <si>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</si>
  <si>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</si>
  <si>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</si>
  <si>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</si>
  <si>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</si>
  <si>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</si>
  <si>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</si>
  <si>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</si>
  <si>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</si>
  <si>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</si>
  <si>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斎宮跡保存事業特別会計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</si>
  <si>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</si>
  <si>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</si>
  <si>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</si>
  <si>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</si>
  <si>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</si>
  <si>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</si>
  <si>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</si>
  <si>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</si>
  <si>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</si>
  <si>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</si>
  <si>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</si>
  <si>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</si>
  <si>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</si>
  <si>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</si>
  <si>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</si>
  <si>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</si>
  <si>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</si>
  <si>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</si>
  <si>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</si>
  <si>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</si>
  <si>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</si>
  <si>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</si>
  <si>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</si>
  <si>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</si>
  <si>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</si>
  <si>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</si>
  <si>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</si>
  <si>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</si>
  <si>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</si>
  <si>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</si>
  <si>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</si>
  <si>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</si>
  <si>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</si>
  <si>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</si>
  <si>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</si>
  <si>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</si>
  <si>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</si>
  <si>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</si>
  <si>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</si>
  <si>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</si>
  <si>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</si>
  <si>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</si>
  <si>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</si>
  <si>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</si>
  <si>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</si>
  <si>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</si>
  <si>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</si>
  <si>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</si>
  <si>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</si>
  <si>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</si>
  <si>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</si>
  <si>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</si>
  <si>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</si>
  <si>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</si>
  <si>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</si>
  <si>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</si>
  <si>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</si>
  <si>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</si>
  <si>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</si>
  <si>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</si>
  <si>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</si>
  <si>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</si>
  <si>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</si>
  <si>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</si>
  <si>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</si>
  <si>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</si>
  <si>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</si>
  <si>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</si>
  <si>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</si>
  <si>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</si>
  <si>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</si>
  <si>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</si>
  <si>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</si>
  <si>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</si>
  <si>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</si>
  <si>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</si>
  <si>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</si>
  <si>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</si>
  <si>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</si>
  <si>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</si>
  <si>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</si>
  <si>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</si>
  <si>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</si>
  <si>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</si>
  <si>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</si>
  <si>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</si>
  <si>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</si>
  <si>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</si>
  <si>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</si>
  <si>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</si>
  <si>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</si>
  <si>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</si>
  <si>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</si>
  <si>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</si>
  <si>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</si>
  <si>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</si>
  <si>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</si>
  <si>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</si>
  <si>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</si>
  <si>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</si>
  <si>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</si>
  <si>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</si>
  <si>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</si>
  <si>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</si>
  <si>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</si>
  <si>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</si>
  <si>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</si>
  <si>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</si>
  <si>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</si>
  <si>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</si>
  <si>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</si>
  <si>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</si>
  <si>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</si>
  <si>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</si>
  <si>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</si>
  <si>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</si>
  <si>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</si>
  <si>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</si>
  <si>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</si>
  <si>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</si>
  <si>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</si>
  <si>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</si>
  <si>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</si>
  <si>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</si>
  <si>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</si>
  <si>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</si>
  <si>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</si>
  <si>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</si>
  <si>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</si>
  <si>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</si>
  <si>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</si>
  <si>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</si>
  <si>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</si>
  <si>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</si>
  <si>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</si>
  <si>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</si>
  <si>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</si>
  <si>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</si>
  <si>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</si>
  <si>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</si>
  <si>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</si>
  <si>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</si>
  <si>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</si>
  <si>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</si>
  <si>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</si>
  <si>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</si>
  <si>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</si>
  <si>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</si>
  <si>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</si>
  <si>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</si>
  <si>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</si>
  <si>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</si>
  <si>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</si>
  <si>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</si>
  <si>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</si>
  <si>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一般会計</t>
  </si>
  <si>
    <t>水道事業会計</t>
  </si>
  <si>
    <t>国民健康保険特別会計</t>
  </si>
  <si>
    <t>介護保険特別会計</t>
  </si>
  <si>
    <t>下水道事業会計</t>
  </si>
  <si>
    <t>住宅新築資金等貸付事業特別会計</t>
  </si>
  <si>
    <t>後期高齢者医療特別会計</t>
  </si>
  <si>
    <t>斎宮跡保存事業特別会計</t>
  </si>
  <si>
    <t>▲ 0.45</t>
  </si>
  <si>
    <t>その他会計（赤字）</t>
  </si>
  <si>
    <t>その他会計（黒字）</t>
  </si>
  <si>
    <t>R01</t>
    <phoneticPr fontId="5"/>
  </si>
  <si>
    <t>R02</t>
    <phoneticPr fontId="5"/>
  </si>
  <si>
    <t>R03</t>
    <phoneticPr fontId="5"/>
  </si>
  <si>
    <t>R04</t>
    <phoneticPr fontId="5"/>
  </si>
  <si>
    <t>R05</t>
    <phoneticPr fontId="5"/>
  </si>
  <si>
    <t>-</t>
    <phoneticPr fontId="2"/>
  </si>
  <si>
    <t>-</t>
    <phoneticPr fontId="2"/>
  </si>
  <si>
    <t>松阪地区広域衛生組合</t>
    <rPh sb="0" eb="10">
      <t>マツサカチクコウイキエイセイクミアイ</t>
    </rPh>
    <phoneticPr fontId="2"/>
  </si>
  <si>
    <t>松阪地区広域消防組合</t>
    <rPh sb="0" eb="10">
      <t>マツサカチクコウイキショウボウクミアイ</t>
    </rPh>
    <phoneticPr fontId="2"/>
  </si>
  <si>
    <t>三重県市町総合事務組合　一般会計</t>
    <rPh sb="0" eb="3">
      <t>ミエケン</t>
    </rPh>
    <rPh sb="3" eb="5">
      <t>シチョウ</t>
    </rPh>
    <rPh sb="5" eb="7">
      <t>ソウゴウ</t>
    </rPh>
    <rPh sb="7" eb="9">
      <t>ジム</t>
    </rPh>
    <rPh sb="9" eb="11">
      <t>クミアイ</t>
    </rPh>
    <rPh sb="12" eb="16">
      <t>イッパンカイケイ</t>
    </rPh>
    <phoneticPr fontId="2"/>
  </si>
  <si>
    <t>三重県市町総合事務組合　共同研修特別会計</t>
    <rPh sb="0" eb="3">
      <t>ミエケン</t>
    </rPh>
    <rPh sb="3" eb="5">
      <t>シチョウ</t>
    </rPh>
    <rPh sb="5" eb="7">
      <t>ソウゴウ</t>
    </rPh>
    <rPh sb="7" eb="9">
      <t>ジム</t>
    </rPh>
    <rPh sb="9" eb="11">
      <t>クミアイ</t>
    </rPh>
    <rPh sb="12" eb="20">
      <t>キョウドウケンシュウトクベツカイケイ</t>
    </rPh>
    <phoneticPr fontId="2"/>
  </si>
  <si>
    <t>三重県市町総合事務組合　デジタル地図特別会計</t>
    <rPh sb="0" eb="11">
      <t>ミエケンシチョウソウゴウジムクミアイ</t>
    </rPh>
    <rPh sb="16" eb="22">
      <t>チズトクベツカイケイ</t>
    </rPh>
    <phoneticPr fontId="2"/>
  </si>
  <si>
    <t>三重県市町総合事務組合　物品特別会計</t>
    <rPh sb="0" eb="11">
      <t>ミエケンシチョウソウゴウジムクミアイ</t>
    </rPh>
    <rPh sb="12" eb="18">
      <t>ブッピントクベツカイケイ</t>
    </rPh>
    <phoneticPr fontId="2"/>
  </si>
  <si>
    <t>三重県市町総合事務組合　退職手当特別会計</t>
    <rPh sb="0" eb="11">
      <t>ミエケンシチョウソウゴウジムクミアイ</t>
    </rPh>
    <rPh sb="12" eb="16">
      <t>タイショクテアテ</t>
    </rPh>
    <rPh sb="16" eb="20">
      <t>トクベツカイケイ</t>
    </rPh>
    <phoneticPr fontId="2"/>
  </si>
  <si>
    <t>三重県市町総合事務組合　消防救急無線特別会計</t>
    <rPh sb="0" eb="11">
      <t>ミエケンシチョウソウゴウジムクミアイ</t>
    </rPh>
    <rPh sb="12" eb="16">
      <t>ショウボウキュウキュウ</t>
    </rPh>
    <rPh sb="16" eb="22">
      <t>ムセントクベツカイケイ</t>
    </rPh>
    <phoneticPr fontId="2"/>
  </si>
  <si>
    <t>三重県市町総合事務組合　公平委員会特別会計</t>
    <rPh sb="0" eb="11">
      <t>ミエケンシチョウソウゴウジムクミアイ</t>
    </rPh>
    <rPh sb="12" eb="17">
      <t>コウヘイイインカイ</t>
    </rPh>
    <rPh sb="17" eb="21">
      <t>トクベツカイケイ</t>
    </rPh>
    <phoneticPr fontId="2"/>
  </si>
  <si>
    <t>伊勢広域環境組合</t>
    <rPh sb="0" eb="8">
      <t>イセコウイキカンキョウクミアイ</t>
    </rPh>
    <phoneticPr fontId="2"/>
  </si>
  <si>
    <t>三重地方税管理回収機構　一般会計</t>
    <rPh sb="0" eb="4">
      <t>ミエチホウ</t>
    </rPh>
    <rPh sb="4" eb="11">
      <t>ゼイカンリカイシュウキコウ</t>
    </rPh>
    <rPh sb="12" eb="16">
      <t>イッパンカイケイ</t>
    </rPh>
    <phoneticPr fontId="2"/>
  </si>
  <si>
    <t>三重地方税管理回収機構　滞納整理拡充事業特別会計</t>
    <rPh sb="0" eb="11">
      <t>ミエチホウゼイカンリカイシュウキコウ</t>
    </rPh>
    <rPh sb="12" eb="18">
      <t>タイノウセイリカクジュウ</t>
    </rPh>
    <rPh sb="18" eb="20">
      <t>ジギョウ</t>
    </rPh>
    <rPh sb="20" eb="24">
      <t>トクベツカイケイ</t>
    </rPh>
    <phoneticPr fontId="2"/>
  </si>
  <si>
    <t>三重県後期高齢者医療広域連合　一般会計</t>
    <rPh sb="0" eb="14">
      <t>ミエケンコウキコウレイシャイリョウコウイキレンゴウ</t>
    </rPh>
    <rPh sb="15" eb="19">
      <t>イッパンカイケイ</t>
    </rPh>
    <phoneticPr fontId="2"/>
  </si>
  <si>
    <t>三重県後期高齢者医療広域連合　後期高齢者医療特別会計</t>
    <rPh sb="0" eb="14">
      <t>ミエケンコウキコウレイシャイリョウコウイキレンゴウ</t>
    </rPh>
    <rPh sb="15" eb="20">
      <t>コウキコウレイシャ</t>
    </rPh>
    <rPh sb="20" eb="22">
      <t>イリョウ</t>
    </rPh>
    <rPh sb="22" eb="26">
      <t>トクベツカイケイ</t>
    </rPh>
    <phoneticPr fontId="2"/>
  </si>
  <si>
    <t>多気東部土地開発公社</t>
    <phoneticPr fontId="2"/>
  </si>
  <si>
    <t>ふるさと寄附基金</t>
    <rPh sb="4" eb="8">
      <t>キフキキン</t>
    </rPh>
    <phoneticPr fontId="5"/>
  </si>
  <si>
    <t>松阪地区広域消防組合職員退職手当基金</t>
    <rPh sb="0" eb="10">
      <t>マツサカチクコウイキショウボウクミアイ</t>
    </rPh>
    <rPh sb="10" eb="16">
      <t>ショクインタイショクテアテ</t>
    </rPh>
    <rPh sb="16" eb="18">
      <t>キキン</t>
    </rPh>
    <phoneticPr fontId="2"/>
  </si>
  <si>
    <t>公共施設等基金</t>
    <rPh sb="0" eb="7">
      <t>コウキョウシセツトウキキン</t>
    </rPh>
    <phoneticPr fontId="2"/>
  </si>
  <si>
    <t>文化、スポーツ振興基金</t>
    <rPh sb="0" eb="2">
      <t>ブンカ</t>
    </rPh>
    <rPh sb="7" eb="11">
      <t>シンコウキキン</t>
    </rPh>
    <phoneticPr fontId="2"/>
  </si>
  <si>
    <t>教育・福祉施設建設基金</t>
    <rPh sb="0" eb="2">
      <t>キョウイク</t>
    </rPh>
    <rPh sb="3" eb="7">
      <t>フクシシセツ</t>
    </rPh>
    <rPh sb="7" eb="11">
      <t>ケンセツキキン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</si>
</sst>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1" fillId="0" borderId="7" xfId="8" applyFont="1" applyBorder="1" applyAlignment="1">
      <alignment horizontal="left" vertical="center"/>
    </xf>
    <xf numFmtId="0" fontId="25" fillId="0" borderId="71" xfId="9" applyFont="1" applyBorder="1" applyAlignment="1">
      <alignment horizontal="center" vertical="center"/>
    </xf>
    <xf numFmtId="0" fontId="21" fillId="0" borderId="7" xfId="8" applyFont="1" applyBorder="1" applyAlignment="1">
      <alignment horizontal="center" vertical="center"/>
    </xf>
    <xf numFmtId="0" fontId="21" fillId="0" borderId="74" xfId="8"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0" xfId="8" applyFont="1" applyAlignment="1">
      <alignment horizontal="center" vertical="center"/>
    </xf>
    <xf numFmtId="49" fontId="21" fillId="0" borderId="0" xfId="8" applyNumberFormat="1" applyFont="1" applyAlignment="1">
      <alignment horizontal="center" vertical="center"/>
    </xf>
    <xf numFmtId="0" fontId="21" fillId="0" borderId="66" xfId="8" applyFont="1" applyBorder="1" applyAlignment="1">
      <alignment horizontal="center"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lignment vertical="center"/>
    </xf>
    <xf numFmtId="0" fontId="35" fillId="6" borderId="75" xfId="12" applyFont="1" applyFill="1" applyBorder="1" applyAlignment="1">
      <alignment horizontal="center" vertical="center"/>
    </xf>
    <xf numFmtId="0" fontId="35" fillId="6" borderId="31" xfId="12" applyFont="1" applyFill="1" applyBorder="1">
      <alignment vertical="center"/>
    </xf>
    <xf numFmtId="0" fontId="35" fillId="6" borderId="11" xfId="12" applyFont="1" applyFill="1" applyBorder="1">
      <alignment vertical="center"/>
    </xf>
    <xf numFmtId="0" fontId="35" fillId="6" borderId="12"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pplyFill="1">
      <alignment vertical="center"/>
    </xf>
    <xf numFmtId="0" fontId="1" fillId="0" borderId="0" xfId="16" applyFont="1" applyFill="1" applyBorder="1">
      <alignment vertical="center"/>
    </xf>
    <xf numFmtId="0" fontId="35"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8" fillId="0" borderId="34" xfId="16" applyNumberFormat="1" applyFont="1" applyFill="1" applyBorder="1" applyAlignment="1">
      <alignment horizontal="right" vertical="center" shrinkToFit="1"/>
    </xf>
    <xf numFmtId="190" fontId="18"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8" fillId="0" borderId="34" xfId="16" applyNumberFormat="1" applyFont="1" applyFill="1" applyBorder="1" applyAlignment="1">
      <alignment horizontal="right" vertical="center" shrinkToFit="1"/>
    </xf>
    <xf numFmtId="187" fontId="18"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5"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Fill="1" applyBorder="1" applyAlignment="1">
      <alignment horizontal="right" vertical="center" shrinkToFit="1"/>
    </xf>
    <xf numFmtId="177" fontId="18" fillId="0" borderId="41" xfId="19" applyNumberFormat="1" applyFont="1" applyFill="1" applyBorder="1" applyAlignment="1">
      <alignment horizontal="right" vertical="center" shrinkToFit="1"/>
    </xf>
    <xf numFmtId="187" fontId="18" fillId="0" borderId="57" xfId="19" applyNumberFormat="1" applyFont="1" applyFill="1" applyBorder="1" applyAlignment="1">
      <alignment horizontal="right" vertical="center" shrinkToFit="1"/>
    </xf>
    <xf numFmtId="177" fontId="18" fillId="0" borderId="55" xfId="19" applyNumberFormat="1" applyFont="1" applyFill="1" applyBorder="1" applyAlignment="1">
      <alignment horizontal="right" vertical="center" shrinkToFit="1"/>
    </xf>
    <xf numFmtId="187" fontId="18" fillId="0" borderId="58" xfId="19" applyNumberFormat="1" applyFont="1" applyFill="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Fill="1" applyBorder="1" applyAlignment="1">
      <alignment horizontal="right" vertical="center" shrinkToFit="1"/>
    </xf>
    <xf numFmtId="177" fontId="18" fillId="0" borderId="61" xfId="19" applyNumberFormat="1" applyFont="1" applyFill="1" applyBorder="1" applyAlignment="1">
      <alignment horizontal="right" vertical="center" shrinkToFit="1"/>
    </xf>
    <xf numFmtId="187" fontId="18" fillId="0" borderId="59" xfId="19" applyNumberFormat="1" applyFont="1" applyFill="1" applyBorder="1" applyAlignment="1">
      <alignment horizontal="right" vertical="center" shrinkToFit="1"/>
    </xf>
    <xf numFmtId="177" fontId="18" fillId="0" borderId="62" xfId="19" applyNumberFormat="1" applyFont="1" applyFill="1" applyBorder="1" applyAlignment="1">
      <alignment horizontal="right" vertical="center" shrinkToFit="1"/>
    </xf>
    <xf numFmtId="187" fontId="18" fillId="0" borderId="63" xfId="19" applyNumberFormat="1" applyFont="1" applyFill="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9" xfId="8" applyFont="1" applyBorder="1" applyAlignment="1">
      <alignment horizontal="center" vertical="center"/>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68" xfId="8" applyFont="1" applyBorder="1" applyAlignment="1">
      <alignment horizontal="center" vertical="center"/>
    </xf>
    <xf numFmtId="0" fontId="21" fillId="0" borderId="40"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37" xfId="8" applyFont="1" applyBorder="1" applyAlignment="1">
      <alignment horizontal="center" vertical="center"/>
    </xf>
    <xf numFmtId="0" fontId="21" fillId="0" borderId="69" xfId="8" applyFont="1" applyBorder="1" applyAlignment="1">
      <alignment horizontal="center" vertical="center"/>
    </xf>
    <xf numFmtId="0" fontId="21" fillId="0" borderId="7" xfId="8" applyFont="1" applyBorder="1" applyAlignment="1">
      <alignment horizontal="center" vertical="center"/>
    </xf>
    <xf numFmtId="0" fontId="21" fillId="0" borderId="0" xfId="8" applyFont="1" applyAlignment="1">
      <alignment horizontal="center" vertical="center"/>
    </xf>
    <xf numFmtId="0" fontId="21" fillId="0" borderId="24" xfId="8" applyFont="1" applyBorder="1" applyAlignment="1">
      <alignment horizontal="center" vertical="center"/>
    </xf>
    <xf numFmtId="0" fontId="21" fillId="0" borderId="56" xfId="8" applyFont="1" applyBorder="1" applyAlignment="1">
      <alignment horizontal="center" vertical="center"/>
    </xf>
    <xf numFmtId="0" fontId="21" fillId="0" borderId="66" xfId="8" applyFont="1" applyBorder="1" applyAlignment="1">
      <alignment horizontal="center" vertical="center"/>
    </xf>
    <xf numFmtId="0" fontId="21" fillId="0" borderId="67"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3" xfId="8" applyFont="1" applyBorder="1" applyAlignment="1">
      <alignment horizontal="center" vertical="center"/>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7" xfId="8" applyFont="1" applyBorder="1" applyAlignment="1">
      <alignment horizontal="left" vertical="center"/>
    </xf>
    <xf numFmtId="0" fontId="21" fillId="0" borderId="0" xfId="8" applyFont="1" applyAlignment="1">
      <alignment horizontal="left" vertical="center"/>
    </xf>
    <xf numFmtId="0" fontId="21" fillId="0" borderId="66" xfId="8" applyFont="1" applyBorder="1" applyAlignment="1">
      <alignment horizontal="left" vertical="center"/>
    </xf>
    <xf numFmtId="0" fontId="21" fillId="0" borderId="14" xfId="8" applyFont="1" applyBorder="1" applyAlignment="1">
      <alignment horizontal="center" vertical="center"/>
    </xf>
    <xf numFmtId="0" fontId="21" fillId="0" borderId="51" xfId="8" applyFont="1" applyBorder="1" applyAlignment="1">
      <alignment horizontal="center" vertical="center"/>
    </xf>
    <xf numFmtId="0" fontId="21" fillId="0" borderId="15" xfId="8" applyFont="1" applyBorder="1" applyAlignment="1">
      <alignment horizontal="center" vertical="center"/>
    </xf>
    <xf numFmtId="0" fontId="21" fillId="0" borderId="52" xfId="8" applyFont="1" applyBorder="1" applyAlignment="1">
      <alignment horizontal="center" vertical="center"/>
    </xf>
    <xf numFmtId="0" fontId="21" fillId="0" borderId="70" xfId="8" applyFont="1" applyBorder="1" applyAlignment="1">
      <alignment horizontal="center" vertical="center"/>
    </xf>
    <xf numFmtId="0" fontId="21" fillId="0" borderId="71" xfId="8" applyFont="1" applyBorder="1" applyAlignment="1">
      <alignment horizontal="center" vertical="center"/>
    </xf>
    <xf numFmtId="0" fontId="21" fillId="0" borderId="41" xfId="8" applyFont="1" applyBorder="1" applyAlignment="1">
      <alignment horizontal="center" vertical="center"/>
    </xf>
    <xf numFmtId="0" fontId="21" fillId="0" borderId="16"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0" fontId="21" fillId="0" borderId="11" xfId="8" applyFont="1" applyBorder="1" applyAlignment="1">
      <alignment horizontal="center" vertical="center"/>
    </xf>
    <xf numFmtId="0" fontId="21" fillId="0" borderId="12"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0" xfId="8" applyNumberFormat="1" applyFont="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0" xfId="8" applyFont="1" applyBorder="1">
      <alignment vertical="center"/>
    </xf>
    <xf numFmtId="0" fontId="21" fillId="0" borderId="31" xfId="8" applyFont="1" applyBorder="1">
      <alignment vertical="center"/>
    </xf>
    <xf numFmtId="0" fontId="21" fillId="0" borderId="42"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77"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39" xfId="8" applyFont="1" applyBorder="1">
      <alignment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32" xfId="8" applyNumberFormat="1" applyFont="1" applyBorder="1" applyAlignment="1">
      <alignment horizontal="right" vertical="center" shrinkToFit="1"/>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41" xfId="8" applyFont="1" applyBorder="1">
      <alignment vertical="center"/>
    </xf>
    <xf numFmtId="0" fontId="25" fillId="0" borderId="31" xfId="8" applyFont="1" applyBorder="1">
      <alignment vertical="center"/>
    </xf>
    <xf numFmtId="0" fontId="25" fillId="0" borderId="42" xfId="8" applyFont="1" applyBorder="1">
      <alignment vertical="center"/>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1" fillId="0" borderId="42"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Font="1" applyBorder="1" applyAlignment="1">
      <alignment horizontal="left" vertical="center"/>
    </xf>
    <xf numFmtId="0" fontId="21" fillId="0" borderId="8" xfId="10" applyFont="1" applyBorder="1" applyAlignment="1">
      <alignment horizontal="left" vertical="center"/>
    </xf>
    <xf numFmtId="0" fontId="21" fillId="0" borderId="9" xfId="10" applyFont="1" applyBorder="1" applyAlignment="1">
      <alignment horizontal="lef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78" fontId="21" fillId="0" borderId="8" xfId="8" applyNumberFormat="1" applyFont="1" applyBorder="1" applyAlignment="1">
      <alignment horizontal="right"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8"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4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8" fillId="0" borderId="31" xfId="8" applyFont="1" applyBorder="1">
      <alignment vertical="center"/>
    </xf>
    <xf numFmtId="0" fontId="28" fillId="0" borderId="42" xfId="8" applyFont="1" applyBorder="1">
      <alignmen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49" fontId="21" fillId="0" borderId="0" xfId="8" applyNumberFormat="1" applyFont="1" applyAlignment="1">
      <alignment horizontal="lef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0" fontId="21" fillId="0" borderId="1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1" fillId="0" borderId="0" xfId="8" applyFont="1" applyAlignment="1">
      <alignment horizontal="center" vertical="center" shrinkToFit="1"/>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pplyProtection="1">
      <alignment horizontal="center" vertical="center" shrinkToFit="1"/>
      <protection hidden="1"/>
    </xf>
    <xf numFmtId="0" fontId="21" fillId="0" borderId="0" xfId="8" applyFont="1">
      <alignment vertical="center"/>
    </xf>
    <xf numFmtId="0" fontId="21" fillId="0" borderId="0" xfId="10">
      <alignment vertical="center"/>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0" fontId="21" fillId="0" borderId="34" xfId="11" applyFont="1" applyBorder="1" applyAlignment="1">
      <alignment horizontal="center" vertical="center"/>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12"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38" xfId="11" applyNumberFormat="1" applyFont="1" applyBorder="1" applyAlignment="1">
      <alignment horizontal="right" vertical="center" shrinkToFit="1"/>
    </xf>
    <xf numFmtId="178" fontId="21" fillId="0" borderId="87"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81" fontId="21" fillId="0" borderId="85"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7" fillId="0" borderId="0" xfId="6" applyAlignment="1">
      <alignment vertical="center"/>
    </xf>
    <xf numFmtId="0" fontId="17" fillId="0" borderId="38" xfId="6" applyBorder="1" applyAlignment="1">
      <alignment vertical="center"/>
    </xf>
    <xf numFmtId="178" fontId="21" fillId="0" borderId="88"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38" xfId="11" applyNumberFormat="1" applyFont="1" applyBorder="1" applyAlignment="1">
      <alignment horizontal="right"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65" xfId="11" applyNumberFormat="1" applyFont="1" applyBorder="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1"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1" fillId="0" borderId="41" xfId="11" applyNumberFormat="1" applyFont="1" applyBorder="1" applyAlignment="1">
      <alignment horizontal="right" vertical="center" shrinkToFit="1"/>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181" fontId="21" fillId="0" borderId="65" xfId="11" applyNumberFormat="1" applyFont="1" applyBorder="1" applyAlignment="1">
      <alignment horizontal="right" vertical="center" shrinkToFit="1"/>
    </xf>
    <xf numFmtId="181"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1"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178" fontId="21" fillId="0" borderId="51"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178" fontId="21" fillId="0" borderId="37" xfId="11" applyNumberFormat="1" applyFont="1" applyBorder="1" applyAlignment="1">
      <alignment horizontal="right" vertical="center" shrinkToFit="1"/>
    </xf>
    <xf numFmtId="178" fontId="21" fillId="0" borderId="56" xfId="11" applyNumberFormat="1" applyFont="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91"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178" fontId="21" fillId="0" borderId="40" xfId="11" applyNumberFormat="1" applyFont="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6" borderId="75" xfId="12" applyFont="1" applyFill="1" applyBorder="1" applyAlignment="1">
      <alignment horizontal="left" vertical="center"/>
    </xf>
    <xf numFmtId="0" fontId="35" fillId="6" borderId="75" xfId="12" applyFont="1" applyFill="1" applyBorder="1">
      <alignment vertical="center"/>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36" xfId="12" applyFont="1" applyFill="1" applyBorder="1" applyAlignment="1" applyProtection="1">
      <alignment horizontal="center" vertical="center" wrapText="1"/>
      <protection locked="0"/>
    </xf>
    <xf numFmtId="0" fontId="35" fillId="7" borderId="9"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4" xfId="15" applyFont="1" applyBorder="1" applyAlignment="1" applyProtection="1">
      <alignment horizontal="lef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9" xfId="15" applyFont="1" applyBorder="1" applyAlignment="1" applyProtection="1">
      <alignment horizontal="left" vertical="center" shrinkToFit="1"/>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29"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6" borderId="8" xfId="12" applyFont="1" applyFill="1" applyBorder="1" applyAlignment="1">
      <alignment horizontal="left" vertical="center"/>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177" fontId="35" fillId="0" borderId="116" xfId="12"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187" fontId="35" fillId="8" borderId="134"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0" fontId="35" fillId="7" borderId="64" xfId="12" applyFont="1" applyFill="1" applyBorder="1" applyAlignment="1" applyProtection="1">
      <alignment horizontal="center" vertical="center" wrapText="1"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0" borderId="102" xfId="12"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39"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2" xfId="12" applyFont="1" applyFill="1" applyBorder="1" applyAlignment="1">
      <alignment horizontal="center" vertical="center"/>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0" xfId="12" applyFont="1" applyFill="1" applyBorder="1" applyAlignment="1">
      <alignment horizontal="center" vertical="center"/>
    </xf>
    <xf numFmtId="0" fontId="35" fillId="6" borderId="34" xfId="12" applyFont="1" applyFill="1" applyBorder="1" applyAlignment="1">
      <alignment horizontal="center" vertical="center"/>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65"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38" xfId="12" applyFont="1" applyFill="1" applyBorder="1" applyAlignment="1">
      <alignment horizontal="left" vertical="center"/>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56" xfId="12" applyFont="1" applyFill="1" applyBorder="1">
      <alignment vertical="center"/>
    </xf>
    <xf numFmtId="0" fontId="35" fillId="6" borderId="40" xfId="12" applyFont="1" applyFill="1" applyBorder="1">
      <alignment vertical="center"/>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0" fontId="35" fillId="6" borderId="37" xfId="12" applyFont="1" applyFill="1" applyBorder="1">
      <alignment vertical="center"/>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0" fontId="35" fillId="6" borderId="31" xfId="12" applyFont="1" applyFill="1" applyBorder="1" applyAlignment="1">
      <alignment horizontal="center" vertical="center" wrapText="1"/>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161"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177" fontId="35" fillId="6" borderId="37" xfId="14" applyNumberFormat="1" applyFont="1" applyFill="1" applyBorder="1" applyAlignment="1">
      <alignment horizontal="right" vertical="center" shrinkToFit="1"/>
    </xf>
    <xf numFmtId="0" fontId="37" fillId="6" borderId="42" xfId="12" applyFont="1" applyFill="1" applyBorder="1" applyAlignment="1">
      <alignment horizontal="center" vertical="center"/>
    </xf>
    <xf numFmtId="0" fontId="35" fillId="6" borderId="4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1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187" fontId="35" fillId="6" borderId="129"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0" fontId="35" fillId="6" borderId="81"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45" xfId="12" applyFont="1" applyFill="1" applyBorder="1" applyAlignment="1">
      <alignment horizontal="center" vertical="center"/>
    </xf>
    <xf numFmtId="0" fontId="35" fillId="6" borderId="72" xfId="12" applyFont="1" applyFill="1" applyBorder="1">
      <alignment vertical="center"/>
    </xf>
    <xf numFmtId="0" fontId="35" fillId="6" borderId="70"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51" xfId="14" applyNumberFormat="1" applyFont="1" applyFill="1" applyBorder="1" applyAlignment="1">
      <alignment horizontal="right" vertical="center" shrinkToFit="1"/>
    </xf>
    <xf numFmtId="0" fontId="35" fillId="6" borderId="26" xfId="12" applyFont="1" applyFill="1" applyBorder="1" applyAlignment="1">
      <alignment horizontal="center" vertical="center"/>
    </xf>
    <xf numFmtId="0" fontId="35" fillId="6" borderId="1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0" fontId="35" fillId="6" borderId="7" xfId="12" applyFont="1" applyFill="1" applyBorder="1">
      <alignment vertical="center"/>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5.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51264</c:v>
                </c:pt>
                <c:pt idx="1">
                  <c:v>52068</c:v>
                </c:pt>
                <c:pt idx="2">
                  <c:v>56181</c:v>
                </c:pt>
                <c:pt idx="3">
                  <c:v>47730</c:v>
                </c:pt>
                <c:pt idx="4">
                  <c:v>61921</c:v>
                </c:pt>
              </c:numCache>
            </c:numRef>
          </c:val>
          <c:smooth val="0"/>
          <c:extLst>
            <c:ext xmlns:c16="http://schemas.microsoft.com/office/drawing/2014/chart" uri="{C3380CC4-5D6E-409C-BE32-E72D297353CC}">
              <c16:uniqueId val="{00000000-B594-46CD-BF45-74C0A95B7A1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118672</c:v>
                </c:pt>
                <c:pt idx="1">
                  <c:v>53780</c:v>
                </c:pt>
                <c:pt idx="2">
                  <c:v>44970</c:v>
                </c:pt>
                <c:pt idx="3">
                  <c:v>55271</c:v>
                </c:pt>
                <c:pt idx="4">
                  <c:v>132263</c:v>
                </c:pt>
              </c:numCache>
            </c:numRef>
          </c:val>
          <c:smooth val="0"/>
          <c:extLst>
            <c:ext xmlns:c16="http://schemas.microsoft.com/office/drawing/2014/chart" uri="{C3380CC4-5D6E-409C-BE32-E72D297353CC}">
              <c16:uniqueId val="{00000001-B594-46CD-BF45-74C0A95B7A1F}"/>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9.82</c:v>
                </c:pt>
                <c:pt idx="1">
                  <c:v>13.86</c:v>
                </c:pt>
                <c:pt idx="2">
                  <c:v>19.690000000000001</c:v>
                </c:pt>
                <c:pt idx="3">
                  <c:v>10.99</c:v>
                </c:pt>
                <c:pt idx="4">
                  <c:v>10.039999999999999</c:v>
                </c:pt>
              </c:numCache>
            </c:numRef>
          </c:val>
          <c:extLst>
            <c:ext xmlns:c16="http://schemas.microsoft.com/office/drawing/2014/chart" uri="{C3380CC4-5D6E-409C-BE32-E72D297353CC}">
              <c16:uniqueId val="{00000000-16E0-428B-8310-65C0734C404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9.27</c:v>
                </c:pt>
                <c:pt idx="1">
                  <c:v>10.26</c:v>
                </c:pt>
                <c:pt idx="2">
                  <c:v>11.42</c:v>
                </c:pt>
                <c:pt idx="3">
                  <c:v>23.23</c:v>
                </c:pt>
                <c:pt idx="4">
                  <c:v>27.73</c:v>
                </c:pt>
              </c:numCache>
            </c:numRef>
          </c:val>
          <c:extLst>
            <c:ext xmlns:c16="http://schemas.microsoft.com/office/drawing/2014/chart" uri="{C3380CC4-5D6E-409C-BE32-E72D297353CC}">
              <c16:uniqueId val="{00000001-16E0-428B-8310-65C0734C404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4.0199999999999996</c:v>
                </c:pt>
                <c:pt idx="1">
                  <c:v>6.51</c:v>
                </c:pt>
                <c:pt idx="2">
                  <c:v>7.35</c:v>
                </c:pt>
                <c:pt idx="3">
                  <c:v>2.3199999999999998</c:v>
                </c:pt>
                <c:pt idx="4">
                  <c:v>4.4800000000000004</c:v>
                </c:pt>
              </c:numCache>
            </c:numRef>
          </c:val>
          <c:smooth val="0"/>
          <c:extLst>
            <c:ext xmlns:c16="http://schemas.microsoft.com/office/drawing/2014/chart" uri="{C3380CC4-5D6E-409C-BE32-E72D297353CC}">
              <c16:uniqueId val="{00000002-16E0-428B-8310-65C0734C404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1.1599999999999999</c:v>
                </c:pt>
                <c:pt idx="2">
                  <c:v>#N/A</c:v>
                </c:pt>
                <c:pt idx="3">
                  <c:v>1.1100000000000001</c:v>
                </c:pt>
                <c:pt idx="4">
                  <c:v>#N/A</c:v>
                </c:pt>
                <c:pt idx="5">
                  <c:v>1.22</c:v>
                </c:pt>
                <c:pt idx="6">
                  <c:v>#N/A</c:v>
                </c:pt>
                <c:pt idx="7">
                  <c:v>2.19</c:v>
                </c:pt>
                <c:pt idx="8">
                  <c:v>0</c:v>
                </c:pt>
                <c:pt idx="9">
                  <c:v>0</c:v>
                </c:pt>
              </c:numCache>
            </c:numRef>
          </c:val>
          <c:extLst>
            <c:ext xmlns:c16="http://schemas.microsoft.com/office/drawing/2014/chart" uri="{C3380CC4-5D6E-409C-BE32-E72D297353CC}">
              <c16:uniqueId val="{00000000-C6C8-4134-80C5-46322928EE85}"/>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6C8-4134-80C5-46322928EE85}"/>
            </c:ext>
          </c:extLst>
        </c:ser>
        <c:ser>
          <c:idx val="2"/>
          <c:order val="2"/>
          <c:tx>
            <c:strRef>
              <c:f>データシート!$A$29</c:f>
              <c:strCache>
                <c:ptCount val="1"/>
                <c:pt idx="0">
                  <c:v>斎宮跡保存事業特別会計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#N/A</c:v>
                </c:pt>
                <c:pt idx="1">
                  <c:v>0.15</c:v>
                </c:pt>
                <c:pt idx="2">
                  <c:v>#N/A</c:v>
                </c:pt>
                <c:pt idx="3">
                  <c:v>0.24</c:v>
                </c:pt>
                <c:pt idx="4">
                  <c:v>0.45</c:v>
                </c:pt>
                <c:pt idx="5">
                  <c:v>#N/A</c:v>
                </c:pt>
                <c:pt idx="6">
                  <c:v>#N/A</c:v>
                </c:pt>
                <c:pt idx="7">
                  <c:v>0.1</c:v>
                </c:pt>
                <c:pt idx="8">
                  <c:v>#N/A</c:v>
                </c:pt>
                <c:pt idx="9">
                  <c:v>0.17</c:v>
                </c:pt>
              </c:numCache>
            </c:numRef>
          </c:val>
          <c:extLst>
            <c:ext xmlns:c16="http://schemas.microsoft.com/office/drawing/2014/chart" uri="{C3380CC4-5D6E-409C-BE32-E72D297353CC}">
              <c16:uniqueId val="{00000002-C6C8-4134-80C5-46322928EE85}"/>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#N/A</c:v>
                </c:pt>
                <c:pt idx="1">
                  <c:v>0.56999999999999995</c:v>
                </c:pt>
                <c:pt idx="2">
                  <c:v>#N/A</c:v>
                </c:pt>
                <c:pt idx="3">
                  <c:v>0.2</c:v>
                </c:pt>
                <c:pt idx="4">
                  <c:v>#N/A</c:v>
                </c:pt>
                <c:pt idx="5">
                  <c:v>0.19</c:v>
                </c:pt>
                <c:pt idx="6">
                  <c:v>#N/A</c:v>
                </c:pt>
                <c:pt idx="7">
                  <c:v>0.19</c:v>
                </c:pt>
                <c:pt idx="8">
                  <c:v>#N/A</c:v>
                </c:pt>
                <c:pt idx="9">
                  <c:v>0.4</c:v>
                </c:pt>
              </c:numCache>
            </c:numRef>
          </c:val>
          <c:extLst>
            <c:ext xmlns:c16="http://schemas.microsoft.com/office/drawing/2014/chart" uri="{C3380CC4-5D6E-409C-BE32-E72D297353CC}">
              <c16:uniqueId val="{00000003-C6C8-4134-80C5-46322928EE85}"/>
            </c:ext>
          </c:extLst>
        </c:ser>
        <c:ser>
          <c:idx val="4"/>
          <c:order val="4"/>
          <c:tx>
            <c:strRef>
              <c:f>データシート!$A$31</c:f>
              <c:strCache>
                <c:ptCount val="1"/>
                <c:pt idx="0">
                  <c:v>住宅新築資金等貸付事業特別会計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#N/A</c:v>
                </c:pt>
                <c:pt idx="1">
                  <c:v>0.35</c:v>
                </c:pt>
                <c:pt idx="2">
                  <c:v>#N/A</c:v>
                </c:pt>
                <c:pt idx="3">
                  <c:v>0.3</c:v>
                </c:pt>
                <c:pt idx="4">
                  <c:v>#N/A</c:v>
                </c:pt>
                <c:pt idx="5">
                  <c:v>0.26</c:v>
                </c:pt>
                <c:pt idx="6">
                  <c:v>#N/A</c:v>
                </c:pt>
                <c:pt idx="7">
                  <c:v>0.22</c:v>
                </c:pt>
                <c:pt idx="8">
                  <c:v>#N/A</c:v>
                </c:pt>
                <c:pt idx="9">
                  <c:v>0.44</c:v>
                </c:pt>
              </c:numCache>
            </c:numRef>
          </c:val>
          <c:extLst>
            <c:ext xmlns:c16="http://schemas.microsoft.com/office/drawing/2014/chart" uri="{C3380CC4-5D6E-409C-BE32-E72D297353CC}">
              <c16:uniqueId val="{00000004-C6C8-4134-80C5-46322928EE85}"/>
            </c:ext>
          </c:extLst>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1.45</c:v>
                </c:pt>
              </c:numCache>
            </c:numRef>
          </c:val>
          <c:extLst>
            <c:ext xmlns:c16="http://schemas.microsoft.com/office/drawing/2014/chart" uri="{C3380CC4-5D6E-409C-BE32-E72D297353CC}">
              <c16:uniqueId val="{00000005-C6C8-4134-80C5-46322928EE85}"/>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2.84</c:v>
                </c:pt>
                <c:pt idx="2">
                  <c:v>#N/A</c:v>
                </c:pt>
                <c:pt idx="3">
                  <c:v>2.3199999999999998</c:v>
                </c:pt>
                <c:pt idx="4">
                  <c:v>#N/A</c:v>
                </c:pt>
                <c:pt idx="5">
                  <c:v>2.27</c:v>
                </c:pt>
                <c:pt idx="6">
                  <c:v>#N/A</c:v>
                </c:pt>
                <c:pt idx="7">
                  <c:v>2.34</c:v>
                </c:pt>
                <c:pt idx="8">
                  <c:v>#N/A</c:v>
                </c:pt>
                <c:pt idx="9">
                  <c:v>1.72</c:v>
                </c:pt>
              </c:numCache>
            </c:numRef>
          </c:val>
          <c:extLst>
            <c:ext xmlns:c16="http://schemas.microsoft.com/office/drawing/2014/chart" uri="{C3380CC4-5D6E-409C-BE32-E72D297353CC}">
              <c16:uniqueId val="{00000006-C6C8-4134-80C5-46322928EE85}"/>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2.71</c:v>
                </c:pt>
                <c:pt idx="2">
                  <c:v>#N/A</c:v>
                </c:pt>
                <c:pt idx="3">
                  <c:v>3.88</c:v>
                </c:pt>
                <c:pt idx="4">
                  <c:v>#N/A</c:v>
                </c:pt>
                <c:pt idx="5">
                  <c:v>4.78</c:v>
                </c:pt>
                <c:pt idx="6">
                  <c:v>#N/A</c:v>
                </c:pt>
                <c:pt idx="7">
                  <c:v>5.89</c:v>
                </c:pt>
                <c:pt idx="8">
                  <c:v>#N/A</c:v>
                </c:pt>
                <c:pt idx="9">
                  <c:v>6.18</c:v>
                </c:pt>
              </c:numCache>
            </c:numRef>
          </c:val>
          <c:extLst>
            <c:ext xmlns:c16="http://schemas.microsoft.com/office/drawing/2014/chart" uri="{C3380CC4-5D6E-409C-BE32-E72D297353CC}">
              <c16:uniqueId val="{00000007-C6C8-4134-80C5-46322928EE85}"/>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9.48</c:v>
                </c:pt>
                <c:pt idx="2">
                  <c:v>#N/A</c:v>
                </c:pt>
                <c:pt idx="3">
                  <c:v>8.48</c:v>
                </c:pt>
                <c:pt idx="4">
                  <c:v>#N/A</c:v>
                </c:pt>
                <c:pt idx="5">
                  <c:v>8.09</c:v>
                </c:pt>
                <c:pt idx="6">
                  <c:v>#N/A</c:v>
                </c:pt>
                <c:pt idx="7">
                  <c:v>7.96</c:v>
                </c:pt>
                <c:pt idx="8">
                  <c:v>#N/A</c:v>
                </c:pt>
                <c:pt idx="9">
                  <c:v>7.91</c:v>
                </c:pt>
              </c:numCache>
            </c:numRef>
          </c:val>
          <c:extLst>
            <c:ext xmlns:c16="http://schemas.microsoft.com/office/drawing/2014/chart" uri="{C3380CC4-5D6E-409C-BE32-E72D297353CC}">
              <c16:uniqueId val="{00000008-C6C8-4134-80C5-46322928EE85}"/>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9.3000000000000007</c:v>
                </c:pt>
                <c:pt idx="2">
                  <c:v>#N/A</c:v>
                </c:pt>
                <c:pt idx="3">
                  <c:v>13.31</c:v>
                </c:pt>
                <c:pt idx="4">
                  <c:v>#N/A</c:v>
                </c:pt>
                <c:pt idx="5">
                  <c:v>19.87</c:v>
                </c:pt>
                <c:pt idx="6">
                  <c:v>#N/A</c:v>
                </c:pt>
                <c:pt idx="7">
                  <c:v>10.66</c:v>
                </c:pt>
                <c:pt idx="8">
                  <c:v>#N/A</c:v>
                </c:pt>
                <c:pt idx="9">
                  <c:v>9.41</c:v>
                </c:pt>
              </c:numCache>
            </c:numRef>
          </c:val>
          <c:extLst>
            <c:ext xmlns:c16="http://schemas.microsoft.com/office/drawing/2014/chart" uri="{C3380CC4-5D6E-409C-BE32-E72D297353CC}">
              <c16:uniqueId val="{00000009-C6C8-4134-80C5-46322928EE85}"/>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723</c:v>
                </c:pt>
                <c:pt idx="5">
                  <c:v>704</c:v>
                </c:pt>
                <c:pt idx="8">
                  <c:v>718</c:v>
                </c:pt>
                <c:pt idx="11">
                  <c:v>740</c:v>
                </c:pt>
                <c:pt idx="14">
                  <c:v>737</c:v>
                </c:pt>
              </c:numCache>
            </c:numRef>
          </c:val>
          <c:extLst>
            <c:ext xmlns:c16="http://schemas.microsoft.com/office/drawing/2014/chart" uri="{C3380CC4-5D6E-409C-BE32-E72D297353CC}">
              <c16:uniqueId val="{00000000-0414-4C5A-A951-35740DA44E4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414-4C5A-A951-35740DA44E4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0414-4C5A-A951-35740DA44E4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46</c:v>
                </c:pt>
                <c:pt idx="3">
                  <c:v>35</c:v>
                </c:pt>
                <c:pt idx="6">
                  <c:v>39</c:v>
                </c:pt>
                <c:pt idx="9">
                  <c:v>42</c:v>
                </c:pt>
                <c:pt idx="12">
                  <c:v>40</c:v>
                </c:pt>
              </c:numCache>
            </c:numRef>
          </c:val>
          <c:extLst>
            <c:ext xmlns:c16="http://schemas.microsoft.com/office/drawing/2014/chart" uri="{C3380CC4-5D6E-409C-BE32-E72D297353CC}">
              <c16:uniqueId val="{00000003-0414-4C5A-A951-35740DA44E4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268</c:v>
                </c:pt>
                <c:pt idx="3">
                  <c:v>286</c:v>
                </c:pt>
                <c:pt idx="6">
                  <c:v>280</c:v>
                </c:pt>
                <c:pt idx="9">
                  <c:v>289</c:v>
                </c:pt>
                <c:pt idx="12">
                  <c:v>288</c:v>
                </c:pt>
              </c:numCache>
            </c:numRef>
          </c:val>
          <c:extLst>
            <c:ext xmlns:c16="http://schemas.microsoft.com/office/drawing/2014/chart" uri="{C3380CC4-5D6E-409C-BE32-E72D297353CC}">
              <c16:uniqueId val="{00000004-0414-4C5A-A951-35740DA44E4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414-4C5A-A951-35740DA44E4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414-4C5A-A951-35740DA44E4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864</c:v>
                </c:pt>
                <c:pt idx="3">
                  <c:v>926</c:v>
                </c:pt>
                <c:pt idx="6">
                  <c:v>988</c:v>
                </c:pt>
                <c:pt idx="9">
                  <c:v>1071</c:v>
                </c:pt>
                <c:pt idx="12">
                  <c:v>1077</c:v>
                </c:pt>
              </c:numCache>
            </c:numRef>
          </c:val>
          <c:extLst>
            <c:ext xmlns:c16="http://schemas.microsoft.com/office/drawing/2014/chart" uri="{C3380CC4-5D6E-409C-BE32-E72D297353CC}">
              <c16:uniqueId val="{00000007-0414-4C5A-A951-35740DA44E48}"/>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455</c:v>
                </c:pt>
                <c:pt idx="2">
                  <c:v>#N/A</c:v>
                </c:pt>
                <c:pt idx="3">
                  <c:v>#N/A</c:v>
                </c:pt>
                <c:pt idx="4">
                  <c:v>543</c:v>
                </c:pt>
                <c:pt idx="5">
                  <c:v>#N/A</c:v>
                </c:pt>
                <c:pt idx="6">
                  <c:v>#N/A</c:v>
                </c:pt>
                <c:pt idx="7">
                  <c:v>589</c:v>
                </c:pt>
                <c:pt idx="8">
                  <c:v>#N/A</c:v>
                </c:pt>
                <c:pt idx="9">
                  <c:v>#N/A</c:v>
                </c:pt>
                <c:pt idx="10">
                  <c:v>662</c:v>
                </c:pt>
                <c:pt idx="11">
                  <c:v>#N/A</c:v>
                </c:pt>
                <c:pt idx="12">
                  <c:v>#N/A</c:v>
                </c:pt>
                <c:pt idx="13">
                  <c:v>668</c:v>
                </c:pt>
                <c:pt idx="14">
                  <c:v>#N/A</c:v>
                </c:pt>
              </c:numCache>
            </c:numRef>
          </c:val>
          <c:smooth val="0"/>
          <c:extLst>
            <c:ext xmlns:c16="http://schemas.microsoft.com/office/drawing/2014/chart" uri="{C3380CC4-5D6E-409C-BE32-E72D297353CC}">
              <c16:uniqueId val="{00000008-0414-4C5A-A951-35740DA44E48}"/>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9027</c:v>
                </c:pt>
                <c:pt idx="5">
                  <c:v>9086</c:v>
                </c:pt>
                <c:pt idx="8">
                  <c:v>9081</c:v>
                </c:pt>
                <c:pt idx="11">
                  <c:v>9015</c:v>
                </c:pt>
                <c:pt idx="14">
                  <c:v>9178</c:v>
                </c:pt>
              </c:numCache>
            </c:numRef>
          </c:val>
          <c:extLst>
            <c:ext xmlns:c16="http://schemas.microsoft.com/office/drawing/2014/chart" uri="{C3380CC4-5D6E-409C-BE32-E72D297353CC}">
              <c16:uniqueId val="{00000000-C0CE-4E72-95B6-5629D0E52E63}"/>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569</c:v>
                </c:pt>
                <c:pt idx="5">
                  <c:v>607</c:v>
                </c:pt>
                <c:pt idx="8">
                  <c:v>512</c:v>
                </c:pt>
                <c:pt idx="11">
                  <c:v>819</c:v>
                </c:pt>
                <c:pt idx="14">
                  <c:v>776</c:v>
                </c:pt>
              </c:numCache>
            </c:numRef>
          </c:val>
          <c:extLst>
            <c:ext xmlns:c16="http://schemas.microsoft.com/office/drawing/2014/chart" uri="{C3380CC4-5D6E-409C-BE32-E72D297353CC}">
              <c16:uniqueId val="{00000001-C0CE-4E72-95B6-5629D0E52E63}"/>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2278</c:v>
                </c:pt>
                <c:pt idx="5">
                  <c:v>2800</c:v>
                </c:pt>
                <c:pt idx="8">
                  <c:v>3176</c:v>
                </c:pt>
                <c:pt idx="11">
                  <c:v>3723</c:v>
                </c:pt>
                <c:pt idx="14">
                  <c:v>3657</c:v>
                </c:pt>
              </c:numCache>
            </c:numRef>
          </c:val>
          <c:extLst>
            <c:ext xmlns:c16="http://schemas.microsoft.com/office/drawing/2014/chart" uri="{C3380CC4-5D6E-409C-BE32-E72D297353CC}">
              <c16:uniqueId val="{00000002-C0CE-4E72-95B6-5629D0E52E63}"/>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0CE-4E72-95B6-5629D0E52E63}"/>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0CE-4E72-95B6-5629D0E52E63}"/>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282</c:v>
                </c:pt>
                <c:pt idx="3">
                  <c:v>288</c:v>
                </c:pt>
                <c:pt idx="6">
                  <c:v>266</c:v>
                </c:pt>
                <c:pt idx="9">
                  <c:v>146</c:v>
                </c:pt>
                <c:pt idx="12">
                  <c:v>151</c:v>
                </c:pt>
              </c:numCache>
            </c:numRef>
          </c:val>
          <c:extLst>
            <c:ext xmlns:c16="http://schemas.microsoft.com/office/drawing/2014/chart" uri="{C3380CC4-5D6E-409C-BE32-E72D297353CC}">
              <c16:uniqueId val="{00000005-C0CE-4E72-95B6-5629D0E52E63}"/>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957</c:v>
                </c:pt>
                <c:pt idx="3">
                  <c:v>938</c:v>
                </c:pt>
                <c:pt idx="6">
                  <c:v>844</c:v>
                </c:pt>
                <c:pt idx="9">
                  <c:v>803</c:v>
                </c:pt>
                <c:pt idx="12">
                  <c:v>767</c:v>
                </c:pt>
              </c:numCache>
            </c:numRef>
          </c:val>
          <c:extLst>
            <c:ext xmlns:c16="http://schemas.microsoft.com/office/drawing/2014/chart" uri="{C3380CC4-5D6E-409C-BE32-E72D297353CC}">
              <c16:uniqueId val="{00000006-C0CE-4E72-95B6-5629D0E52E63}"/>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258</c:v>
                </c:pt>
                <c:pt idx="3">
                  <c:v>238</c:v>
                </c:pt>
                <c:pt idx="6">
                  <c:v>202</c:v>
                </c:pt>
                <c:pt idx="9">
                  <c:v>162</c:v>
                </c:pt>
                <c:pt idx="12">
                  <c:v>124</c:v>
                </c:pt>
              </c:numCache>
            </c:numRef>
          </c:val>
          <c:extLst>
            <c:ext xmlns:c16="http://schemas.microsoft.com/office/drawing/2014/chart" uri="{C3380CC4-5D6E-409C-BE32-E72D297353CC}">
              <c16:uniqueId val="{00000007-C0CE-4E72-95B6-5629D0E52E63}"/>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4849</c:v>
                </c:pt>
                <c:pt idx="3">
                  <c:v>5274</c:v>
                </c:pt>
                <c:pt idx="6">
                  <c:v>4991</c:v>
                </c:pt>
                <c:pt idx="9">
                  <c:v>4910</c:v>
                </c:pt>
                <c:pt idx="12">
                  <c:v>4820</c:v>
                </c:pt>
              </c:numCache>
            </c:numRef>
          </c:val>
          <c:extLst>
            <c:ext xmlns:c16="http://schemas.microsoft.com/office/drawing/2014/chart" uri="{C3380CC4-5D6E-409C-BE32-E72D297353CC}">
              <c16:uniqueId val="{00000008-C0CE-4E72-95B6-5629D0E52E63}"/>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C0CE-4E72-95B6-5629D0E52E63}"/>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11461</c:v>
                </c:pt>
                <c:pt idx="3">
                  <c:v>11537</c:v>
                </c:pt>
                <c:pt idx="6">
                  <c:v>11500</c:v>
                </c:pt>
                <c:pt idx="9">
                  <c:v>11246</c:v>
                </c:pt>
                <c:pt idx="12">
                  <c:v>12053</c:v>
                </c:pt>
              </c:numCache>
            </c:numRef>
          </c:val>
          <c:extLst>
            <c:ext xmlns:c16="http://schemas.microsoft.com/office/drawing/2014/chart" uri="{C3380CC4-5D6E-409C-BE32-E72D297353CC}">
              <c16:uniqueId val="{0000000A-C0CE-4E72-95B6-5629D0E52E63}"/>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5933</c:v>
                </c:pt>
                <c:pt idx="2">
                  <c:v>#N/A</c:v>
                </c:pt>
                <c:pt idx="3">
                  <c:v>#N/A</c:v>
                </c:pt>
                <c:pt idx="4">
                  <c:v>5782</c:v>
                </c:pt>
                <c:pt idx="5">
                  <c:v>#N/A</c:v>
                </c:pt>
                <c:pt idx="6">
                  <c:v>#N/A</c:v>
                </c:pt>
                <c:pt idx="7">
                  <c:v>5034</c:v>
                </c:pt>
                <c:pt idx="8">
                  <c:v>#N/A</c:v>
                </c:pt>
                <c:pt idx="9">
                  <c:v>#N/A</c:v>
                </c:pt>
                <c:pt idx="10">
                  <c:v>3709</c:v>
                </c:pt>
                <c:pt idx="11">
                  <c:v>#N/A</c:v>
                </c:pt>
                <c:pt idx="12">
                  <c:v>#N/A</c:v>
                </c:pt>
                <c:pt idx="13">
                  <c:v>4303</c:v>
                </c:pt>
                <c:pt idx="14">
                  <c:v>#N/A</c:v>
                </c:pt>
              </c:numCache>
            </c:numRef>
          </c:val>
          <c:smooth val="0"/>
          <c:extLst>
            <c:ext xmlns:c16="http://schemas.microsoft.com/office/drawing/2014/chart" uri="{C3380CC4-5D6E-409C-BE32-E72D297353CC}">
              <c16:uniqueId val="{0000000B-C0CE-4E72-95B6-5629D0E52E63}"/>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700</c:v>
                </c:pt>
                <c:pt idx="1">
                  <c:v>1388</c:v>
                </c:pt>
                <c:pt idx="2">
                  <c:v>1704</c:v>
                </c:pt>
              </c:numCache>
            </c:numRef>
          </c:val>
          <c:extLst>
            <c:ext xmlns:c16="http://schemas.microsoft.com/office/drawing/2014/chart" uri="{C3380CC4-5D6E-409C-BE32-E72D297353CC}">
              <c16:uniqueId val="{00000000-DED9-47ED-A29E-EE64CDE7B4D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237</c:v>
                </c:pt>
                <c:pt idx="1">
                  <c:v>236</c:v>
                </c:pt>
                <c:pt idx="2">
                  <c:v>236</c:v>
                </c:pt>
              </c:numCache>
            </c:numRef>
          </c:val>
          <c:extLst>
            <c:ext xmlns:c16="http://schemas.microsoft.com/office/drawing/2014/chart" uri="{C3380CC4-5D6E-409C-BE32-E72D297353CC}">
              <c16:uniqueId val="{00000001-DED9-47ED-A29E-EE64CDE7B4D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1790</c:v>
                </c:pt>
                <c:pt idx="1">
                  <c:v>1645</c:v>
                </c:pt>
                <c:pt idx="2">
                  <c:v>1276</c:v>
                </c:pt>
              </c:numCache>
            </c:numRef>
          </c:val>
          <c:extLst>
            <c:ext xmlns:c16="http://schemas.microsoft.com/office/drawing/2014/chart" uri="{C3380CC4-5D6E-409C-BE32-E72D297353CC}">
              <c16:uniqueId val="{00000002-DED9-47ED-A29E-EE64CDE7B4D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Relationships xmlns="http://schemas.openxmlformats.org/package/2006/relationships"><Relationship Id="rId1" Target="../charts/chart4.xml" Type="http://schemas.openxmlformats.org/officeDocument/2006/relationships/chart"/></Relationships>
</file>

<file path=xl/drawings/_rels/drawing11.xml.rels><?xml version="1.0" encoding="UTF-8" standalone="yes"?><Relationships xmlns="http://schemas.openxmlformats.org/package/2006/relationships"><Relationship Id="rId1" Target="../charts/chart5.xml" Type="http://schemas.openxmlformats.org/officeDocument/2006/relationships/chart"/></Relationships>
</file>

<file path=xl/drawings/_rels/drawing12.xml.rels><?xml version="1.0" encoding="UTF-8" standalone="yes"?><Relationships xmlns="http://schemas.openxmlformats.org/package/2006/relationships"><Relationship Id="rId1" Target="../charts/chart6.xml" Type="http://schemas.openxmlformats.org/officeDocument/2006/relationships/chart"/></Relationships>
</file>

<file path=xl/drawings/_rels/drawing4.xml.rels><?xml version="1.0" encoding="UTF-8" standalone="yes"?><Relationships xmlns="http://schemas.openxmlformats.org/package/2006/relationships"><Relationship Id="rId1" Target="../charts/chart1.xml" Type="http://schemas.openxmlformats.org/officeDocument/2006/relationships/chart"/></Relationships>
</file>

<file path=xl/drawings/_rels/drawing8.xml.rels><?xml version="1.0" encoding="UTF-8" standalone="yes"?><Relationships xmlns="http://schemas.openxmlformats.org/package/2006/relationships"><Relationship Id="rId1" Target="../charts/chart2.xml" Type="http://schemas.openxmlformats.org/officeDocument/2006/relationships/chart"/></Relationships>
</file>

<file path=xl/drawings/_rels/drawing9.xml.rels><?xml version="1.0" encoding="UTF-8" standalone="yes"?><Relationships xmlns="http://schemas.openxmlformats.org/package/2006/relationships"><Relationship Id="rId1" Target="../charts/chart3.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算入公債費等はほぼ横ばいで推移しているが、元利償還金等は右肩上がりに増加している。要因としては経常的な借入による償還に加えて、中学校建設事業の償還が本格化したことによる。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また、公共下水道事業においても毎年</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億円以上の借入が続いており、公営企業債の償還に対する繰入金も増加する見込みである。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満期一括償還地方債の起債実績なし。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前年度と比較して、主に一般会計等に係る地方債の現在高が増加したことにより、将来負担額が増加した。令和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年度は新小学校建設事業が開始したことにより、同事業で</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億円以上を起債した。翌年度以降も地方債の増加が見込まれるため、厳しい財政状況に直面している。財政健全化プランに基づき起債抑制等に努め、将来負担比率の改善に努める。</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三重県明和町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これまで大規模事業を行ってきたことによる公債費の増加により、慢性的な財源不足を補うため財政調整基金を取り崩してきたが、令和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億円以上積み立てたことにより、約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億円に増加となった。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また、その他特定目的基金ではふるさと寄附が引き続き好調ではあるものの、ふるさと寄附基金の取崩額が積立額を上回ったため、減額となっている。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基金取崩の増加が見込まれるものの、財政調整基金の残高を令和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年度時点で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億円以上となるよう、事業見直し等により適切な財政運営に努めたい。ふるさと寄附基金は寄附者の意向を尊重し各事業に充当していく方針である。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ふるさと寄附基金：ふるさと寄附制度を活用して明和町を応援するために寄せられた寄附金をそれぞれの寄附者の思いを実現するための事業の財源</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ふるさと寄附は好調であるが、取崩額が増加した結果、前年度比減となった。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寄附者の意向に合わせ、該当する各事業に充当する方針。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億円以上の積立を行い、約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億円の残高となり前年度より増加した。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今後基金取崩の増加が見込まれるものの、財政調整基金の残高を令和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年度時点で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億円以上となるよう、事業見直し等により適切な財政運営に努め、取崩の抑制を図る。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計画及び基金条例に基づき、取崩、積立を行っており、残高としては横ばいで推移している。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数年以内に新小学校建設事業に係る地方債の償還開始により公債費がピークを迎えると見込まれることから、減債基金の取崩を検討し適切な財政運営に努める。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三重県明和町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22,867
22,559
41.06
14,558,542
13,796,372
616,975
6,144,197
12,052,546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79.1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カ年平均での財政力指数は前年度比で横ばいとなったものの、基準財政需要額の拡大は継続している。類似団体平均を下回る状況が継続しており、今後公債費等の増加により指数の悪化の可能性があり、事業の見直し等による財政健全化に努める必要があ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36286</xdr:rowOff>
    </xdr:from>
    <xdr:to>
      <xdr:col>23</xdr:col>
      <xdr:colOff>133350</xdr:colOff>
      <xdr:row>44</xdr:row>
      <xdr:rowOff>130628</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037036"/>
          <a:ext cx="0" cy="16373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102705</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4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130628</xdr:rowOff>
    </xdr:from>
    <xdr:to>
      <xdr:col>24</xdr:col>
      <xdr:colOff>12700</xdr:colOff>
      <xdr:row>44</xdr:row>
      <xdr:rowOff>130628</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7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122663</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78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36286</xdr:rowOff>
    </xdr:from>
    <xdr:to>
      <xdr:col>24</xdr:col>
      <xdr:colOff>12700</xdr:colOff>
      <xdr:row>35</xdr:row>
      <xdr:rowOff>36286</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03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77107</xdr:rowOff>
    </xdr:from>
    <xdr:to>
      <xdr:col>23</xdr:col>
      <xdr:colOff>133350</xdr:colOff>
      <xdr:row>42</xdr:row>
      <xdr:rowOff>77107</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27800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39</xdr:row>
      <xdr:rowOff>109962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6796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93435</xdr:rowOff>
    </xdr:from>
    <xdr:to>
      <xdr:col>23</xdr:col>
      <xdr:colOff>184150</xdr:colOff>
      <xdr:row>41</xdr:row>
      <xdr:rowOff>23585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695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42635</xdr:rowOff>
    </xdr:from>
    <xdr:to>
      <xdr:col>19</xdr:col>
      <xdr:colOff>133350</xdr:colOff>
      <xdr:row>42</xdr:row>
      <xdr:rowOff>77107</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24353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76200</xdr:rowOff>
    </xdr:from>
    <xdr:to>
      <xdr:col>19</xdr:col>
      <xdr:colOff>184150</xdr:colOff>
      <xdr:row>41</xdr:row>
      <xdr:rowOff>6350</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16527</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25400</xdr:rowOff>
    </xdr:from>
    <xdr:to>
      <xdr:col>15</xdr:col>
      <xdr:colOff>82550</xdr:colOff>
      <xdr:row>42</xdr:row>
      <xdr:rowOff>42635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2263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58965</xdr:rowOff>
    </xdr:from>
    <xdr:to>
      <xdr:col>15</xdr:col>
      <xdr:colOff>133350</xdr:colOff>
      <xdr:row>40</xdr:row>
      <xdr:rowOff>160565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691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38</xdr:row>
      <xdr:rowOff>170742</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68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8165</xdr:rowOff>
    </xdr:from>
    <xdr:to>
      <xdr:col>11</xdr:col>
      <xdr:colOff>31750</xdr:colOff>
      <xdr:row>42</xdr:row>
      <xdr:rowOff>25400</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20906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93435</xdr:rowOff>
    </xdr:from>
    <xdr:to>
      <xdr:col>11</xdr:col>
      <xdr:colOff>82550</xdr:colOff>
      <xdr:row>41</xdr:row>
      <xdr:rowOff>23585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695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33762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7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127907</xdr:rowOff>
    </xdr:from>
    <xdr:to>
      <xdr:col>7</xdr:col>
      <xdr:colOff>31750</xdr:colOff>
      <xdr:row>41</xdr:row>
      <xdr:rowOff>58057</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68234</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75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26307</xdr:rowOff>
    </xdr:from>
    <xdr:to>
      <xdr:col>23</xdr:col>
      <xdr:colOff>184150</xdr:colOff>
      <xdr:row>42</xdr:row>
      <xdr:rowOff>127907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169834</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19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26307</xdr:rowOff>
    </xdr:from>
    <xdr:to>
      <xdr:col>19</xdr:col>
      <xdr:colOff>184150</xdr:colOff>
      <xdr:row>42</xdr:row>
      <xdr:rowOff>127907</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112684</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313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163285</xdr:rowOff>
    </xdr:from>
    <xdr:to>
      <xdr:col>15</xdr:col>
      <xdr:colOff>133350</xdr:colOff>
      <xdr:row>42</xdr:row>
      <xdr:rowOff>93435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78212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279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146050</xdr:rowOff>
    </xdr:from>
    <xdr:to>
      <xdr:col>11</xdr:col>
      <xdr:colOff>82550</xdr:colOff>
      <xdr:row>42</xdr:row>
      <xdr:rowOff>76200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60977</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128815</xdr:rowOff>
    </xdr:from>
    <xdr:to>
      <xdr:col>7</xdr:col>
      <xdr:colOff>31750</xdr:colOff>
      <xdr:row>42</xdr:row>
      <xdr:rowOff>58965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43742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大規模事業による起債増加に伴う公債費の増加や、物価高騰による各経常経費の増加により経常収支比率が</a:t>
          </a:r>
          <a:r>
            <a:rPr kumimoji="1" lang="en-US" altLang="ja-JP" sz="1300">
              <a:latin typeface="ＭＳ Ｐゴシック" panose="020B0600070205080204" pitchFamily="50" charset="-128"/>
              <a:ea typeface="ＭＳ Ｐゴシック" panose="020B0600070205080204" pitchFamily="50" charset="-128"/>
            </a:rPr>
            <a:t>100</a:t>
          </a:r>
          <a:r>
            <a:rPr kumimoji="1" lang="ja-JP" altLang="en-US" sz="1300">
              <a:latin typeface="ＭＳ Ｐゴシック" panose="020B0600070205080204" pitchFamily="50" charset="-128"/>
              <a:ea typeface="ＭＳ Ｐゴシック" panose="020B0600070205080204" pitchFamily="50" charset="-128"/>
            </a:rPr>
            <a:t>％を超えてしまい、経常的な支出を経常一般財源で賄えていない状況となってしまった。硬直的な財政状況を解消すべく、早急に事業の見直し等による財政健全化に努める必要がある。</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88265</xdr:rowOff>
    </xdr:from>
    <xdr:to>
      <xdr:col>23</xdr:col>
      <xdr:colOff>133350</xdr:colOff>
      <xdr:row>67</xdr:row>
      <xdr:rowOff>168487</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203815"/>
          <a:ext cx="0" cy="14518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140564</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62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168487</xdr:rowOff>
    </xdr:from>
    <xdr:to>
      <xdr:col>24</xdr:col>
      <xdr:colOff>12700</xdr:colOff>
      <xdr:row>67</xdr:row>
      <xdr:rowOff>168487</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6556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3192</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88265</xdr:rowOff>
    </xdr:from>
    <xdr:to>
      <xdr:col>24</xdr:col>
      <xdr:colOff>12700</xdr:colOff>
      <xdr:row>59</xdr:row>
      <xdr:rowOff>88265</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24765</xdr:rowOff>
    </xdr:from>
    <xdr:to>
      <xdr:col>23</xdr:col>
      <xdr:colOff>133350</xdr:colOff>
      <xdr:row>67</xdr:row>
      <xdr:rowOff>168487</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1169015"/>
          <a:ext cx="838200" cy="486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81508</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8828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64981</xdr:rowOff>
    </xdr:from>
    <xdr:to>
      <xdr:col>23</xdr:col>
      <xdr:colOff>184150</xdr:colOff>
      <xdr:row>64</xdr:row>
      <xdr:rowOff>166581</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1037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170604</xdr:rowOff>
    </xdr:from>
    <xdr:to>
      <xdr:col>19</xdr:col>
      <xdr:colOff>133350</xdr:colOff>
      <xdr:row>65</xdr:row>
      <xdr:rowOff>24765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0971954"/>
          <a:ext cx="889000" cy="197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64981</xdr:rowOff>
    </xdr:from>
    <xdr:to>
      <xdr:col>19</xdr:col>
      <xdr:colOff>184150</xdr:colOff>
      <xdr:row>64</xdr:row>
      <xdr:rowOff>166581</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1037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5308</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08066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170604</xdr:rowOff>
    </xdr:from>
    <xdr:to>
      <xdr:col>15</xdr:col>
      <xdr:colOff>82550</xdr:colOff>
      <xdr:row>64</xdr:row>
      <xdr:rowOff>51435</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2336800" y="10971954"/>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95673</xdr:rowOff>
    </xdr:from>
    <xdr:to>
      <xdr:col>15</xdr:col>
      <xdr:colOff>133350</xdr:colOff>
      <xdr:row>64</xdr:row>
      <xdr:rowOff>25823</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089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36000</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66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51435</xdr:rowOff>
    </xdr:from>
    <xdr:to>
      <xdr:col>11</xdr:col>
      <xdr:colOff>31750</xdr:colOff>
      <xdr:row>65</xdr:row>
      <xdr:rowOff>77046</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1024235"/>
          <a:ext cx="889000" cy="197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65</xdr:row>
      <xdr:rowOff>26246</xdr:rowOff>
    </xdr:from>
    <xdr:to>
      <xdr:col>11</xdr:col>
      <xdr:colOff>82550</xdr:colOff>
      <xdr:row>65</xdr:row>
      <xdr:rowOff>127846</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1170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112623</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125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62442</xdr:rowOff>
    </xdr:from>
    <xdr:to>
      <xdr:col>7</xdr:col>
      <xdr:colOff>31750</xdr:colOff>
      <xdr:row>65</xdr:row>
      <xdr:rowOff>164042</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120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148819</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129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67</xdr:row>
      <xdr:rowOff>117687</xdr:rowOff>
    </xdr:from>
    <xdr:to>
      <xdr:col>23</xdr:col>
      <xdr:colOff>184150</xdr:colOff>
      <xdr:row>68</xdr:row>
      <xdr:rowOff>47837</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1604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67</xdr:row>
      <xdr:rowOff>13564</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1500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145415</xdr:rowOff>
    </xdr:from>
    <xdr:to>
      <xdr:col>19</xdr:col>
      <xdr:colOff>184150</xdr:colOff>
      <xdr:row>65</xdr:row>
      <xdr:rowOff>75565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111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60342</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1204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119804</xdr:rowOff>
    </xdr:from>
    <xdr:to>
      <xdr:col>15</xdr:col>
      <xdr:colOff>133350</xdr:colOff>
      <xdr:row>64</xdr:row>
      <xdr:rowOff>49954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34731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100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635</xdr:rowOff>
    </xdr:from>
    <xdr:to>
      <xdr:col>11</xdr:col>
      <xdr:colOff>82550</xdr:colOff>
      <xdr:row>64</xdr:row>
      <xdr:rowOff>102235</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112412</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0742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26246</xdr:rowOff>
    </xdr:from>
    <xdr:to>
      <xdr:col>7</xdr:col>
      <xdr:colOff>31750</xdr:colOff>
      <xdr:row>65</xdr:row>
      <xdr:rowOff>127846</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117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138023</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093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[158,381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人件費、物件費ともに前年より増加しており、前年度比</a:t>
          </a:r>
          <a:r>
            <a:rPr kumimoji="1" lang="en-US" altLang="ja-JP" sz="1300">
              <a:latin typeface="ＭＳ Ｐゴシック" panose="020B0600070205080204" pitchFamily="50" charset="-128"/>
              <a:ea typeface="ＭＳ Ｐゴシック" panose="020B0600070205080204" pitchFamily="50" charset="-128"/>
            </a:rPr>
            <a:t>1,283</a:t>
          </a:r>
          <a:r>
            <a:rPr kumimoji="1" lang="ja-JP" altLang="en-US" sz="1300">
              <a:latin typeface="ＭＳ Ｐゴシック" panose="020B0600070205080204" pitchFamily="50" charset="-128"/>
              <a:ea typeface="ＭＳ Ｐゴシック" panose="020B0600070205080204" pitchFamily="50" charset="-128"/>
            </a:rPr>
            <a:t>円増となた。類似団体平均値も上昇しており、物価高騰の影響も考えられるが事業の見直しを含め経費の抑制に努めたい。</a:t>
          </a: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84900</xdr:rowOff>
    </xdr:from>
    <xdr:to>
      <xdr:col>23</xdr:col>
      <xdr:colOff>133350</xdr:colOff>
      <xdr:row>88</xdr:row>
      <xdr:rowOff>127777</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800900"/>
          <a:ext cx="0" cy="14144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99854</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187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127777</xdr:rowOff>
    </xdr:from>
    <xdr:to>
      <xdr:col>24</xdr:col>
      <xdr:colOff>12700</xdr:colOff>
      <xdr:row>88</xdr:row>
      <xdr:rowOff>127777</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215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171277</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5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84900</xdr:rowOff>
    </xdr:from>
    <xdr:to>
      <xdr:col>24</xdr:col>
      <xdr:colOff>12700</xdr:colOff>
      <xdr:row>80</xdr:row>
      <xdr:rowOff>84900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8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29575</xdr:rowOff>
    </xdr:from>
    <xdr:to>
      <xdr:col>23</xdr:col>
      <xdr:colOff>133350</xdr:colOff>
      <xdr:row>83</xdr:row>
      <xdr:rowOff>39895</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259925"/>
          <a:ext cx="838200" cy="1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169229</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0566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152702</xdr:rowOff>
    </xdr:from>
    <xdr:to>
      <xdr:col>23</xdr:col>
      <xdr:colOff>184150</xdr:colOff>
      <xdr:row>83</xdr:row>
      <xdr:rowOff>82852</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211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131297</xdr:rowOff>
    </xdr:from>
    <xdr:to>
      <xdr:col>19</xdr:col>
      <xdr:colOff>133350</xdr:colOff>
      <xdr:row>83</xdr:row>
      <xdr:rowOff>29575</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190197"/>
          <a:ext cx="889000" cy="6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129715</xdr:rowOff>
    </xdr:from>
    <xdr:to>
      <xdr:col>19</xdr:col>
      <xdr:colOff>184150</xdr:colOff>
      <xdr:row>83</xdr:row>
      <xdr:rowOff>59865</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188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70042</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3957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131297</xdr:rowOff>
    </xdr:from>
    <xdr:to>
      <xdr:col>15</xdr:col>
      <xdr:colOff>82550</xdr:colOff>
      <xdr:row>82</xdr:row>
      <xdr:rowOff>142115</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2336800" y="14190197"/>
          <a:ext cx="889000" cy="10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76805</xdr:rowOff>
    </xdr:from>
    <xdr:to>
      <xdr:col>15</xdr:col>
      <xdr:colOff>133350</xdr:colOff>
      <xdr:row>83</xdr:row>
      <xdr:rowOff>6955</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13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17132</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390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164443</xdr:rowOff>
    </xdr:from>
    <xdr:to>
      <xdr:col>11</xdr:col>
      <xdr:colOff>31750</xdr:colOff>
      <xdr:row>82</xdr:row>
      <xdr:rowOff>142115</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051893"/>
          <a:ext cx="889000" cy="149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86874</xdr:rowOff>
    </xdr:from>
    <xdr:to>
      <xdr:col>11</xdr:col>
      <xdr:colOff>82550</xdr:colOff>
      <xdr:row>82</xdr:row>
      <xdr:rowOff>17024</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3974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27201</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374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6472</xdr:rowOff>
    </xdr:from>
    <xdr:to>
      <xdr:col>7</xdr:col>
      <xdr:colOff>31750</xdr:colOff>
      <xdr:row>81</xdr:row>
      <xdr:rowOff>108072</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3893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118249</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662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160545</xdr:rowOff>
    </xdr:from>
    <xdr:to>
      <xdr:col>23</xdr:col>
      <xdr:colOff>184150</xdr:colOff>
      <xdr:row>83</xdr:row>
      <xdr:rowOff>90695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219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132622</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191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150225</xdr:rowOff>
    </xdr:from>
    <xdr:to>
      <xdr:col>19</xdr:col>
      <xdr:colOff>184150</xdr:colOff>
      <xdr:row>83</xdr:row>
      <xdr:rowOff>80375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20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65152</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295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80497</xdr:rowOff>
    </xdr:from>
    <xdr:to>
      <xdr:col>15</xdr:col>
      <xdr:colOff>133350</xdr:colOff>
      <xdr:row>83</xdr:row>
      <xdr:rowOff>10647</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139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166874</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225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91315</xdr:rowOff>
    </xdr:from>
    <xdr:to>
      <xdr:col>11</xdr:col>
      <xdr:colOff>82550</xdr:colOff>
      <xdr:row>83</xdr:row>
      <xdr:rowOff>21465</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15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6242</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23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113643</xdr:rowOff>
    </xdr:from>
    <xdr:to>
      <xdr:col>7</xdr:col>
      <xdr:colOff>31750</xdr:colOff>
      <xdr:row>82</xdr:row>
      <xdr:rowOff>43793</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00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28570</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08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前年度より微減であり、類似団体平均よりも低い数値で推移してる。今後も国公準拠を基準に適正化を図りたい。</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a:extLst>
            <a:ext uri="{FF2B5EF4-FFF2-40B4-BE49-F238E27FC236}">
              <a16:creationId xmlns:a16="http://schemas.microsoft.com/office/drawing/2014/main" id="{00000000-0008-0000-0300-0000FF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146957</xdr:rowOff>
    </xdr:from>
    <xdr:to>
      <xdr:col>81</xdr:col>
      <xdr:colOff>44450</xdr:colOff>
      <xdr:row>88</xdr:row>
      <xdr:rowOff>155121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7018000" y="13691507"/>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127198</xdr:rowOff>
    </xdr:from>
    <xdr:ext cx="762000" cy="259045"/>
    <xdr:sp macro="" textlink="">
      <xdr:nvSpPr>
        <xdr:cNvPr id="257" name="給与水準   （国との比較）最小値テキスト">
          <a:extLst>
            <a:ext uri="{FF2B5EF4-FFF2-40B4-BE49-F238E27FC236}">
              <a16:creationId xmlns:a16="http://schemas.microsoft.com/office/drawing/2014/main" id="{00000000-0008-0000-0300-000001010000}"/>
            </a:ext>
          </a:extLst>
        </xdr:cNvPr>
        <xdr:cNvSpPr txBox="1"/>
      </xdr:nvSpPr>
      <xdr:spPr>
        <a:xfrm>
          <a:off x="17106900" y="15214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155121</xdr:rowOff>
    </xdr:from>
    <xdr:to>
      <xdr:col>81</xdr:col>
      <xdr:colOff>133350</xdr:colOff>
      <xdr:row>88</xdr:row>
      <xdr:rowOff>155121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5242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61884</xdr:rowOff>
    </xdr:from>
    <xdr:ext cx="762000" cy="259045"/>
    <xdr:sp macro="" textlink="">
      <xdr:nvSpPr>
        <xdr:cNvPr id="259" name="給与水準   （国との比較）最大値テキスト">
          <a:extLst>
            <a:ext uri="{FF2B5EF4-FFF2-40B4-BE49-F238E27FC236}">
              <a16:creationId xmlns:a16="http://schemas.microsoft.com/office/drawing/2014/main" id="{00000000-0008-0000-0300-000003010000}"/>
            </a:ext>
          </a:extLst>
        </xdr:cNvPr>
        <xdr:cNvSpPr txBox="1"/>
      </xdr:nvSpPr>
      <xdr:spPr>
        <a:xfrm>
          <a:off x="17106900" y="1343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146957</xdr:rowOff>
    </xdr:from>
    <xdr:to>
      <xdr:col>81</xdr:col>
      <xdr:colOff>133350</xdr:colOff>
      <xdr:row>79</xdr:row>
      <xdr:rowOff>146957</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3691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167821</xdr:rowOff>
    </xdr:from>
    <xdr:to>
      <xdr:col>81</xdr:col>
      <xdr:colOff>44450</xdr:colOff>
      <xdr:row>84</xdr:row>
      <xdr:rowOff>13607</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6179800" y="14398171"/>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158948</xdr:rowOff>
    </xdr:from>
    <xdr:ext cx="762000" cy="259045"/>
    <xdr:sp macro="" textlink="">
      <xdr:nvSpPr>
        <xdr:cNvPr id="262" name="給与水準   （国との比較）平均値テキスト">
          <a:extLst>
            <a:ext uri="{FF2B5EF4-FFF2-40B4-BE49-F238E27FC236}">
              <a16:creationId xmlns:a16="http://schemas.microsoft.com/office/drawing/2014/main" id="{00000000-0008-0000-0300-000006010000}"/>
            </a:ext>
          </a:extLst>
        </xdr:cNvPr>
        <xdr:cNvSpPr txBox="1"/>
      </xdr:nvSpPr>
      <xdr:spPr>
        <a:xfrm>
          <a:off x="17106900" y="14560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13607</xdr:rowOff>
    </xdr:from>
    <xdr:to>
      <xdr:col>77</xdr:col>
      <xdr:colOff>44450</xdr:colOff>
      <xdr:row>84</xdr:row>
      <xdr:rowOff>82550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5290800" y="1441540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32657</xdr:rowOff>
    </xdr:from>
    <xdr:to>
      <xdr:col>77</xdr:col>
      <xdr:colOff>95250</xdr:colOff>
      <xdr:row>85</xdr:row>
      <xdr:rowOff>134257</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129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119034</xdr:rowOff>
    </xdr:from>
    <xdr:ext cx="7366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798800" y="14692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13607</xdr:rowOff>
    </xdr:from>
    <xdr:to>
      <xdr:col>72</xdr:col>
      <xdr:colOff>203200</xdr:colOff>
      <xdr:row>84</xdr:row>
      <xdr:rowOff>82550</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a:off x="14401800" y="1441540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67129</xdr:rowOff>
    </xdr:from>
    <xdr:to>
      <xdr:col>73</xdr:col>
      <xdr:colOff>44450</xdr:colOff>
      <xdr:row>85</xdr:row>
      <xdr:rowOff>168729</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5240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153506</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47171</xdr:rowOff>
    </xdr:from>
    <xdr:to>
      <xdr:col>68</xdr:col>
      <xdr:colOff>152400</xdr:colOff>
      <xdr:row>84</xdr:row>
      <xdr:rowOff>13607</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a:off x="13512800" y="14277521"/>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49893</xdr:rowOff>
    </xdr:from>
    <xdr:to>
      <xdr:col>68</xdr:col>
      <xdr:colOff>203200</xdr:colOff>
      <xdr:row>85</xdr:row>
      <xdr:rowOff>151493</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4351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136270</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020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15421</xdr:rowOff>
    </xdr:from>
    <xdr:to>
      <xdr:col>64</xdr:col>
      <xdr:colOff>152400</xdr:colOff>
      <xdr:row>85</xdr:row>
      <xdr:rowOff>117021</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3462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101798</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131800" y="146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117021</xdr:rowOff>
    </xdr:from>
    <xdr:to>
      <xdr:col>81</xdr:col>
      <xdr:colOff>95250</xdr:colOff>
      <xdr:row>84</xdr:row>
      <xdr:rowOff>47171</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9672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133548</xdr:rowOff>
    </xdr:from>
    <xdr:ext cx="762000" cy="259045"/>
    <xdr:sp macro="" textlink="">
      <xdr:nvSpPr>
        <xdr:cNvPr id="281" name="給与水準   （国との比較）該当値テキスト">
          <a:extLst>
            <a:ext uri="{FF2B5EF4-FFF2-40B4-BE49-F238E27FC236}">
              <a16:creationId xmlns:a16="http://schemas.microsoft.com/office/drawing/2014/main" id="{00000000-0008-0000-0300-000019010000}"/>
            </a:ext>
          </a:extLst>
        </xdr:cNvPr>
        <xdr:cNvSpPr txBox="1"/>
      </xdr:nvSpPr>
      <xdr:spPr>
        <a:xfrm>
          <a:off x="17106900" y="14192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134257</xdr:rowOff>
    </xdr:from>
    <xdr:to>
      <xdr:col>77</xdr:col>
      <xdr:colOff>95250</xdr:colOff>
      <xdr:row>84</xdr:row>
      <xdr:rowOff>64407</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129000" y="1436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74584</xdr:rowOff>
    </xdr:from>
    <xdr:ext cx="7366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5798800" y="141334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31750</xdr:rowOff>
    </xdr:from>
    <xdr:to>
      <xdr:col>73</xdr:col>
      <xdr:colOff>44450</xdr:colOff>
      <xdr:row>84</xdr:row>
      <xdr:rowOff>133350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5240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143527</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909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134257</xdr:rowOff>
    </xdr:from>
    <xdr:to>
      <xdr:col>68</xdr:col>
      <xdr:colOff>203200</xdr:colOff>
      <xdr:row>84</xdr:row>
      <xdr:rowOff>64407</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4351000" y="1436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74584</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020800" y="1413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167821</xdr:rowOff>
    </xdr:from>
    <xdr:to>
      <xdr:col>64</xdr:col>
      <xdr:colOff>152400</xdr:colOff>
      <xdr:row>83</xdr:row>
      <xdr:rowOff>97971</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3462000" y="14226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108148</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131800" y="13995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[8.18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明和町定員適正化計画のもと、定員管理を行っているが、近年では早期退職者が増加している。直近</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年間は類似団体平均と比較してほとんど変わらない数値で推移しているが、業務量が増加する中、住民サービスを維持し、低下させないために適正な定員管理に努めたい。</a:t>
          </a:r>
        </a:p>
      </xdr:txBody>
    </xdr:sp>
    <xdr:clientData/>
  </xdr:twoCellAnchor>
  <xdr:oneCellAnchor>
    <xdr:from>
      <xdr:col>61</xdr:col>
      <xdr:colOff>6350</xdr:colOff>
      <xdr:row>54</xdr:row>
      <xdr:rowOff>139700</xdr:rowOff>
    </xdr:from>
    <xdr:ext cx="349839" cy="225703"/>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a:extLst>
            <a:ext uri="{FF2B5EF4-FFF2-40B4-BE49-F238E27FC236}">
              <a16:creationId xmlns:a16="http://schemas.microsoft.com/office/drawing/2014/main" id="{00000000-0008-0000-0300-000040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144235</xdr:rowOff>
    </xdr:from>
    <xdr:to>
      <xdr:col>81</xdr:col>
      <xdr:colOff>44450</xdr:colOff>
      <xdr:row>68</xdr:row>
      <xdr:rowOff>24040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7018000" y="10088335"/>
          <a:ext cx="0" cy="1594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167567</xdr:rowOff>
    </xdr:from>
    <xdr:ext cx="762000" cy="259045"/>
    <xdr:sp macro="" textlink="">
      <xdr:nvSpPr>
        <xdr:cNvPr id="322" name="定員管理の状況最小値テキスト">
          <a:extLst>
            <a:ext uri="{FF2B5EF4-FFF2-40B4-BE49-F238E27FC236}">
              <a16:creationId xmlns:a16="http://schemas.microsoft.com/office/drawing/2014/main" id="{00000000-0008-0000-0300-000042010000}"/>
            </a:ext>
          </a:extLst>
        </xdr:cNvPr>
        <xdr:cNvSpPr txBox="1"/>
      </xdr:nvSpPr>
      <xdr:spPr>
        <a:xfrm>
          <a:off x="17106900" y="1165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68</xdr:row>
      <xdr:rowOff>24040</xdr:rowOff>
    </xdr:from>
    <xdr:to>
      <xdr:col>81</xdr:col>
      <xdr:colOff>133350</xdr:colOff>
      <xdr:row>68</xdr:row>
      <xdr:rowOff>24040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168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59162</xdr:rowOff>
    </xdr:from>
    <xdr:ext cx="762000" cy="259045"/>
    <xdr:sp macro="" textlink="">
      <xdr:nvSpPr>
        <xdr:cNvPr id="324" name="定員管理の状況最大値テキスト">
          <a:extLst>
            <a:ext uri="{FF2B5EF4-FFF2-40B4-BE49-F238E27FC236}">
              <a16:creationId xmlns:a16="http://schemas.microsoft.com/office/drawing/2014/main" id="{00000000-0008-0000-0300-000044010000}"/>
            </a:ext>
          </a:extLst>
        </xdr:cNvPr>
        <xdr:cNvSpPr txBox="1"/>
      </xdr:nvSpPr>
      <xdr:spPr>
        <a:xfrm>
          <a:off x="17106900" y="9831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144235</xdr:rowOff>
    </xdr:from>
    <xdr:to>
      <xdr:col>81</xdr:col>
      <xdr:colOff>133350</xdr:colOff>
      <xdr:row>58</xdr:row>
      <xdr:rowOff>144235</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0088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6531</xdr:rowOff>
    </xdr:from>
    <xdr:to>
      <xdr:col>81</xdr:col>
      <xdr:colOff>44450</xdr:colOff>
      <xdr:row>62</xdr:row>
      <xdr:rowOff>23767</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6179800" y="10636431"/>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121302</xdr:rowOff>
    </xdr:from>
    <xdr:ext cx="762000" cy="259045"/>
    <xdr:sp macro="" textlink="">
      <xdr:nvSpPr>
        <xdr:cNvPr id="327" name="定員管理の状況平均値テキスト">
          <a:extLst>
            <a:ext uri="{FF2B5EF4-FFF2-40B4-BE49-F238E27FC236}">
              <a16:creationId xmlns:a16="http://schemas.microsoft.com/office/drawing/2014/main" id="{00000000-0008-0000-0300-000047010000}"/>
            </a:ext>
          </a:extLst>
        </xdr:cNvPr>
        <xdr:cNvSpPr txBox="1"/>
      </xdr:nvSpPr>
      <xdr:spPr>
        <a:xfrm>
          <a:off x="17106900" y="10408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104775</xdr:rowOff>
    </xdr:from>
    <xdr:to>
      <xdr:col>81</xdr:col>
      <xdr:colOff>95250</xdr:colOff>
      <xdr:row>62</xdr:row>
      <xdr:rowOff>34925</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9672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157299</xdr:rowOff>
    </xdr:from>
    <xdr:to>
      <xdr:col>77</xdr:col>
      <xdr:colOff>44450</xdr:colOff>
      <xdr:row>62</xdr:row>
      <xdr:rowOff>6531</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5290800" y="10615749"/>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80645</xdr:rowOff>
    </xdr:from>
    <xdr:to>
      <xdr:col>77</xdr:col>
      <xdr:colOff>95250</xdr:colOff>
      <xdr:row>62</xdr:row>
      <xdr:rowOff>10795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129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20972</xdr:rowOff>
    </xdr:from>
    <xdr:ext cx="7366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798800" y="10307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152128</xdr:rowOff>
    </xdr:from>
    <xdr:to>
      <xdr:col>72</xdr:col>
      <xdr:colOff>203200</xdr:colOff>
      <xdr:row>61</xdr:row>
      <xdr:rowOff>157299</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a:off x="14401800" y="10610578"/>
          <a:ext cx="889000" cy="5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70303</xdr:rowOff>
    </xdr:from>
    <xdr:to>
      <xdr:col>73</xdr:col>
      <xdr:colOff>44450</xdr:colOff>
      <xdr:row>62</xdr:row>
      <xdr:rowOff>453</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5240000" y="10528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10630</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10297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152128</xdr:rowOff>
    </xdr:from>
    <xdr:to>
      <xdr:col>68</xdr:col>
      <xdr:colOff>152400</xdr:colOff>
      <xdr:row>62</xdr:row>
      <xdr:rowOff>13426</xdr:rowOff>
    </xdr:to>
    <xdr:cxnSp macro="">
      <xdr:nvCxnSpPr>
        <xdr:cNvPr id="335" name="直線コネクタ 334">
          <a:extLst>
            <a:ext uri="{FF2B5EF4-FFF2-40B4-BE49-F238E27FC236}">
              <a16:creationId xmlns:a16="http://schemas.microsoft.com/office/drawing/2014/main" id="{00000000-0008-0000-0300-00004F010000}"/>
            </a:ext>
          </a:extLst>
        </xdr:cNvPr>
        <xdr:cNvCxnSpPr/>
      </xdr:nvCxnSpPr>
      <xdr:spPr>
        <a:xfrm flipV="1">
          <a:off x="13512800" y="10610578"/>
          <a:ext cx="889000" cy="32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24584</xdr:rowOff>
    </xdr:from>
    <xdr:to>
      <xdr:col>68</xdr:col>
      <xdr:colOff>203200</xdr:colOff>
      <xdr:row>60</xdr:row>
      <xdr:rowOff>126184</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4351000" y="10311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136361</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020800" y="10080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33201</xdr:rowOff>
    </xdr:from>
    <xdr:to>
      <xdr:col>64</xdr:col>
      <xdr:colOff>152400</xdr:colOff>
      <xdr:row>60</xdr:row>
      <xdr:rowOff>134801</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3462000" y="10320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144978</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131800" y="10089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144417</xdr:rowOff>
    </xdr:from>
    <xdr:to>
      <xdr:col>81</xdr:col>
      <xdr:colOff>95250</xdr:colOff>
      <xdr:row>62</xdr:row>
      <xdr:rowOff>74567</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967200" y="10602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116494</xdr:rowOff>
    </xdr:from>
    <xdr:ext cx="762000" cy="259045"/>
    <xdr:sp macro="" textlink="">
      <xdr:nvSpPr>
        <xdr:cNvPr id="346" name="定員管理の状況該当値テキスト">
          <a:extLst>
            <a:ext uri="{FF2B5EF4-FFF2-40B4-BE49-F238E27FC236}">
              <a16:creationId xmlns:a16="http://schemas.microsoft.com/office/drawing/2014/main" id="{00000000-0008-0000-0300-00005A010000}"/>
            </a:ext>
          </a:extLst>
        </xdr:cNvPr>
        <xdr:cNvSpPr txBox="1"/>
      </xdr:nvSpPr>
      <xdr:spPr>
        <a:xfrm>
          <a:off x="17106900" y="1057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127181</xdr:rowOff>
    </xdr:from>
    <xdr:to>
      <xdr:col>77</xdr:col>
      <xdr:colOff>95250</xdr:colOff>
      <xdr:row>62</xdr:row>
      <xdr:rowOff>57331</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129000" y="1058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42108</xdr:rowOff>
    </xdr:from>
    <xdr:ext cx="7366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798800" y="106720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106499</xdr:rowOff>
    </xdr:from>
    <xdr:to>
      <xdr:col>73</xdr:col>
      <xdr:colOff>44450</xdr:colOff>
      <xdr:row>62</xdr:row>
      <xdr:rowOff>36649</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5240000" y="10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21426</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909800" y="10651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101328</xdr:rowOff>
    </xdr:from>
    <xdr:to>
      <xdr:col>68</xdr:col>
      <xdr:colOff>203200</xdr:colOff>
      <xdr:row>62</xdr:row>
      <xdr:rowOff>31478</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4351000" y="10559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16255</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020800" y="10646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134076</xdr:rowOff>
    </xdr:from>
    <xdr:to>
      <xdr:col>64</xdr:col>
      <xdr:colOff>152400</xdr:colOff>
      <xdr:row>62</xdr:row>
      <xdr:rowOff>64226</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3462000" y="10592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49003</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131800" y="1067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年度も継続して実質公債費比率が悪化し、類似団体平均に対しても高い数値となっている。今後も大規模事業による悪化する見込みとなっており、事業見直し等による公債費の抑制が急務である。</a:t>
          </a:r>
        </a:p>
      </xdr:txBody>
    </xdr:sp>
    <xdr:clientData/>
  </xdr:twoCellAnchor>
  <xdr:oneCellAnchor>
    <xdr:from>
      <xdr:col>61</xdr:col>
      <xdr:colOff>6350</xdr:colOff>
      <xdr:row>32</xdr:row>
      <xdr:rowOff>101600</xdr:rowOff>
    </xdr:from>
    <xdr:ext cx="298543" cy="225703"/>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0" name="公債費負担の状況グラフ枠">
          <a:extLst>
            <a:ext uri="{FF2B5EF4-FFF2-40B4-BE49-F238E27FC236}">
              <a16:creationId xmlns:a16="http://schemas.microsoft.com/office/drawing/2014/main" id="{00000000-0008-0000-0300-00007C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98552</xdr:rowOff>
    </xdr:from>
    <xdr:to>
      <xdr:col>81</xdr:col>
      <xdr:colOff>44450</xdr:colOff>
      <xdr:row>45</xdr:row>
      <xdr:rowOff>41910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7018000" y="6270752"/>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13987</xdr:rowOff>
    </xdr:from>
    <xdr:ext cx="762000" cy="259045"/>
    <xdr:sp macro="" textlink="">
      <xdr:nvSpPr>
        <xdr:cNvPr id="382" name="公債費負担の状況最小値テキスト">
          <a:extLst>
            <a:ext uri="{FF2B5EF4-FFF2-40B4-BE49-F238E27FC236}">
              <a16:creationId xmlns:a16="http://schemas.microsoft.com/office/drawing/2014/main" id="{00000000-0008-0000-0300-00007E010000}"/>
            </a:ext>
          </a:extLst>
        </xdr:cNvPr>
        <xdr:cNvSpPr txBox="1"/>
      </xdr:nvSpPr>
      <xdr:spPr>
        <a:xfrm>
          <a:off x="17106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41910</xdr:rowOff>
    </xdr:from>
    <xdr:to>
      <xdr:col>81</xdr:col>
      <xdr:colOff>133350</xdr:colOff>
      <xdr:row>45</xdr:row>
      <xdr:rowOff>41910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929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13479</xdr:rowOff>
    </xdr:from>
    <xdr:ext cx="762000" cy="259045"/>
    <xdr:sp macro="" textlink="">
      <xdr:nvSpPr>
        <xdr:cNvPr id="384" name="公債費負担の状況最大値テキスト">
          <a:extLst>
            <a:ext uri="{FF2B5EF4-FFF2-40B4-BE49-F238E27FC236}">
              <a16:creationId xmlns:a16="http://schemas.microsoft.com/office/drawing/2014/main" id="{00000000-0008-0000-0300-000080010000}"/>
            </a:ext>
          </a:extLst>
        </xdr:cNvPr>
        <xdr:cNvSpPr txBox="1"/>
      </xdr:nvSpPr>
      <xdr:spPr>
        <a:xfrm>
          <a:off x="17106900" y="6014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98552</xdr:rowOff>
    </xdr:from>
    <xdr:to>
      <xdr:col>81</xdr:col>
      <xdr:colOff>133350</xdr:colOff>
      <xdr:row>36</xdr:row>
      <xdr:rowOff>98552</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929100" y="6270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150876</xdr:rowOff>
    </xdr:from>
    <xdr:to>
      <xdr:col>81</xdr:col>
      <xdr:colOff>44450</xdr:colOff>
      <xdr:row>43</xdr:row>
      <xdr:rowOff>37338</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179800" y="7351776"/>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167657</xdr:rowOff>
    </xdr:from>
    <xdr:ext cx="762000" cy="259045"/>
    <xdr:sp macro="" textlink="">
      <xdr:nvSpPr>
        <xdr:cNvPr id="387" name="公債費負担の状況平均値テキスト">
          <a:extLst>
            <a:ext uri="{FF2B5EF4-FFF2-40B4-BE49-F238E27FC236}">
              <a16:creationId xmlns:a16="http://schemas.microsoft.com/office/drawing/2014/main" id="{00000000-0008-0000-0300-000083010000}"/>
            </a:ext>
          </a:extLst>
        </xdr:cNvPr>
        <xdr:cNvSpPr txBox="1"/>
      </xdr:nvSpPr>
      <xdr:spPr>
        <a:xfrm>
          <a:off x="17106900" y="6682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151130</xdr:rowOff>
    </xdr:from>
    <xdr:to>
      <xdr:col>81</xdr:col>
      <xdr:colOff>95250</xdr:colOff>
      <xdr:row>40</xdr:row>
      <xdr:rowOff>81280</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69672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54356</xdr:rowOff>
    </xdr:from>
    <xdr:to>
      <xdr:col>77</xdr:col>
      <xdr:colOff>44450</xdr:colOff>
      <xdr:row>42</xdr:row>
      <xdr:rowOff>150876</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5290800" y="7255256"/>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112522</xdr:rowOff>
    </xdr:from>
    <xdr:to>
      <xdr:col>77</xdr:col>
      <xdr:colOff>95250</xdr:colOff>
      <xdr:row>40</xdr:row>
      <xdr:rowOff>42672</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6129000" y="679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52849</xdr:rowOff>
    </xdr:from>
    <xdr:ext cx="7366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798800" y="656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158242</xdr:rowOff>
    </xdr:from>
    <xdr:to>
      <xdr:col>72</xdr:col>
      <xdr:colOff>203200</xdr:colOff>
      <xdr:row>42</xdr:row>
      <xdr:rowOff>54356</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14401800" y="7187692"/>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93218</xdr:rowOff>
    </xdr:from>
    <xdr:to>
      <xdr:col>73</xdr:col>
      <xdr:colOff>44450</xdr:colOff>
      <xdr:row>40</xdr:row>
      <xdr:rowOff>23368</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5240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33545</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909800" y="654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100330</xdr:rowOff>
    </xdr:from>
    <xdr:to>
      <xdr:col>68</xdr:col>
      <xdr:colOff>152400</xdr:colOff>
      <xdr:row>41</xdr:row>
      <xdr:rowOff>158242</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a:off x="13512800" y="7129780"/>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141478</xdr:rowOff>
    </xdr:from>
    <xdr:to>
      <xdr:col>68</xdr:col>
      <xdr:colOff>203200</xdr:colOff>
      <xdr:row>40</xdr:row>
      <xdr:rowOff>71628</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4351000" y="682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81805</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020800" y="659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160782</xdr:rowOff>
    </xdr:from>
    <xdr:to>
      <xdr:col>64</xdr:col>
      <xdr:colOff>152400</xdr:colOff>
      <xdr:row>40</xdr:row>
      <xdr:rowOff>90932</xdr:rowOff>
    </xdr:to>
    <xdr:sp macro="" textlink="">
      <xdr:nvSpPr>
        <xdr:cNvPr id="398" name="フローチャート: 判断 397">
          <a:extLst>
            <a:ext uri="{FF2B5EF4-FFF2-40B4-BE49-F238E27FC236}">
              <a16:creationId xmlns:a16="http://schemas.microsoft.com/office/drawing/2014/main" id="{00000000-0008-0000-0300-00008E010000}"/>
            </a:ext>
          </a:extLst>
        </xdr:cNvPr>
        <xdr:cNvSpPr/>
      </xdr:nvSpPr>
      <xdr:spPr>
        <a:xfrm>
          <a:off x="13462000" y="684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101109</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131800" y="661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157988</xdr:rowOff>
    </xdr:from>
    <xdr:to>
      <xdr:col>81</xdr:col>
      <xdr:colOff>95250</xdr:colOff>
      <xdr:row>43</xdr:row>
      <xdr:rowOff>88138</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6967200" y="735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130065</xdr:rowOff>
    </xdr:from>
    <xdr:ext cx="762000" cy="259045"/>
    <xdr:sp macro="" textlink="">
      <xdr:nvSpPr>
        <xdr:cNvPr id="406" name="公債費負担の状況該当値テキスト">
          <a:extLst>
            <a:ext uri="{FF2B5EF4-FFF2-40B4-BE49-F238E27FC236}">
              <a16:creationId xmlns:a16="http://schemas.microsoft.com/office/drawing/2014/main" id="{00000000-0008-0000-0300-000096010000}"/>
            </a:ext>
          </a:extLst>
        </xdr:cNvPr>
        <xdr:cNvSpPr txBox="1"/>
      </xdr:nvSpPr>
      <xdr:spPr>
        <a:xfrm>
          <a:off x="17106900" y="7330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100076</xdr:rowOff>
    </xdr:from>
    <xdr:to>
      <xdr:col>77</xdr:col>
      <xdr:colOff>95250</xdr:colOff>
      <xdr:row>43</xdr:row>
      <xdr:rowOff>30226</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6129000" y="73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15003</xdr:rowOff>
    </xdr:from>
    <xdr:ext cx="7366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5798800" y="7387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3556</xdr:rowOff>
    </xdr:from>
    <xdr:to>
      <xdr:col>73</xdr:col>
      <xdr:colOff>44450</xdr:colOff>
      <xdr:row>42</xdr:row>
      <xdr:rowOff>105156</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5240000" y="720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89933</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4909800" y="729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107442</xdr:rowOff>
    </xdr:from>
    <xdr:to>
      <xdr:col>68</xdr:col>
      <xdr:colOff>203200</xdr:colOff>
      <xdr:row>42</xdr:row>
      <xdr:rowOff>37592</xdr:rowOff>
    </xdr:to>
    <xdr:sp macro="" textlink="">
      <xdr:nvSpPr>
        <xdr:cNvPr id="411" name="楕円 410">
          <a:extLst>
            <a:ext uri="{FF2B5EF4-FFF2-40B4-BE49-F238E27FC236}">
              <a16:creationId xmlns:a16="http://schemas.microsoft.com/office/drawing/2014/main" id="{00000000-0008-0000-0300-00009B010000}"/>
            </a:ext>
          </a:extLst>
        </xdr:cNvPr>
        <xdr:cNvSpPr/>
      </xdr:nvSpPr>
      <xdr:spPr>
        <a:xfrm>
          <a:off x="143510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22369</xdr:rowOff>
    </xdr:from>
    <xdr:ext cx="762000" cy="25904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4020800" y="722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413" name="楕円 412">
          <a:extLst>
            <a:ext uri="{FF2B5EF4-FFF2-40B4-BE49-F238E27FC236}">
              <a16:creationId xmlns:a16="http://schemas.microsoft.com/office/drawing/2014/main" id="{00000000-0008-0000-0300-00009D010000}"/>
            </a:ext>
          </a:extLst>
        </xdr:cNvPr>
        <xdr:cNvSpPr/>
      </xdr:nvSpPr>
      <xdr:spPr>
        <a:xfrm>
          <a:off x="13462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135907</xdr:rowOff>
    </xdr:from>
    <xdr:ext cx="762000" cy="259045"/>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[79.1%]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近年基金の積立により将来負担比率は改善されてきたが、令和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年度は前年度より</a:t>
          </a:r>
          <a:r>
            <a:rPr kumimoji="1" lang="en-US" altLang="ja-JP" sz="1300">
              <a:latin typeface="ＭＳ Ｐゴシック" panose="020B0600070205080204" pitchFamily="50" charset="-128"/>
              <a:ea typeface="ＭＳ Ｐゴシック" panose="020B0600070205080204" pitchFamily="50" charset="-128"/>
            </a:rPr>
            <a:t>8.7</a:t>
          </a:r>
          <a:r>
            <a:rPr kumimoji="1" lang="ja-JP" altLang="en-US" sz="1300">
              <a:latin typeface="ＭＳ Ｐゴシック" panose="020B0600070205080204" pitchFamily="50" charset="-128"/>
              <a:ea typeface="ＭＳ Ｐゴシック" panose="020B0600070205080204" pitchFamily="50" charset="-128"/>
            </a:rPr>
            <a:t>ポイント悪化した。公債費の増加が一因であるが、同経費は今後も増加が見込まれており、将来負担比率の悪化が懸念される。事業見直し等により公債費を抑制し、財政健全化に努める必要がある。</a:t>
          </a:r>
        </a:p>
      </xdr:txBody>
    </xdr:sp>
    <xdr:clientData/>
  </xdr:twoCellAnchor>
  <xdr:oneCellAnchor>
    <xdr:from>
      <xdr:col>61</xdr:col>
      <xdr:colOff>6350</xdr:colOff>
      <xdr:row>10</xdr:row>
      <xdr:rowOff>63500</xdr:rowOff>
    </xdr:from>
    <xdr:ext cx="298543" cy="225703"/>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2" name="将来負担の状況グラフ枠">
          <a:extLst>
            <a:ext uri="{FF2B5EF4-FFF2-40B4-BE49-F238E27FC236}">
              <a16:creationId xmlns:a16="http://schemas.microsoft.com/office/drawing/2014/main" id="{00000000-0008-0000-0300-0000BA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21</xdr:row>
      <xdr:rowOff>129540</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7018000" y="2370667"/>
          <a:ext cx="0" cy="13593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101617</xdr:rowOff>
    </xdr:from>
    <xdr:ext cx="762000" cy="259045"/>
    <xdr:sp macro="" textlink="">
      <xdr:nvSpPr>
        <xdr:cNvPr id="444" name="将来負担の状況最小値テキスト">
          <a:extLst>
            <a:ext uri="{FF2B5EF4-FFF2-40B4-BE49-F238E27FC236}">
              <a16:creationId xmlns:a16="http://schemas.microsoft.com/office/drawing/2014/main" id="{00000000-0008-0000-0300-0000BC010000}"/>
            </a:ext>
          </a:extLst>
        </xdr:cNvPr>
        <xdr:cNvSpPr txBox="1"/>
      </xdr:nvSpPr>
      <xdr:spPr>
        <a:xfrm>
          <a:off x="17106900" y="370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129540</xdr:rowOff>
    </xdr:from>
    <xdr:to>
      <xdr:col>81</xdr:col>
      <xdr:colOff>133350</xdr:colOff>
      <xdr:row>21</xdr:row>
      <xdr:rowOff>129540</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6929100" y="372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46" name="将来負担の状況最大値テキスト">
          <a:extLst>
            <a:ext uri="{FF2B5EF4-FFF2-40B4-BE49-F238E27FC236}">
              <a16:creationId xmlns:a16="http://schemas.microsoft.com/office/drawing/2014/main" id="{00000000-0008-0000-0300-0000BE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22267</xdr:rowOff>
    </xdr:from>
    <xdr:to>
      <xdr:col>81</xdr:col>
      <xdr:colOff>44450</xdr:colOff>
      <xdr:row>17</xdr:row>
      <xdr:rowOff>92244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179800" y="2936917"/>
          <a:ext cx="838200" cy="69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49" name="将来負担の状況平均値テキスト">
          <a:extLst>
            <a:ext uri="{FF2B5EF4-FFF2-40B4-BE49-F238E27FC236}">
              <a16:creationId xmlns:a16="http://schemas.microsoft.com/office/drawing/2014/main" id="{00000000-0008-0000-0300-0000C1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22267</xdr:rowOff>
    </xdr:from>
    <xdr:to>
      <xdr:col>77</xdr:col>
      <xdr:colOff>44450</xdr:colOff>
      <xdr:row>18</xdr:row>
      <xdr:rowOff>29379</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5290800" y="2936917"/>
          <a:ext cx="8890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29379</xdr:rowOff>
    </xdr:from>
    <xdr:to>
      <xdr:col>72</xdr:col>
      <xdr:colOff>203200</xdr:colOff>
      <xdr:row>19</xdr:row>
      <xdr:rowOff>13165</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4401800" y="3115479"/>
          <a:ext cx="889000" cy="155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143298</xdr:rowOff>
    </xdr:from>
    <xdr:to>
      <xdr:col>73</xdr:col>
      <xdr:colOff>44450</xdr:colOff>
      <xdr:row>14</xdr:row>
      <xdr:rowOff>73448</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5240000" y="2372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83625</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909800" y="2141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19</xdr:row>
      <xdr:rowOff>13165</xdr:rowOff>
    </xdr:from>
    <xdr:to>
      <xdr:col>68</xdr:col>
      <xdr:colOff>152400</xdr:colOff>
      <xdr:row>19</xdr:row>
      <xdr:rowOff>124164</xdr:rowOff>
    </xdr:to>
    <xdr:cxnSp macro="">
      <xdr:nvCxnSpPr>
        <xdr:cNvPr id="457" name="直線コネクタ 456">
          <a:extLst>
            <a:ext uri="{FF2B5EF4-FFF2-40B4-BE49-F238E27FC236}">
              <a16:creationId xmlns:a16="http://schemas.microsoft.com/office/drawing/2014/main" id="{00000000-0008-0000-0300-0000C9010000}"/>
            </a:ext>
          </a:extLst>
        </xdr:cNvPr>
        <xdr:cNvCxnSpPr/>
      </xdr:nvCxnSpPr>
      <xdr:spPr>
        <a:xfrm flipV="1">
          <a:off x="13512800" y="3270715"/>
          <a:ext cx="889000" cy="110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44238</xdr:rowOff>
    </xdr:from>
    <xdr:to>
      <xdr:col>68</xdr:col>
      <xdr:colOff>203200</xdr:colOff>
      <xdr:row>14</xdr:row>
      <xdr:rowOff>145838</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4351000" y="2444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156015</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020800" y="2213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82846</xdr:rowOff>
    </xdr:from>
    <xdr:to>
      <xdr:col>64</xdr:col>
      <xdr:colOff>152400</xdr:colOff>
      <xdr:row>15</xdr:row>
      <xdr:rowOff>12996</xdr:rowOff>
    </xdr:to>
    <xdr:sp macro="" textlink="">
      <xdr:nvSpPr>
        <xdr:cNvPr id="460" name="フローチャート: 判断 459">
          <a:extLst>
            <a:ext uri="{FF2B5EF4-FFF2-40B4-BE49-F238E27FC236}">
              <a16:creationId xmlns:a16="http://schemas.microsoft.com/office/drawing/2014/main" id="{00000000-0008-0000-0300-0000CC010000}"/>
            </a:ext>
          </a:extLst>
        </xdr:cNvPr>
        <xdr:cNvSpPr/>
      </xdr:nvSpPr>
      <xdr:spPr>
        <a:xfrm>
          <a:off x="134620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23173</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131800" y="2252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41444</xdr:rowOff>
    </xdr:from>
    <xdr:to>
      <xdr:col>81</xdr:col>
      <xdr:colOff>95250</xdr:colOff>
      <xdr:row>17</xdr:row>
      <xdr:rowOff>143044</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6967200" y="2956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17</xdr:row>
      <xdr:rowOff>13521</xdr:rowOff>
    </xdr:from>
    <xdr:ext cx="762000" cy="259045"/>
    <xdr:sp macro="" textlink="">
      <xdr:nvSpPr>
        <xdr:cNvPr id="468" name="将来負担の状況該当値テキスト">
          <a:extLst>
            <a:ext uri="{FF2B5EF4-FFF2-40B4-BE49-F238E27FC236}">
              <a16:creationId xmlns:a16="http://schemas.microsoft.com/office/drawing/2014/main" id="{00000000-0008-0000-0300-0000D4010000}"/>
            </a:ext>
          </a:extLst>
        </xdr:cNvPr>
        <xdr:cNvSpPr txBox="1"/>
      </xdr:nvSpPr>
      <xdr:spPr>
        <a:xfrm>
          <a:off x="17106900" y="2928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142917</xdr:rowOff>
    </xdr:from>
    <xdr:to>
      <xdr:col>77</xdr:col>
      <xdr:colOff>95250</xdr:colOff>
      <xdr:row>17</xdr:row>
      <xdr:rowOff>73067</xdr:rowOff>
    </xdr:to>
    <xdr:sp macro="" textlink="">
      <xdr:nvSpPr>
        <xdr:cNvPr id="469" name="楕円 468">
          <a:extLst>
            <a:ext uri="{FF2B5EF4-FFF2-40B4-BE49-F238E27FC236}">
              <a16:creationId xmlns:a16="http://schemas.microsoft.com/office/drawing/2014/main" id="{00000000-0008-0000-0300-0000D5010000}"/>
            </a:ext>
          </a:extLst>
        </xdr:cNvPr>
        <xdr:cNvSpPr/>
      </xdr:nvSpPr>
      <xdr:spPr>
        <a:xfrm>
          <a:off x="16129000" y="2886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57844</xdr:rowOff>
    </xdr:from>
    <xdr:ext cx="736600" cy="259045"/>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5798800" y="2972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150029</xdr:rowOff>
    </xdr:from>
    <xdr:to>
      <xdr:col>73</xdr:col>
      <xdr:colOff>44450</xdr:colOff>
      <xdr:row>18</xdr:row>
      <xdr:rowOff>80179</xdr:rowOff>
    </xdr:to>
    <xdr:sp macro="" textlink="">
      <xdr:nvSpPr>
        <xdr:cNvPr id="471" name="楕円 470">
          <a:extLst>
            <a:ext uri="{FF2B5EF4-FFF2-40B4-BE49-F238E27FC236}">
              <a16:creationId xmlns:a16="http://schemas.microsoft.com/office/drawing/2014/main" id="{00000000-0008-0000-0300-0000D7010000}"/>
            </a:ext>
          </a:extLst>
        </xdr:cNvPr>
        <xdr:cNvSpPr/>
      </xdr:nvSpPr>
      <xdr:spPr>
        <a:xfrm>
          <a:off x="15240000" y="3064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64956</xdr:rowOff>
    </xdr:from>
    <xdr:ext cx="762000" cy="259045"/>
    <xdr:sp macro="" textlink="">
      <xdr:nvSpPr>
        <xdr:cNvPr id="472" name="テキスト ボックス 471">
          <a:extLst>
            <a:ext uri="{FF2B5EF4-FFF2-40B4-BE49-F238E27FC236}">
              <a16:creationId xmlns:a16="http://schemas.microsoft.com/office/drawing/2014/main" id="{00000000-0008-0000-0300-0000D8010000}"/>
            </a:ext>
          </a:extLst>
        </xdr:cNvPr>
        <xdr:cNvSpPr txBox="1"/>
      </xdr:nvSpPr>
      <xdr:spPr>
        <a:xfrm>
          <a:off x="14909800" y="3151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133816</xdr:rowOff>
    </xdr:from>
    <xdr:to>
      <xdr:col>68</xdr:col>
      <xdr:colOff>203200</xdr:colOff>
      <xdr:row>19</xdr:row>
      <xdr:rowOff>63966</xdr:rowOff>
    </xdr:to>
    <xdr:sp macro="" textlink="">
      <xdr:nvSpPr>
        <xdr:cNvPr id="473" name="楕円 472">
          <a:extLst>
            <a:ext uri="{FF2B5EF4-FFF2-40B4-BE49-F238E27FC236}">
              <a16:creationId xmlns:a16="http://schemas.microsoft.com/office/drawing/2014/main" id="{00000000-0008-0000-0300-0000D9010000}"/>
            </a:ext>
          </a:extLst>
        </xdr:cNvPr>
        <xdr:cNvSpPr/>
      </xdr:nvSpPr>
      <xdr:spPr>
        <a:xfrm>
          <a:off x="14351000" y="3219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48742</xdr:rowOff>
    </xdr:from>
    <xdr:ext cx="762000" cy="259045"/>
    <xdr:sp macro="" textlink="">
      <xdr:nvSpPr>
        <xdr:cNvPr id="474" name="テキスト ボックス 473">
          <a:extLst>
            <a:ext uri="{FF2B5EF4-FFF2-40B4-BE49-F238E27FC236}">
              <a16:creationId xmlns:a16="http://schemas.microsoft.com/office/drawing/2014/main" id="{00000000-0008-0000-0300-0000DA010000}"/>
            </a:ext>
          </a:extLst>
        </xdr:cNvPr>
        <xdr:cNvSpPr txBox="1"/>
      </xdr:nvSpPr>
      <xdr:spPr>
        <a:xfrm>
          <a:off x="14020800" y="330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19</xdr:row>
      <xdr:rowOff>73364</xdr:rowOff>
    </xdr:from>
    <xdr:to>
      <xdr:col>64</xdr:col>
      <xdr:colOff>152400</xdr:colOff>
      <xdr:row>20</xdr:row>
      <xdr:rowOff>3514</xdr:rowOff>
    </xdr:to>
    <xdr:sp macro="" textlink="">
      <xdr:nvSpPr>
        <xdr:cNvPr id="475" name="楕円 474">
          <a:extLst>
            <a:ext uri="{FF2B5EF4-FFF2-40B4-BE49-F238E27FC236}">
              <a16:creationId xmlns:a16="http://schemas.microsoft.com/office/drawing/2014/main" id="{00000000-0008-0000-0300-0000DB010000}"/>
            </a:ext>
          </a:extLst>
        </xdr:cNvPr>
        <xdr:cNvSpPr/>
      </xdr:nvSpPr>
      <xdr:spPr>
        <a:xfrm>
          <a:off x="13462000" y="3330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159741</xdr:rowOff>
    </xdr:from>
    <xdr:ext cx="762000" cy="259045"/>
    <xdr:sp macro="" textlink="">
      <xdr:nvSpPr>
        <xdr:cNvPr id="476" name="テキスト ボックス 475">
          <a:extLst>
            <a:ext uri="{FF2B5EF4-FFF2-40B4-BE49-F238E27FC236}">
              <a16:creationId xmlns:a16="http://schemas.microsoft.com/office/drawing/2014/main" id="{00000000-0008-0000-0300-0000DC010000}"/>
            </a:ext>
          </a:extLst>
        </xdr:cNvPr>
        <xdr:cNvSpPr txBox="1"/>
      </xdr:nvSpPr>
      <xdr:spPr>
        <a:xfrm>
          <a:off x="13131800" y="3417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三重県明和町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22,867
22,559
41.06
14,558,542
13,796,372
616,975
6,144,197
12,052,546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79.1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給与改定等による人件費の上昇、またこれまで臨時的として区分していた経費を計上的な経費に振り替えたことにより、類似団体平均を上回る結果となった。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引き続き適正な人員管理を図り、住民サービスを維持していく。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113284</xdr:rowOff>
    </xdr:from>
    <xdr:to>
      <xdr:col>24</xdr:col>
      <xdr:colOff>25400</xdr:colOff>
      <xdr:row>41</xdr:row>
      <xdr:rowOff>60706</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599684"/>
          <a:ext cx="0" cy="14904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32783</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06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60706</xdr:rowOff>
    </xdr:from>
    <xdr:to>
      <xdr:col>24</xdr:col>
      <xdr:colOff>114300</xdr:colOff>
      <xdr:row>41</xdr:row>
      <xdr:rowOff>60706</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90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28211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343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113284</xdr:rowOff>
    </xdr:from>
    <xdr:to>
      <xdr:col>24</xdr:col>
      <xdr:colOff>114300</xdr:colOff>
      <xdr:row>32</xdr:row>
      <xdr:rowOff>113284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599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33</xdr:row>
      <xdr:rowOff>69850</xdr:rowOff>
    </xdr:from>
    <xdr:to>
      <xdr:col>24</xdr:col>
      <xdr:colOff>25400</xdr:colOff>
      <xdr:row>37</xdr:row>
      <xdr:rowOff>88138</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5727700"/>
          <a:ext cx="838200" cy="70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140733</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5970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124206</xdr:rowOff>
    </xdr:from>
    <xdr:to>
      <xdr:col>24</xdr:col>
      <xdr:colOff>76200</xdr:colOff>
      <xdr:row>36</xdr:row>
      <xdr:rowOff>54356</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124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33</xdr:row>
      <xdr:rowOff>69850</xdr:rowOff>
    </xdr:from>
    <xdr:to>
      <xdr:col>19</xdr:col>
      <xdr:colOff>187325</xdr:colOff>
      <xdr:row>33</xdr:row>
      <xdr:rowOff>78994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57277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124206</xdr:rowOff>
    </xdr:from>
    <xdr:to>
      <xdr:col>20</xdr:col>
      <xdr:colOff>38100</xdr:colOff>
      <xdr:row>36</xdr:row>
      <xdr:rowOff>54356</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124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39133</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211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33</xdr:row>
      <xdr:rowOff>78994</xdr:rowOff>
    </xdr:from>
    <xdr:to>
      <xdr:col>15</xdr:col>
      <xdr:colOff>98425</xdr:colOff>
      <xdr:row>35</xdr:row>
      <xdr:rowOff>10414</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5736844"/>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69342</xdr:rowOff>
    </xdr:from>
    <xdr:to>
      <xdr:col>15</xdr:col>
      <xdr:colOff>149225</xdr:colOff>
      <xdr:row>35</xdr:row>
      <xdr:rowOff>170942</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07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155719</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156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10414</xdr:rowOff>
    </xdr:from>
    <xdr:to>
      <xdr:col>11</xdr:col>
      <xdr:colOff>9525</xdr:colOff>
      <xdr:row>35</xdr:row>
      <xdr:rowOff>120142</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011164"/>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69342</xdr:rowOff>
    </xdr:from>
    <xdr:to>
      <xdr:col>11</xdr:col>
      <xdr:colOff>60325</xdr:colOff>
      <xdr:row>35</xdr:row>
      <xdr:rowOff>170942</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07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155719</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156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94488</xdr:rowOff>
    </xdr:from>
    <xdr:to>
      <xdr:col>6</xdr:col>
      <xdr:colOff>171450</xdr:colOff>
      <xdr:row>35</xdr:row>
      <xdr:rowOff>24638</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592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34815</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569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37338</xdr:rowOff>
    </xdr:from>
    <xdr:to>
      <xdr:col>24</xdr:col>
      <xdr:colOff>76200</xdr:colOff>
      <xdr:row>37</xdr:row>
      <xdr:rowOff>138938</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9415</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33</xdr:row>
      <xdr:rowOff>19050</xdr:rowOff>
    </xdr:from>
    <xdr:to>
      <xdr:col>20</xdr:col>
      <xdr:colOff>38100</xdr:colOff>
      <xdr:row>33</xdr:row>
      <xdr:rowOff>120650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31</xdr:row>
      <xdr:rowOff>130827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44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33</xdr:row>
      <xdr:rowOff>28194</xdr:rowOff>
    </xdr:from>
    <xdr:to>
      <xdr:col>15</xdr:col>
      <xdr:colOff>149225</xdr:colOff>
      <xdr:row>33</xdr:row>
      <xdr:rowOff>129794</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568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31</xdr:row>
      <xdr:rowOff>139971</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454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131064</xdr:rowOff>
    </xdr:from>
    <xdr:to>
      <xdr:col>11</xdr:col>
      <xdr:colOff>60325</xdr:colOff>
      <xdr:row>35</xdr:row>
      <xdr:rowOff>61214</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71391</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729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69342</xdr:rowOff>
    </xdr:from>
    <xdr:to>
      <xdr:col>6</xdr:col>
      <xdr:colOff>171450</xdr:colOff>
      <xdr:row>35</xdr:row>
      <xdr:rowOff>170942</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155719</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156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類似団体平均を下回る数値で推移しているものの、物価高騰等により物件費の占める割合の上昇が続いている。事業見直し等により、物件費の抑制に努めたい。</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69850</xdr:rowOff>
    </xdr:from>
    <xdr:to>
      <xdr:col>82</xdr:col>
      <xdr:colOff>107950</xdr:colOff>
      <xdr:row>20</xdr:row>
      <xdr:rowOff>143328</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98700"/>
          <a:ext cx="0" cy="1273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115405</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4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143328</xdr:rowOff>
    </xdr:from>
    <xdr:to>
      <xdr:col>82</xdr:col>
      <xdr:colOff>196850</xdr:colOff>
      <xdr:row>20</xdr:row>
      <xdr:rowOff>143328</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572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156227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69850</xdr:rowOff>
    </xdr:from>
    <xdr:to>
      <xdr:col>82</xdr:col>
      <xdr:colOff>196850</xdr:colOff>
      <xdr:row>13</xdr:row>
      <xdr:rowOff>69850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148771</xdr:rowOff>
    </xdr:from>
    <xdr:to>
      <xdr:col>82</xdr:col>
      <xdr:colOff>107950</xdr:colOff>
      <xdr:row>15</xdr:row>
      <xdr:rowOff>107950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549071"/>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64606</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807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92529</xdr:rowOff>
    </xdr:from>
    <xdr:to>
      <xdr:col>82</xdr:col>
      <xdr:colOff>158750</xdr:colOff>
      <xdr:row>17</xdr:row>
      <xdr:rowOff>22679</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3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105229</xdr:rowOff>
    </xdr:from>
    <xdr:to>
      <xdr:col>78</xdr:col>
      <xdr:colOff>69850</xdr:colOff>
      <xdr:row>14</xdr:row>
      <xdr:rowOff>148771</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5055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70757</xdr:rowOff>
    </xdr:from>
    <xdr:to>
      <xdr:col>78</xdr:col>
      <xdr:colOff>120650</xdr:colOff>
      <xdr:row>17</xdr:row>
      <xdr:rowOff>907</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157134</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90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7257</xdr:rowOff>
    </xdr:from>
    <xdr:to>
      <xdr:col>73</xdr:col>
      <xdr:colOff>180975</xdr:colOff>
      <xdr:row>14</xdr:row>
      <xdr:rowOff>105229</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407557"/>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133350</xdr:rowOff>
    </xdr:from>
    <xdr:to>
      <xdr:col>74</xdr:col>
      <xdr:colOff>31750</xdr:colOff>
      <xdr:row>16</xdr:row>
      <xdr:rowOff>63500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48277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7257</xdr:rowOff>
    </xdr:from>
    <xdr:to>
      <xdr:col>69</xdr:col>
      <xdr:colOff>92075</xdr:colOff>
      <xdr:row>16</xdr:row>
      <xdr:rowOff>1814</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407557"/>
          <a:ext cx="889000" cy="337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168729</xdr:rowOff>
    </xdr:from>
    <xdr:to>
      <xdr:col>69</xdr:col>
      <xdr:colOff>142875</xdr:colOff>
      <xdr:row>17</xdr:row>
      <xdr:rowOff>98879</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911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83656</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98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149679</xdr:rowOff>
    </xdr:from>
    <xdr:to>
      <xdr:col>65</xdr:col>
      <xdr:colOff>53975</xdr:colOff>
      <xdr:row>18</xdr:row>
      <xdr:rowOff>79829</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306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64606</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3150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57150</xdr:rowOff>
    </xdr:from>
    <xdr:to>
      <xdr:col>82</xdr:col>
      <xdr:colOff>158750</xdr:colOff>
      <xdr:row>15</xdr:row>
      <xdr:rowOff>158750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73677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97971</xdr:rowOff>
    </xdr:from>
    <xdr:to>
      <xdr:col>78</xdr:col>
      <xdr:colOff>120650</xdr:colOff>
      <xdr:row>15</xdr:row>
      <xdr:rowOff>28121</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38298</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267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54429</xdr:rowOff>
    </xdr:from>
    <xdr:to>
      <xdr:col>74</xdr:col>
      <xdr:colOff>31750</xdr:colOff>
      <xdr:row>14</xdr:row>
      <xdr:rowOff>156029</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454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166206</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223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127907</xdr:rowOff>
    </xdr:from>
    <xdr:to>
      <xdr:col>69</xdr:col>
      <xdr:colOff>142875</xdr:colOff>
      <xdr:row>14</xdr:row>
      <xdr:rowOff>58057</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35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68234</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12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122464</xdr:rowOff>
    </xdr:from>
    <xdr:to>
      <xdr:col>65</xdr:col>
      <xdr:colOff>53975</xdr:colOff>
      <xdr:row>16</xdr:row>
      <xdr:rowOff>52614</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62791</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前年度に比べて扶助費は増加し、</a:t>
          </a:r>
          <a:r>
            <a:rPr kumimoji="1" lang="en-US" altLang="ja-JP" sz="1300">
              <a:latin typeface="ＭＳ Ｐゴシック" panose="020B0600070205080204" pitchFamily="50" charset="-128"/>
              <a:ea typeface="ＭＳ Ｐゴシック" panose="020B0600070205080204" pitchFamily="50" charset="-128"/>
            </a:rPr>
            <a:t>8.2</a:t>
          </a:r>
          <a:r>
            <a:rPr kumimoji="1" lang="ja-JP" altLang="en-US" sz="1300">
              <a:latin typeface="ＭＳ Ｐゴシック" panose="020B0600070205080204" pitchFamily="50" charset="-128"/>
              <a:ea typeface="ＭＳ Ｐゴシック" panose="020B0600070205080204" pitchFamily="50" charset="-128"/>
            </a:rPr>
            <a:t>％となった。類似団体平均とほぼ変わらない数値となっているものの、少子高齢化などの課題解決に取り組む上で扶助費は今後も増加が見込まれるため、自主財源の確保に努め財政健全化を図りたい。</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86178</xdr:rowOff>
    </xdr:from>
    <xdr:to>
      <xdr:col>24</xdr:col>
      <xdr:colOff>25400</xdr:colOff>
      <xdr:row>61</xdr:row>
      <xdr:rowOff>53522</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173028"/>
          <a:ext cx="0" cy="1338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25599</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53522</xdr:rowOff>
    </xdr:from>
    <xdr:to>
      <xdr:col>24</xdr:col>
      <xdr:colOff>114300</xdr:colOff>
      <xdr:row>61</xdr:row>
      <xdr:rowOff>53522</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1105</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86178</xdr:rowOff>
    </xdr:from>
    <xdr:to>
      <xdr:col>24</xdr:col>
      <xdr:colOff>114300</xdr:colOff>
      <xdr:row>53</xdr:row>
      <xdr:rowOff>86178</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151493</xdr:rowOff>
    </xdr:from>
    <xdr:to>
      <xdr:col>24</xdr:col>
      <xdr:colOff>25400</xdr:colOff>
      <xdr:row>56</xdr:row>
      <xdr:rowOff>110672</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581243"/>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48277</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76200</xdr:rowOff>
    </xdr:from>
    <xdr:to>
      <xdr:col>24</xdr:col>
      <xdr:colOff>76200</xdr:colOff>
      <xdr:row>57</xdr:row>
      <xdr:rowOff>6350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86178</xdr:rowOff>
    </xdr:from>
    <xdr:to>
      <xdr:col>19</xdr:col>
      <xdr:colOff>187325</xdr:colOff>
      <xdr:row>55</xdr:row>
      <xdr:rowOff>151493</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5159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43543</xdr:rowOff>
    </xdr:from>
    <xdr:to>
      <xdr:col>20</xdr:col>
      <xdr:colOff>38100</xdr:colOff>
      <xdr:row>56</xdr:row>
      <xdr:rowOff>145143</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129920</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7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86178</xdr:rowOff>
    </xdr:from>
    <xdr:to>
      <xdr:col>15</xdr:col>
      <xdr:colOff>98425</xdr:colOff>
      <xdr:row>55</xdr:row>
      <xdr:rowOff>102507</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2209800" y="95159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149678</xdr:rowOff>
    </xdr:from>
    <xdr:to>
      <xdr:col>15</xdr:col>
      <xdr:colOff>149225</xdr:colOff>
      <xdr:row>56</xdr:row>
      <xdr:rowOff>79828</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64605</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102507</xdr:rowOff>
    </xdr:from>
    <xdr:to>
      <xdr:col>11</xdr:col>
      <xdr:colOff>9525</xdr:colOff>
      <xdr:row>56</xdr:row>
      <xdr:rowOff>61685</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532257"/>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57</xdr:row>
      <xdr:rowOff>68035</xdr:rowOff>
    </xdr:from>
    <xdr:to>
      <xdr:col>11</xdr:col>
      <xdr:colOff>60325</xdr:colOff>
      <xdr:row>57</xdr:row>
      <xdr:rowOff>169635</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154412</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133350</xdr:rowOff>
    </xdr:from>
    <xdr:to>
      <xdr:col>6</xdr:col>
      <xdr:colOff>171450</xdr:colOff>
      <xdr:row>58</xdr:row>
      <xdr:rowOff>63500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48277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59872</xdr:rowOff>
    </xdr:from>
    <xdr:to>
      <xdr:col>24</xdr:col>
      <xdr:colOff>76200</xdr:colOff>
      <xdr:row>56</xdr:row>
      <xdr:rowOff>161472</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76399</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50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100693</xdr:rowOff>
    </xdr:from>
    <xdr:to>
      <xdr:col>20</xdr:col>
      <xdr:colOff>38100</xdr:colOff>
      <xdr:row>56</xdr:row>
      <xdr:rowOff>30843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41020</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299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35378</xdr:rowOff>
    </xdr:from>
    <xdr:to>
      <xdr:col>15</xdr:col>
      <xdr:colOff>149225</xdr:colOff>
      <xdr:row>55</xdr:row>
      <xdr:rowOff>136978</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147155</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51707</xdr:rowOff>
    </xdr:from>
    <xdr:to>
      <xdr:col>11</xdr:col>
      <xdr:colOff>60325</xdr:colOff>
      <xdr:row>55</xdr:row>
      <xdr:rowOff>153307</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163484</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10885</xdr:rowOff>
    </xdr:from>
    <xdr:to>
      <xdr:col>6</xdr:col>
      <xdr:colOff>171450</xdr:colOff>
      <xdr:row>56</xdr:row>
      <xdr:rowOff>112485</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122662</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令和５年度は一部経費を補助費に振替えたこともあり前年度より数値が改善し</a:t>
          </a:r>
          <a:r>
            <a:rPr kumimoji="1" lang="en-US" altLang="ja-JP" sz="1300">
              <a:latin typeface="ＭＳ Ｐゴシック" panose="020B0600070205080204" pitchFamily="50" charset="-128"/>
              <a:ea typeface="ＭＳ Ｐゴシック" panose="020B0600070205080204" pitchFamily="50" charset="-128"/>
            </a:rPr>
            <a:t>16.1%</a:t>
          </a:r>
          <a:r>
            <a:rPr kumimoji="1" lang="ja-JP" altLang="en-US" sz="1300">
              <a:latin typeface="ＭＳ Ｐゴシック" panose="020B0600070205080204" pitchFamily="50" charset="-128"/>
              <a:ea typeface="ＭＳ Ｐゴシック" panose="020B0600070205080204" pitchFamily="50" charset="-128"/>
            </a:rPr>
            <a:t>となった。しかし類似団体平均を上回る状況が継続しており、引き続き事業見直し等による経費の削減に努めたい。</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132443</xdr:rowOff>
    </xdr:from>
    <xdr:to>
      <xdr:col>82</xdr:col>
      <xdr:colOff>107950</xdr:colOff>
      <xdr:row>61</xdr:row>
      <xdr:rowOff>102507</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9047843"/>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74584</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102507</xdr:rowOff>
    </xdr:from>
    <xdr:to>
      <xdr:col>82</xdr:col>
      <xdr:colOff>196850</xdr:colOff>
      <xdr:row>61</xdr:row>
      <xdr:rowOff>102507</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47370</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79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132443</xdr:rowOff>
    </xdr:from>
    <xdr:to>
      <xdr:col>82</xdr:col>
      <xdr:colOff>196850</xdr:colOff>
      <xdr:row>52</xdr:row>
      <xdr:rowOff>132443</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904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9978</xdr:rowOff>
    </xdr:from>
    <xdr:to>
      <xdr:col>82</xdr:col>
      <xdr:colOff>107950</xdr:colOff>
      <xdr:row>60</xdr:row>
      <xdr:rowOff>143328</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5671800" y="10125528"/>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65512</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94952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48985</xdr:rowOff>
    </xdr:from>
    <xdr:to>
      <xdr:col>82</xdr:col>
      <xdr:colOff>158750</xdr:colOff>
      <xdr:row>56</xdr:row>
      <xdr:rowOff>150585</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12700</xdr:rowOff>
    </xdr:from>
    <xdr:to>
      <xdr:col>78</xdr:col>
      <xdr:colOff>69850</xdr:colOff>
      <xdr:row>60</xdr:row>
      <xdr:rowOff>143328</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4782800" y="102997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48985</xdr:rowOff>
    </xdr:from>
    <xdr:to>
      <xdr:col>78</xdr:col>
      <xdr:colOff>120650</xdr:colOff>
      <xdr:row>56</xdr:row>
      <xdr:rowOff>150585</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160762</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9419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60</xdr:row>
      <xdr:rowOff>12700</xdr:rowOff>
    </xdr:from>
    <xdr:to>
      <xdr:col>73</xdr:col>
      <xdr:colOff>180975</xdr:colOff>
      <xdr:row>60</xdr:row>
      <xdr:rowOff>154215</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flipV="1">
          <a:off x="13893800" y="10299700"/>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16328</xdr:rowOff>
    </xdr:from>
    <xdr:to>
      <xdr:col>74</xdr:col>
      <xdr:colOff>31750</xdr:colOff>
      <xdr:row>56</xdr:row>
      <xdr:rowOff>117928</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961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128105</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938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12700</xdr:rowOff>
    </xdr:from>
    <xdr:to>
      <xdr:col>69</xdr:col>
      <xdr:colOff>92075</xdr:colOff>
      <xdr:row>60</xdr:row>
      <xdr:rowOff>154215</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004800" y="10299700"/>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8165</xdr:rowOff>
    </xdr:from>
    <xdr:to>
      <xdr:col>69</xdr:col>
      <xdr:colOff>142875</xdr:colOff>
      <xdr:row>57</xdr:row>
      <xdr:rowOff>109765</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978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119942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9549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62593</xdr:rowOff>
    </xdr:from>
    <xdr:to>
      <xdr:col>65</xdr:col>
      <xdr:colOff>53975</xdr:colOff>
      <xdr:row>57</xdr:row>
      <xdr:rowOff>164193</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983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2920</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960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130628</xdr:rowOff>
    </xdr:from>
    <xdr:to>
      <xdr:col>82</xdr:col>
      <xdr:colOff>158750</xdr:colOff>
      <xdr:row>59</xdr:row>
      <xdr:rowOff>60778</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1007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102705</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1004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92528</xdr:rowOff>
    </xdr:from>
    <xdr:to>
      <xdr:col>78</xdr:col>
      <xdr:colOff>120650</xdr:colOff>
      <xdr:row>61</xdr:row>
      <xdr:rowOff>22678</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1037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7455</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10465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133350</xdr:rowOff>
    </xdr:from>
    <xdr:to>
      <xdr:col>74</xdr:col>
      <xdr:colOff>31750</xdr:colOff>
      <xdr:row>60</xdr:row>
      <xdr:rowOff>63500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48277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60</xdr:row>
      <xdr:rowOff>103415</xdr:rowOff>
    </xdr:from>
    <xdr:to>
      <xdr:col>69</xdr:col>
      <xdr:colOff>142875</xdr:colOff>
      <xdr:row>61</xdr:row>
      <xdr:rowOff>33565</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1039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61</xdr:row>
      <xdr:rowOff>18342</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1047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133350</xdr:rowOff>
    </xdr:from>
    <xdr:to>
      <xdr:col>65</xdr:col>
      <xdr:colOff>53975</xdr:colOff>
      <xdr:row>60</xdr:row>
      <xdr:rowOff>63500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48277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補助費は近年継続して増加しており、令和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年度は類似団体平均を上回る</a:t>
          </a:r>
          <a:r>
            <a:rPr kumimoji="1" lang="en-US" altLang="ja-JP" sz="1300">
              <a:latin typeface="ＭＳ Ｐゴシック" panose="020B0600070205080204" pitchFamily="50" charset="-128"/>
              <a:ea typeface="ＭＳ Ｐゴシック" panose="020B0600070205080204" pitchFamily="50" charset="-128"/>
            </a:rPr>
            <a:t>18.5%</a:t>
          </a:r>
          <a:r>
            <a:rPr kumimoji="1" lang="ja-JP" altLang="en-US" sz="1300">
              <a:latin typeface="ＭＳ Ｐゴシック" panose="020B0600070205080204" pitchFamily="50" charset="-128"/>
              <a:ea typeface="ＭＳ Ｐゴシック" panose="020B0600070205080204" pitchFamily="50" charset="-128"/>
            </a:rPr>
            <a:t>となった。引き続き事業見直し等により、経費の抑制を図る。</a:t>
          </a: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149860</xdr:rowOff>
    </xdr:from>
    <xdr:to>
      <xdr:col>82</xdr:col>
      <xdr:colOff>107950</xdr:colOff>
      <xdr:row>40</xdr:row>
      <xdr:rowOff>168148</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979160"/>
          <a:ext cx="0" cy="1046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140225</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699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168148</xdr:rowOff>
    </xdr:from>
    <xdr:to>
      <xdr:col>82</xdr:col>
      <xdr:colOff>196850</xdr:colOff>
      <xdr:row>40</xdr:row>
      <xdr:rowOff>168148</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7026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64787</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149860</xdr:rowOff>
    </xdr:from>
    <xdr:to>
      <xdr:col>82</xdr:col>
      <xdr:colOff>196850</xdr:colOff>
      <xdr:row>34</xdr:row>
      <xdr:rowOff>149860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168148</xdr:rowOff>
    </xdr:from>
    <xdr:to>
      <xdr:col>82</xdr:col>
      <xdr:colOff>107950</xdr:colOff>
      <xdr:row>38</xdr:row>
      <xdr:rowOff>58420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5671800" y="6340348"/>
          <a:ext cx="838200" cy="233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170451</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171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153924</xdr:rowOff>
    </xdr:from>
    <xdr:to>
      <xdr:col>82</xdr:col>
      <xdr:colOff>158750</xdr:colOff>
      <xdr:row>37</xdr:row>
      <xdr:rowOff>84074</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104140</xdr:rowOff>
    </xdr:from>
    <xdr:to>
      <xdr:col>78</xdr:col>
      <xdr:colOff>69850</xdr:colOff>
      <xdr:row>36</xdr:row>
      <xdr:rowOff>168148</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4782800" y="627634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140208</xdr:rowOff>
    </xdr:from>
    <xdr:to>
      <xdr:col>78</xdr:col>
      <xdr:colOff>120650</xdr:colOff>
      <xdr:row>37</xdr:row>
      <xdr:rowOff>70358</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31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55135</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49276</xdr:rowOff>
    </xdr:from>
    <xdr:to>
      <xdr:col>73</xdr:col>
      <xdr:colOff>180975</xdr:colOff>
      <xdr:row>36</xdr:row>
      <xdr:rowOff>104140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3893800" y="622147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121920</xdr:rowOff>
    </xdr:from>
    <xdr:to>
      <xdr:col>74</xdr:col>
      <xdr:colOff>31750</xdr:colOff>
      <xdr:row>37</xdr:row>
      <xdr:rowOff>52070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36847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49276</xdr:rowOff>
    </xdr:from>
    <xdr:to>
      <xdr:col>69</xdr:col>
      <xdr:colOff>92075</xdr:colOff>
      <xdr:row>36</xdr:row>
      <xdr:rowOff>108712</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004800" y="622147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144780</xdr:rowOff>
    </xdr:from>
    <xdr:to>
      <xdr:col>69</xdr:col>
      <xdr:colOff>142875</xdr:colOff>
      <xdr:row>37</xdr:row>
      <xdr:rowOff>74930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59707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59707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7620</xdr:rowOff>
    </xdr:from>
    <xdr:to>
      <xdr:col>82</xdr:col>
      <xdr:colOff>158750</xdr:colOff>
      <xdr:row>38</xdr:row>
      <xdr:rowOff>109220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151147</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117348</xdr:rowOff>
    </xdr:from>
    <xdr:to>
      <xdr:col>78</xdr:col>
      <xdr:colOff>120650</xdr:colOff>
      <xdr:row>37</xdr:row>
      <xdr:rowOff>47498</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57675</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6058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53340</xdr:rowOff>
    </xdr:from>
    <xdr:to>
      <xdr:col>74</xdr:col>
      <xdr:colOff>31750</xdr:colOff>
      <xdr:row>36</xdr:row>
      <xdr:rowOff>154940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165117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169926</xdr:rowOff>
    </xdr:from>
    <xdr:to>
      <xdr:col>69</xdr:col>
      <xdr:colOff>142875</xdr:colOff>
      <xdr:row>36</xdr:row>
      <xdr:rowOff>100076</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110253</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57912</xdr:rowOff>
    </xdr:from>
    <xdr:to>
      <xdr:col>65</xdr:col>
      <xdr:colOff>53975</xdr:colOff>
      <xdr:row>36</xdr:row>
      <xdr:rowOff>159512</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169689</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元年までに実施した中学校整備に係る償還が本格化したことにより、近年類似団体平均を大きく上回る状況が継続している。今後、新小学校等建設に伴う公債費の増加も見込まれており、事業見直し等により公債費の抑制を図ることが急務である。</a:t>
          </a: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a:extLst>
            <a:ext uri="{FF2B5EF4-FFF2-40B4-BE49-F238E27FC236}">
              <a16:creationId xmlns:a16="http://schemas.microsoft.com/office/drawing/2014/main" id="{00000000-0008-0000-0400-00006C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78994</xdr:rowOff>
    </xdr:from>
    <xdr:to>
      <xdr:col>24</xdr:col>
      <xdr:colOff>25400</xdr:colOff>
      <xdr:row>82</xdr:row>
      <xdr:rowOff>8128</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4826000" y="12594844"/>
          <a:ext cx="0" cy="1472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151655</xdr:rowOff>
    </xdr:from>
    <xdr:ext cx="762000" cy="259045"/>
    <xdr:sp macro="" textlink="">
      <xdr:nvSpPr>
        <xdr:cNvPr id="366" name="公債費最小値テキスト">
          <a:extLst>
            <a:ext uri="{FF2B5EF4-FFF2-40B4-BE49-F238E27FC236}">
              <a16:creationId xmlns:a16="http://schemas.microsoft.com/office/drawing/2014/main" id="{00000000-0008-0000-0400-00006E010000}"/>
            </a:ext>
          </a:extLst>
        </xdr:cNvPr>
        <xdr:cNvSpPr txBox="1"/>
      </xdr:nvSpPr>
      <xdr:spPr>
        <a:xfrm>
          <a:off x="4914900" y="1403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8128</xdr:rowOff>
    </xdr:from>
    <xdr:to>
      <xdr:col>24</xdr:col>
      <xdr:colOff>114300</xdr:colOff>
      <xdr:row>82</xdr:row>
      <xdr:rowOff>8128</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4067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165371</xdr:rowOff>
    </xdr:from>
    <xdr:ext cx="762000" cy="259045"/>
    <xdr:sp macro="" textlink="">
      <xdr:nvSpPr>
        <xdr:cNvPr id="368" name="公債費最大値テキスト">
          <a:extLst>
            <a:ext uri="{FF2B5EF4-FFF2-40B4-BE49-F238E27FC236}">
              <a16:creationId xmlns:a16="http://schemas.microsoft.com/office/drawing/2014/main" id="{00000000-0008-0000-0400-000070010000}"/>
            </a:ext>
          </a:extLst>
        </xdr:cNvPr>
        <xdr:cNvSpPr txBox="1"/>
      </xdr:nvSpPr>
      <xdr:spPr>
        <a:xfrm>
          <a:off x="4914900" y="12338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78994</xdr:rowOff>
    </xdr:from>
    <xdr:to>
      <xdr:col>24</xdr:col>
      <xdr:colOff>114300</xdr:colOff>
      <xdr:row>73</xdr:row>
      <xdr:rowOff>78994</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2594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147574</xdr:rowOff>
    </xdr:from>
    <xdr:to>
      <xdr:col>24</xdr:col>
      <xdr:colOff>25400</xdr:colOff>
      <xdr:row>79</xdr:row>
      <xdr:rowOff>156718</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3987800" y="1369212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170451</xdr:rowOff>
    </xdr:from>
    <xdr:ext cx="762000" cy="259045"/>
    <xdr:sp macro="" textlink="">
      <xdr:nvSpPr>
        <xdr:cNvPr id="371" name="公債費平均値テキスト">
          <a:extLst>
            <a:ext uri="{FF2B5EF4-FFF2-40B4-BE49-F238E27FC236}">
              <a16:creationId xmlns:a16="http://schemas.microsoft.com/office/drawing/2014/main" id="{00000000-0008-0000-0400-000073010000}"/>
            </a:ext>
          </a:extLst>
        </xdr:cNvPr>
        <xdr:cNvSpPr txBox="1"/>
      </xdr:nvSpPr>
      <xdr:spPr>
        <a:xfrm>
          <a:off x="4914900" y="13029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153924</xdr:rowOff>
    </xdr:from>
    <xdr:to>
      <xdr:col>24</xdr:col>
      <xdr:colOff>76200</xdr:colOff>
      <xdr:row>77</xdr:row>
      <xdr:rowOff>84074</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4775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1270</xdr:rowOff>
    </xdr:from>
    <xdr:to>
      <xdr:col>19</xdr:col>
      <xdr:colOff>187325</xdr:colOff>
      <xdr:row>79</xdr:row>
      <xdr:rowOff>147574</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3098800" y="13545820"/>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46482</xdr:rowOff>
    </xdr:from>
    <xdr:to>
      <xdr:col>20</xdr:col>
      <xdr:colOff>38100</xdr:colOff>
      <xdr:row>77</xdr:row>
      <xdr:rowOff>148082</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937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158259</xdr:rowOff>
    </xdr:from>
    <xdr:ext cx="7366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606800" y="13017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81280</xdr:rowOff>
    </xdr:from>
    <xdr:to>
      <xdr:col>15</xdr:col>
      <xdr:colOff>98425</xdr:colOff>
      <xdr:row>79</xdr:row>
      <xdr:rowOff>1270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2209800" y="134543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144780</xdr:rowOff>
    </xdr:from>
    <xdr:to>
      <xdr:col>15</xdr:col>
      <xdr:colOff>149225</xdr:colOff>
      <xdr:row>77</xdr:row>
      <xdr:rowOff>74930</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3048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85107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717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62992</xdr:rowOff>
    </xdr:from>
    <xdr:to>
      <xdr:col>11</xdr:col>
      <xdr:colOff>9525</xdr:colOff>
      <xdr:row>78</xdr:row>
      <xdr:rowOff>81280</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a:off x="1320800" y="134360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92202</xdr:rowOff>
    </xdr:from>
    <xdr:to>
      <xdr:col>11</xdr:col>
      <xdr:colOff>60325</xdr:colOff>
      <xdr:row>78</xdr:row>
      <xdr:rowOff>22352</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2159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32529</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828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110489</xdr:rowOff>
    </xdr:from>
    <xdr:to>
      <xdr:col>6</xdr:col>
      <xdr:colOff>171450</xdr:colOff>
      <xdr:row>78</xdr:row>
      <xdr:rowOff>40639</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1270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50816</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939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79</xdr:row>
      <xdr:rowOff>105918</xdr:rowOff>
    </xdr:from>
    <xdr:to>
      <xdr:col>24</xdr:col>
      <xdr:colOff>76200</xdr:colOff>
      <xdr:row>80</xdr:row>
      <xdr:rowOff>36068</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4775200" y="1365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77995</xdr:rowOff>
    </xdr:from>
    <xdr:ext cx="762000" cy="259045"/>
    <xdr:sp macro="" textlink="">
      <xdr:nvSpPr>
        <xdr:cNvPr id="390" name="公債費該当値テキスト">
          <a:extLst>
            <a:ext uri="{FF2B5EF4-FFF2-40B4-BE49-F238E27FC236}">
              <a16:creationId xmlns:a16="http://schemas.microsoft.com/office/drawing/2014/main" id="{00000000-0008-0000-0400-000086010000}"/>
            </a:ext>
          </a:extLst>
        </xdr:cNvPr>
        <xdr:cNvSpPr txBox="1"/>
      </xdr:nvSpPr>
      <xdr:spPr>
        <a:xfrm>
          <a:off x="4914900" y="1362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96774</xdr:rowOff>
    </xdr:from>
    <xdr:to>
      <xdr:col>20</xdr:col>
      <xdr:colOff>38100</xdr:colOff>
      <xdr:row>80</xdr:row>
      <xdr:rowOff>26924</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937000" y="1364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11701</xdr:rowOff>
    </xdr:from>
    <xdr:ext cx="7366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606800" y="13727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121920</xdr:rowOff>
    </xdr:from>
    <xdr:to>
      <xdr:col>15</xdr:col>
      <xdr:colOff>149225</xdr:colOff>
      <xdr:row>79</xdr:row>
      <xdr:rowOff>52070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048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36847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2717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30480</xdr:rowOff>
    </xdr:from>
    <xdr:to>
      <xdr:col>11</xdr:col>
      <xdr:colOff>60325</xdr:colOff>
      <xdr:row>78</xdr:row>
      <xdr:rowOff>132080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2159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116857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12192</xdr:rowOff>
    </xdr:from>
    <xdr:to>
      <xdr:col>6</xdr:col>
      <xdr:colOff>171450</xdr:colOff>
      <xdr:row>78</xdr:row>
      <xdr:rowOff>113792</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1270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98569</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939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類似団体平均を下回るものの、前年度より上昇し</a:t>
          </a:r>
          <a:r>
            <a:rPr kumimoji="1" lang="en-US" altLang="ja-JP" sz="1300">
              <a:latin typeface="ＭＳ Ｐゴシック" panose="020B0600070205080204" pitchFamily="50" charset="-128"/>
              <a:ea typeface="ＭＳ Ｐゴシック" panose="020B0600070205080204" pitchFamily="50" charset="-128"/>
            </a:rPr>
            <a:t>84.2%</a:t>
          </a:r>
          <a:r>
            <a:rPr kumimoji="1" lang="ja-JP" altLang="en-US" sz="1300">
              <a:latin typeface="ＭＳ Ｐゴシック" panose="020B0600070205080204" pitchFamily="50" charset="-128"/>
              <a:ea typeface="ＭＳ Ｐゴシック" panose="020B0600070205080204" pitchFamily="50" charset="-128"/>
            </a:rPr>
            <a:t>となった。引き続き計画的に事業の見直し等を図り、経費削減に努めたい。</a:t>
          </a:r>
        </a:p>
      </xdr:txBody>
    </xdr:sp>
    <xdr:clientData/>
  </xdr:twoCellAnchor>
  <xdr:oneCellAnchor>
    <xdr:from>
      <xdr:col>62</xdr:col>
      <xdr:colOff>6350</xdr:colOff>
      <xdr:row>69</xdr:row>
      <xdr:rowOff>107950</xdr:rowOff>
    </xdr:from>
    <xdr:ext cx="298543" cy="225703"/>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163576</xdr:rowOff>
    </xdr:from>
    <xdr:to>
      <xdr:col>82</xdr:col>
      <xdr:colOff>107950</xdr:colOff>
      <xdr:row>80</xdr:row>
      <xdr:rowOff>104139</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507976"/>
          <a:ext cx="0" cy="13121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76216</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104139</xdr:rowOff>
    </xdr:from>
    <xdr:to>
      <xdr:col>82</xdr:col>
      <xdr:colOff>196850</xdr:colOff>
      <xdr:row>80</xdr:row>
      <xdr:rowOff>104139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78503</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251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163576</xdr:rowOff>
    </xdr:from>
    <xdr:to>
      <xdr:col>82</xdr:col>
      <xdr:colOff>196850</xdr:colOff>
      <xdr:row>72</xdr:row>
      <xdr:rowOff>163576</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507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113285</xdr:rowOff>
    </xdr:from>
    <xdr:to>
      <xdr:col>82</xdr:col>
      <xdr:colOff>107950</xdr:colOff>
      <xdr:row>79</xdr:row>
      <xdr:rowOff>147574</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3143485"/>
          <a:ext cx="838200" cy="548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44721</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3074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28194</xdr:rowOff>
    </xdr:from>
    <xdr:to>
      <xdr:col>82</xdr:col>
      <xdr:colOff>158750</xdr:colOff>
      <xdr:row>77</xdr:row>
      <xdr:rowOff>129794</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133858</xdr:rowOff>
    </xdr:from>
    <xdr:to>
      <xdr:col>78</xdr:col>
      <xdr:colOff>69850</xdr:colOff>
      <xdr:row>76</xdr:row>
      <xdr:rowOff>113285</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4782800" y="12992608"/>
          <a:ext cx="889000" cy="150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167639</xdr:rowOff>
    </xdr:from>
    <xdr:to>
      <xdr:col>78</xdr:col>
      <xdr:colOff>120650</xdr:colOff>
      <xdr:row>77</xdr:row>
      <xdr:rowOff>97789</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82566</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133858</xdr:rowOff>
    </xdr:from>
    <xdr:to>
      <xdr:col>73</xdr:col>
      <xdr:colOff>180975</xdr:colOff>
      <xdr:row>76</xdr:row>
      <xdr:rowOff>67563</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893800" y="12992608"/>
          <a:ext cx="889000" cy="10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44196</xdr:rowOff>
    </xdr:from>
    <xdr:to>
      <xdr:col>74</xdr:col>
      <xdr:colOff>31750</xdr:colOff>
      <xdr:row>76</xdr:row>
      <xdr:rowOff>145796</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130573</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67563</xdr:rowOff>
    </xdr:from>
    <xdr:to>
      <xdr:col>69</xdr:col>
      <xdr:colOff>92075</xdr:colOff>
      <xdr:row>77</xdr:row>
      <xdr:rowOff>129287</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3004800" y="13097763"/>
          <a:ext cx="889000" cy="233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124206</xdr:rowOff>
    </xdr:from>
    <xdr:to>
      <xdr:col>69</xdr:col>
      <xdr:colOff>142875</xdr:colOff>
      <xdr:row>78</xdr:row>
      <xdr:rowOff>54356</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39133</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156211</xdr:rowOff>
    </xdr:from>
    <xdr:to>
      <xdr:col>65</xdr:col>
      <xdr:colOff>53975</xdr:colOff>
      <xdr:row>78</xdr:row>
      <xdr:rowOff>86361</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71138</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96774</xdr:rowOff>
    </xdr:from>
    <xdr:to>
      <xdr:col>82</xdr:col>
      <xdr:colOff>158750</xdr:colOff>
      <xdr:row>80</xdr:row>
      <xdr:rowOff>26924</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364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68851</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3613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62485</xdr:rowOff>
    </xdr:from>
    <xdr:to>
      <xdr:col>78</xdr:col>
      <xdr:colOff>120650</xdr:colOff>
      <xdr:row>76</xdr:row>
      <xdr:rowOff>164085</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2811</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286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83058</xdr:rowOff>
    </xdr:from>
    <xdr:to>
      <xdr:col>74</xdr:col>
      <xdr:colOff>31750</xdr:colOff>
      <xdr:row>76</xdr:row>
      <xdr:rowOff>13208</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294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23385</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271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16763</xdr:rowOff>
    </xdr:from>
    <xdr:to>
      <xdr:col>69</xdr:col>
      <xdr:colOff>142875</xdr:colOff>
      <xdr:row>76</xdr:row>
      <xdr:rowOff>118363</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128541</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78487</xdr:rowOff>
    </xdr:from>
    <xdr:to>
      <xdr:col>65</xdr:col>
      <xdr:colOff>53975</xdr:colOff>
      <xdr:row>78</xdr:row>
      <xdr:rowOff>8637</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18814</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304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三重県明和町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51333</xdr:rowOff>
    </xdr:from>
    <xdr:to>
      <xdr:col>29</xdr:col>
      <xdr:colOff>127000</xdr:colOff>
      <xdr:row>20</xdr:row>
      <xdr:rowOff>111970</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84908"/>
          <a:ext cx="0" cy="16036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84047</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60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111970</xdr:rowOff>
    </xdr:from>
    <xdr:to>
      <xdr:col>30</xdr:col>
      <xdr:colOff>25400</xdr:colOff>
      <xdr:row>20</xdr:row>
      <xdr:rowOff>111970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885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137710</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728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142,472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51333</xdr:rowOff>
    </xdr:from>
    <xdr:to>
      <xdr:col>30</xdr:col>
      <xdr:colOff>25400</xdr:colOff>
      <xdr:row>11</xdr:row>
      <xdr:rowOff>51333</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849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14319</xdr:rowOff>
    </xdr:from>
    <xdr:to>
      <xdr:col>29</xdr:col>
      <xdr:colOff>127000</xdr:colOff>
      <xdr:row>17</xdr:row>
      <xdr:rowOff>29464</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76594"/>
          <a:ext cx="647700" cy="151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9129</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714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37052</xdr:rowOff>
    </xdr:from>
    <xdr:to>
      <xdr:col>29</xdr:col>
      <xdr:colOff>177800</xdr:colOff>
      <xdr:row>17</xdr:row>
      <xdr:rowOff>138652</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993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29464</xdr:rowOff>
    </xdr:from>
    <xdr:to>
      <xdr:col>26</xdr:col>
      <xdr:colOff>50800</xdr:colOff>
      <xdr:row>17</xdr:row>
      <xdr:rowOff>31979</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991739"/>
          <a:ext cx="698500" cy="2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87325</xdr:rowOff>
    </xdr:from>
    <xdr:to>
      <xdr:col>26</xdr:col>
      <xdr:colOff>101600</xdr:colOff>
      <xdr:row>18</xdr:row>
      <xdr:rowOff>17475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496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2252</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35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31979</xdr:rowOff>
    </xdr:from>
    <xdr:to>
      <xdr:col>22</xdr:col>
      <xdr:colOff>114300</xdr:colOff>
      <xdr:row>17</xdr:row>
      <xdr:rowOff>72098</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2994254"/>
          <a:ext cx="698500" cy="401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101289</xdr:rowOff>
    </xdr:from>
    <xdr:to>
      <xdr:col>22</xdr:col>
      <xdr:colOff>165100</xdr:colOff>
      <xdr:row>18</xdr:row>
      <xdr:rowOff>31439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635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16216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72098</xdr:rowOff>
    </xdr:from>
    <xdr:to>
      <xdr:col>18</xdr:col>
      <xdr:colOff>177800</xdr:colOff>
      <xdr:row>17</xdr:row>
      <xdr:rowOff>170453</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034373"/>
          <a:ext cx="698500" cy="98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156077</xdr:rowOff>
    </xdr:from>
    <xdr:to>
      <xdr:col>19</xdr:col>
      <xdr:colOff>38100</xdr:colOff>
      <xdr:row>19</xdr:row>
      <xdr:rowOff>86227</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2898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71004</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376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3601</xdr:rowOff>
    </xdr:from>
    <xdr:to>
      <xdr:col>15</xdr:col>
      <xdr:colOff>101600</xdr:colOff>
      <xdr:row>19</xdr:row>
      <xdr:rowOff>105201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087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89978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395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134969</xdr:rowOff>
    </xdr:from>
    <xdr:to>
      <xdr:col>29</xdr:col>
      <xdr:colOff>177800</xdr:colOff>
      <xdr:row>17</xdr:row>
      <xdr:rowOff>65119</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9257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151496</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70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150114</xdr:rowOff>
    </xdr:from>
    <xdr:to>
      <xdr:col>26</xdr:col>
      <xdr:colOff>101600</xdr:colOff>
      <xdr:row>17</xdr:row>
      <xdr:rowOff>80264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9409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90441</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709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152629</xdr:rowOff>
    </xdr:from>
    <xdr:to>
      <xdr:col>22</xdr:col>
      <xdr:colOff>165100</xdr:colOff>
      <xdr:row>17</xdr:row>
      <xdr:rowOff>82779</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9434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92956</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71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21298</xdr:rowOff>
    </xdr:from>
    <xdr:to>
      <xdr:col>19</xdr:col>
      <xdr:colOff>38100</xdr:colOff>
      <xdr:row>17</xdr:row>
      <xdr:rowOff>122898</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9835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133075</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752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119653</xdr:rowOff>
    </xdr:from>
    <xdr:to>
      <xdr:col>15</xdr:col>
      <xdr:colOff>101600</xdr:colOff>
      <xdr:row>18</xdr:row>
      <xdr:rowOff>49803</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081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59980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850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8" name="人口1人当たり決算額の推移グラフ枠445">
          <a:extLst>
            <a:ext uri="{FF2B5EF4-FFF2-40B4-BE49-F238E27FC236}">
              <a16:creationId xmlns:a16="http://schemas.microsoft.com/office/drawing/2014/main" id="{00000000-0008-0000-0500-00006C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233528</xdr:rowOff>
    </xdr:from>
    <xdr:to>
      <xdr:col>29</xdr:col>
      <xdr:colOff>127000</xdr:colOff>
      <xdr:row>38</xdr:row>
      <xdr:rowOff>103487</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651500" y="6158078"/>
          <a:ext cx="0" cy="141300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75564</xdr:rowOff>
    </xdr:from>
    <xdr:ext cx="762000" cy="259045"/>
    <xdr:sp macro="" textlink="">
      <xdr:nvSpPr>
        <xdr:cNvPr id="110" name="人口1人当たり決算額の推移最小値テキスト445">
          <a:extLst>
            <a:ext uri="{FF2B5EF4-FFF2-40B4-BE49-F238E27FC236}">
              <a16:creationId xmlns:a16="http://schemas.microsoft.com/office/drawing/2014/main" id="{00000000-0008-0000-0500-00006E000000}"/>
            </a:ext>
          </a:extLst>
        </xdr:cNvPr>
        <xdr:cNvSpPr txBox="1"/>
      </xdr:nvSpPr>
      <xdr:spPr>
        <a:xfrm>
          <a:off x="5740400" y="7543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103487</xdr:rowOff>
    </xdr:from>
    <xdr:to>
      <xdr:col>30</xdr:col>
      <xdr:colOff>25400</xdr:colOff>
      <xdr:row>38</xdr:row>
      <xdr:rowOff>103487</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75710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148455</xdr:rowOff>
    </xdr:from>
    <xdr:ext cx="762000" cy="259045"/>
    <xdr:sp macro="" textlink="">
      <xdr:nvSpPr>
        <xdr:cNvPr id="112" name="人口1人当たり決算額の推移最大値テキスト445">
          <a:extLst>
            <a:ext uri="{FF2B5EF4-FFF2-40B4-BE49-F238E27FC236}">
              <a16:creationId xmlns:a16="http://schemas.microsoft.com/office/drawing/2014/main" id="{00000000-0008-0000-0500-000070000000}"/>
            </a:ext>
          </a:extLst>
        </xdr:cNvPr>
        <xdr:cNvSpPr txBox="1"/>
      </xdr:nvSpPr>
      <xdr:spPr>
        <a:xfrm>
          <a:off x="5740400" y="5901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233528</xdr:rowOff>
    </xdr:from>
    <xdr:to>
      <xdr:col>30</xdr:col>
      <xdr:colOff>25400</xdr:colOff>
      <xdr:row>33</xdr:row>
      <xdr:rowOff>233528</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61580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46598</xdr:rowOff>
    </xdr:from>
    <xdr:to>
      <xdr:col>29</xdr:col>
      <xdr:colOff>127000</xdr:colOff>
      <xdr:row>35</xdr:row>
      <xdr:rowOff>54828</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5003800" y="6656948"/>
          <a:ext cx="647700" cy="82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41909</xdr:rowOff>
    </xdr:from>
    <xdr:ext cx="762000" cy="259045"/>
    <xdr:sp macro="" textlink="">
      <xdr:nvSpPr>
        <xdr:cNvPr id="115" name="人口1人当たり決算額の推移平均値テキスト445">
          <a:extLst>
            <a:ext uri="{FF2B5EF4-FFF2-40B4-BE49-F238E27FC236}">
              <a16:creationId xmlns:a16="http://schemas.microsoft.com/office/drawing/2014/main" id="{00000000-0008-0000-0500-000073000000}"/>
            </a:ext>
          </a:extLst>
        </xdr:cNvPr>
        <xdr:cNvSpPr txBox="1"/>
      </xdr:nvSpPr>
      <xdr:spPr>
        <a:xfrm>
          <a:off x="5740400" y="69951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69832</xdr:rowOff>
    </xdr:from>
    <xdr:to>
      <xdr:col>29</xdr:col>
      <xdr:colOff>177800</xdr:colOff>
      <xdr:row>36</xdr:row>
      <xdr:rowOff>171432</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5600700" y="70230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54828</xdr:rowOff>
    </xdr:from>
    <xdr:to>
      <xdr:col>26</xdr:col>
      <xdr:colOff>50800</xdr:colOff>
      <xdr:row>35</xdr:row>
      <xdr:rowOff>165078</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4305300" y="6665178"/>
          <a:ext cx="698500" cy="1102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89198</xdr:rowOff>
    </xdr:from>
    <xdr:to>
      <xdr:col>26</xdr:col>
      <xdr:colOff>101600</xdr:colOff>
      <xdr:row>37</xdr:row>
      <xdr:rowOff>19348</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953000" y="70424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4125</xdr:rowOff>
    </xdr:from>
    <xdr:ext cx="7366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4622800" y="7128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165078</xdr:rowOff>
    </xdr:from>
    <xdr:to>
      <xdr:col>22</xdr:col>
      <xdr:colOff>114300</xdr:colOff>
      <xdr:row>35</xdr:row>
      <xdr:rowOff>231503</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3606800" y="6775428"/>
          <a:ext cx="698500" cy="66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157876</xdr:rowOff>
    </xdr:from>
    <xdr:to>
      <xdr:col>22</xdr:col>
      <xdr:colOff>165100</xdr:colOff>
      <xdr:row>37</xdr:row>
      <xdr:rowOff>88026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4254500" y="71111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72803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924300" y="719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231503</xdr:rowOff>
    </xdr:from>
    <xdr:to>
      <xdr:col>18</xdr:col>
      <xdr:colOff>177800</xdr:colOff>
      <xdr:row>36</xdr:row>
      <xdr:rowOff>14170</xdr:rowOff>
    </xdr:to>
    <xdr:cxnSp macro="">
      <xdr:nvCxnSpPr>
        <xdr:cNvPr id="123" name="直線コネクタ 122">
          <a:extLst>
            <a:ext uri="{FF2B5EF4-FFF2-40B4-BE49-F238E27FC236}">
              <a16:creationId xmlns:a16="http://schemas.microsoft.com/office/drawing/2014/main" id="{00000000-0008-0000-0500-00007B000000}"/>
            </a:ext>
          </a:extLst>
        </xdr:cNvPr>
        <xdr:cNvCxnSpPr/>
      </xdr:nvCxnSpPr>
      <xdr:spPr bwMode="auto">
        <a:xfrm flipV="1">
          <a:off x="2908300" y="6841853"/>
          <a:ext cx="698500" cy="1255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37</xdr:row>
      <xdr:rowOff>20291</xdr:rowOff>
    </xdr:from>
    <xdr:to>
      <xdr:col>19</xdr:col>
      <xdr:colOff>38100</xdr:colOff>
      <xdr:row>37</xdr:row>
      <xdr:rowOff>121891</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3556000" y="71449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106668</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225800" y="7231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18168</xdr:rowOff>
    </xdr:from>
    <xdr:to>
      <xdr:col>15</xdr:col>
      <xdr:colOff>101600</xdr:colOff>
      <xdr:row>37</xdr:row>
      <xdr:rowOff>119768</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bwMode="auto">
        <a:xfrm>
          <a:off x="2857500" y="71428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104545</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527300" y="722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338698</xdr:rowOff>
    </xdr:from>
    <xdr:to>
      <xdr:col>29</xdr:col>
      <xdr:colOff>177800</xdr:colOff>
      <xdr:row>35</xdr:row>
      <xdr:rowOff>97398</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5600700" y="6606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183775</xdr:rowOff>
    </xdr:from>
    <xdr:ext cx="762000" cy="259045"/>
    <xdr:sp macro="" textlink="">
      <xdr:nvSpPr>
        <xdr:cNvPr id="134" name="人口1人当たり決算額の推移該当値テキスト445">
          <a:extLst>
            <a:ext uri="{FF2B5EF4-FFF2-40B4-BE49-F238E27FC236}">
              <a16:creationId xmlns:a16="http://schemas.microsoft.com/office/drawing/2014/main" id="{00000000-0008-0000-0500-000086000000}"/>
            </a:ext>
          </a:extLst>
        </xdr:cNvPr>
        <xdr:cNvSpPr txBox="1"/>
      </xdr:nvSpPr>
      <xdr:spPr>
        <a:xfrm>
          <a:off x="5740400" y="645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4028</xdr:rowOff>
    </xdr:from>
    <xdr:to>
      <xdr:col>26</xdr:col>
      <xdr:colOff>101600</xdr:colOff>
      <xdr:row>35</xdr:row>
      <xdr:rowOff>105628</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953000" y="66143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115805</xdr:rowOff>
    </xdr:from>
    <xdr:ext cx="7366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4622800" y="6383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114278</xdr:rowOff>
    </xdr:from>
    <xdr:to>
      <xdr:col>22</xdr:col>
      <xdr:colOff>165100</xdr:colOff>
      <xdr:row>35</xdr:row>
      <xdr:rowOff>215878</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4254500" y="67246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226055</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924300" y="649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180703</xdr:rowOff>
    </xdr:from>
    <xdr:to>
      <xdr:col>19</xdr:col>
      <xdr:colOff>38100</xdr:colOff>
      <xdr:row>35</xdr:row>
      <xdr:rowOff>282303</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3556000" y="67910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292480</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225800" y="6559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306270</xdr:rowOff>
    </xdr:from>
    <xdr:to>
      <xdr:col>15</xdr:col>
      <xdr:colOff>101600</xdr:colOff>
      <xdr:row>36</xdr:row>
      <xdr:rowOff>64970</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2857500" y="6916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75147</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2527300" y="6685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三重県明和町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22,867
22,559
41.06
14,558,542
13,796,372
616,975
6,144,197
12,052,546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79.1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109933</xdr:rowOff>
    </xdr:from>
    <xdr:to>
      <xdr:col>24</xdr:col>
      <xdr:colOff>62865</xdr:colOff>
      <xdr:row>38</xdr:row>
      <xdr:rowOff>60800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53433"/>
          <a:ext cx="1270" cy="1322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64627</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579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60800</xdr:rowOff>
    </xdr:from>
    <xdr:to>
      <xdr:col>24</xdr:col>
      <xdr:colOff>152400</xdr:colOff>
      <xdr:row>38</xdr:row>
      <xdr:rowOff>60800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5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56610</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028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109933</xdr:rowOff>
    </xdr:from>
    <xdr:to>
      <xdr:col>24</xdr:col>
      <xdr:colOff>152400</xdr:colOff>
      <xdr:row>30</xdr:row>
      <xdr:rowOff>109933</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53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102291</xdr:rowOff>
    </xdr:from>
    <xdr:to>
      <xdr:col>24</xdr:col>
      <xdr:colOff>63500</xdr:colOff>
      <xdr:row>35</xdr:row>
      <xdr:rowOff>111958</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103041"/>
          <a:ext cx="838200" cy="9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81631</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823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103204</xdr:rowOff>
    </xdr:from>
    <xdr:to>
      <xdr:col>24</xdr:col>
      <xdr:colOff>114300</xdr:colOff>
      <xdr:row>36</xdr:row>
      <xdr:rowOff>33354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03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111958</xdr:rowOff>
    </xdr:from>
    <xdr:to>
      <xdr:col>19</xdr:col>
      <xdr:colOff>177800</xdr:colOff>
      <xdr:row>35</xdr:row>
      <xdr:rowOff>158184</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112708"/>
          <a:ext cx="889000" cy="46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140629</xdr:rowOff>
    </xdr:from>
    <xdr:to>
      <xdr:col>20</xdr:col>
      <xdr:colOff>38100</xdr:colOff>
      <xdr:row>36</xdr:row>
      <xdr:rowOff>70779</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141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61906</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234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152681</xdr:rowOff>
    </xdr:from>
    <xdr:to>
      <xdr:col>15</xdr:col>
      <xdr:colOff>50800</xdr:colOff>
      <xdr:row>35</xdr:row>
      <xdr:rowOff>158184</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153431"/>
          <a:ext cx="889000" cy="5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149414</xdr:rowOff>
    </xdr:from>
    <xdr:to>
      <xdr:col>15</xdr:col>
      <xdr:colOff>101600</xdr:colOff>
      <xdr:row>36</xdr:row>
      <xdr:rowOff>79564</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150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70691</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242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152681</xdr:rowOff>
    </xdr:from>
    <xdr:to>
      <xdr:col>10</xdr:col>
      <xdr:colOff>114300</xdr:colOff>
      <xdr:row>37</xdr:row>
      <xdr:rowOff>72312</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153431"/>
          <a:ext cx="889000" cy="262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4302</xdr:rowOff>
    </xdr:from>
    <xdr:to>
      <xdr:col>10</xdr:col>
      <xdr:colOff>165100</xdr:colOff>
      <xdr:row>37</xdr:row>
      <xdr:rowOff>105902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97029</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40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115924</xdr:rowOff>
    </xdr:from>
    <xdr:to>
      <xdr:col>6</xdr:col>
      <xdr:colOff>38100</xdr:colOff>
      <xdr:row>38</xdr:row>
      <xdr:rowOff>46074</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459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37201</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552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51491</xdr:rowOff>
    </xdr:from>
    <xdr:to>
      <xdr:col>24</xdr:col>
      <xdr:colOff>114300</xdr:colOff>
      <xdr:row>35</xdr:row>
      <xdr:rowOff>153091</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052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74368</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903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61158</xdr:rowOff>
    </xdr:from>
    <xdr:to>
      <xdr:col>20</xdr:col>
      <xdr:colOff>38100</xdr:colOff>
      <xdr:row>35</xdr:row>
      <xdr:rowOff>162758</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06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7835</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837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107384</xdr:rowOff>
    </xdr:from>
    <xdr:to>
      <xdr:col>15</xdr:col>
      <xdr:colOff>101600</xdr:colOff>
      <xdr:row>36</xdr:row>
      <xdr:rowOff>37534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108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54061</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883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101881</xdr:rowOff>
    </xdr:from>
    <xdr:to>
      <xdr:col>10</xdr:col>
      <xdr:colOff>165100</xdr:colOff>
      <xdr:row>36</xdr:row>
      <xdr:rowOff>32031</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0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48558</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87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21512</xdr:rowOff>
    </xdr:from>
    <xdr:to>
      <xdr:col>6</xdr:col>
      <xdr:colOff>38100</xdr:colOff>
      <xdr:row>37</xdr:row>
      <xdr:rowOff>123112</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365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139639</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140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70,438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91429</xdr:rowOff>
    </xdr:from>
    <xdr:to>
      <xdr:col>24</xdr:col>
      <xdr:colOff>62865</xdr:colOff>
      <xdr:row>59</xdr:row>
      <xdr:rowOff>7624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63929"/>
          <a:ext cx="1270" cy="14592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11451</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27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7624</xdr:rowOff>
    </xdr:from>
    <xdr:to>
      <xdr:col>24</xdr:col>
      <xdr:colOff>152400</xdr:colOff>
      <xdr:row>59</xdr:row>
      <xdr:rowOff>7624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23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38106</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39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91429</xdr:rowOff>
    </xdr:from>
    <xdr:to>
      <xdr:col>24</xdr:col>
      <xdr:colOff>152400</xdr:colOff>
      <xdr:row>50</xdr:row>
      <xdr:rowOff>91429</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63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77292</xdr:rowOff>
    </xdr:from>
    <xdr:to>
      <xdr:col>24</xdr:col>
      <xdr:colOff>63500</xdr:colOff>
      <xdr:row>57</xdr:row>
      <xdr:rowOff>80383</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849942"/>
          <a:ext cx="838200" cy="3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32435</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33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9558</xdr:rowOff>
    </xdr:from>
    <xdr:to>
      <xdr:col>24</xdr:col>
      <xdr:colOff>114300</xdr:colOff>
      <xdr:row>57</xdr:row>
      <xdr:rowOff>111158</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82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80383</xdr:rowOff>
    </xdr:from>
    <xdr:to>
      <xdr:col>19</xdr:col>
      <xdr:colOff>177800</xdr:colOff>
      <xdr:row>57</xdr:row>
      <xdr:rowOff>128132</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853033"/>
          <a:ext cx="889000" cy="47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11432</xdr:rowOff>
    </xdr:from>
    <xdr:to>
      <xdr:col>20</xdr:col>
      <xdr:colOff>38100</xdr:colOff>
      <xdr:row>57</xdr:row>
      <xdr:rowOff>113032</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84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129559</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559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98552</xdr:rowOff>
    </xdr:from>
    <xdr:to>
      <xdr:col>15</xdr:col>
      <xdr:colOff>50800</xdr:colOff>
      <xdr:row>57</xdr:row>
      <xdr:rowOff>128132</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019300" y="9871202"/>
          <a:ext cx="889000" cy="29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68225</xdr:rowOff>
    </xdr:from>
    <xdr:to>
      <xdr:col>15</xdr:col>
      <xdr:colOff>101600</xdr:colOff>
      <xdr:row>57</xdr:row>
      <xdr:rowOff>169825</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40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14902</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616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98552</xdr:rowOff>
    </xdr:from>
    <xdr:to>
      <xdr:col>10</xdr:col>
      <xdr:colOff>114300</xdr:colOff>
      <xdr:row>57</xdr:row>
      <xdr:rowOff>111573</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71202"/>
          <a:ext cx="889000" cy="13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137254</xdr:rowOff>
    </xdr:from>
    <xdr:to>
      <xdr:col>10</xdr:col>
      <xdr:colOff>165100</xdr:colOff>
      <xdr:row>58</xdr:row>
      <xdr:rowOff>67404</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90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58531</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10002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159784</xdr:rowOff>
    </xdr:from>
    <xdr:to>
      <xdr:col>6</xdr:col>
      <xdr:colOff>38100</xdr:colOff>
      <xdr:row>58</xdr:row>
      <xdr:rowOff>89934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32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81061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10025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26492</xdr:rowOff>
    </xdr:from>
    <xdr:to>
      <xdr:col>24</xdr:col>
      <xdr:colOff>114300</xdr:colOff>
      <xdr:row>57</xdr:row>
      <xdr:rowOff>128092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99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4919</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777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29583</xdr:rowOff>
    </xdr:from>
    <xdr:to>
      <xdr:col>20</xdr:col>
      <xdr:colOff>38100</xdr:colOff>
      <xdr:row>57</xdr:row>
      <xdr:rowOff>131183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802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122310</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894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77332</xdr:rowOff>
    </xdr:from>
    <xdr:to>
      <xdr:col>15</xdr:col>
      <xdr:colOff>101600</xdr:colOff>
      <xdr:row>58</xdr:row>
      <xdr:rowOff>7482</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49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170059</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942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47752</xdr:rowOff>
    </xdr:from>
    <xdr:to>
      <xdr:col>10</xdr:col>
      <xdr:colOff>165100</xdr:colOff>
      <xdr:row>57</xdr:row>
      <xdr:rowOff>149352</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2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165879</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595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60773</xdr:rowOff>
    </xdr:from>
    <xdr:to>
      <xdr:col>6</xdr:col>
      <xdr:colOff>38100</xdr:colOff>
      <xdr:row>57</xdr:row>
      <xdr:rowOff>162373</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33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7450</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608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37135</xdr:rowOff>
    </xdr:from>
    <xdr:to>
      <xdr:col>24</xdr:col>
      <xdr:colOff>62865</xdr:colOff>
      <xdr:row>78</xdr:row>
      <xdr:rowOff>143053</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210085"/>
          <a:ext cx="1270" cy="13060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146880</xdr:rowOff>
    </xdr:from>
    <xdr:ext cx="378565"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199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143053</xdr:rowOff>
    </xdr:from>
    <xdr:to>
      <xdr:col>24</xdr:col>
      <xdr:colOff>152400</xdr:colOff>
      <xdr:row>78</xdr:row>
      <xdr:rowOff>143053</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16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155262</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985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37135</xdr:rowOff>
    </xdr:from>
    <xdr:to>
      <xdr:col>24</xdr:col>
      <xdr:colOff>152400</xdr:colOff>
      <xdr:row>71</xdr:row>
      <xdr:rowOff>37135</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210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125603</xdr:rowOff>
    </xdr:from>
    <xdr:to>
      <xdr:col>24</xdr:col>
      <xdr:colOff>63500</xdr:colOff>
      <xdr:row>76</xdr:row>
      <xdr:rowOff>168732</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155803"/>
          <a:ext cx="838200" cy="43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112437</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1426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134010</xdr:rowOff>
    </xdr:from>
    <xdr:to>
      <xdr:col>24</xdr:col>
      <xdr:colOff>114300</xdr:colOff>
      <xdr:row>77</xdr:row>
      <xdr:rowOff>64160</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164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168732</xdr:rowOff>
    </xdr:from>
    <xdr:to>
      <xdr:col>19</xdr:col>
      <xdr:colOff>177800</xdr:colOff>
      <xdr:row>77</xdr:row>
      <xdr:rowOff>104953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198932"/>
          <a:ext cx="889000" cy="107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130277</xdr:rowOff>
    </xdr:from>
    <xdr:to>
      <xdr:col>20</xdr:col>
      <xdr:colOff>38100</xdr:colOff>
      <xdr:row>77</xdr:row>
      <xdr:rowOff>60427</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16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51554</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253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104953</xdr:rowOff>
    </xdr:from>
    <xdr:to>
      <xdr:col>15</xdr:col>
      <xdr:colOff>50800</xdr:colOff>
      <xdr:row>78</xdr:row>
      <xdr:rowOff>76912</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306603"/>
          <a:ext cx="889000" cy="143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112140</xdr:rowOff>
    </xdr:from>
    <xdr:to>
      <xdr:col>15</xdr:col>
      <xdr:colOff>101600</xdr:colOff>
      <xdr:row>77</xdr:row>
      <xdr:rowOff>42290</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142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58818</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2917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76912</xdr:rowOff>
    </xdr:from>
    <xdr:to>
      <xdr:col>10</xdr:col>
      <xdr:colOff>114300</xdr:colOff>
      <xdr:row>78</xdr:row>
      <xdr:rowOff>87731</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130300" y="13450012"/>
          <a:ext cx="889000" cy="10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27330</xdr:rowOff>
    </xdr:from>
    <xdr:to>
      <xdr:col>10</xdr:col>
      <xdr:colOff>165100</xdr:colOff>
      <xdr:row>77</xdr:row>
      <xdr:rowOff>128930</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2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145457</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00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61697</xdr:rowOff>
    </xdr:from>
    <xdr:to>
      <xdr:col>6</xdr:col>
      <xdr:colOff>38100</xdr:colOff>
      <xdr:row>77</xdr:row>
      <xdr:rowOff>163297</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263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8374</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038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74803</xdr:rowOff>
    </xdr:from>
    <xdr:to>
      <xdr:col>24</xdr:col>
      <xdr:colOff>114300</xdr:colOff>
      <xdr:row>77</xdr:row>
      <xdr:rowOff>4953</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105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97680</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2956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117932</xdr:rowOff>
    </xdr:from>
    <xdr:to>
      <xdr:col>20</xdr:col>
      <xdr:colOff>38100</xdr:colOff>
      <xdr:row>77</xdr:row>
      <xdr:rowOff>48082</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1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64609</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2923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54153</xdr:rowOff>
    </xdr:from>
    <xdr:to>
      <xdr:col>15</xdr:col>
      <xdr:colOff>101600</xdr:colOff>
      <xdr:row>77</xdr:row>
      <xdr:rowOff>155753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255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146880</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348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26112</xdr:rowOff>
    </xdr:from>
    <xdr:to>
      <xdr:col>10</xdr:col>
      <xdr:colOff>165100</xdr:colOff>
      <xdr:row>78</xdr:row>
      <xdr:rowOff>127712</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399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118839</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491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36931</xdr:rowOff>
    </xdr:from>
    <xdr:to>
      <xdr:col>6</xdr:col>
      <xdr:colOff>38100</xdr:colOff>
      <xdr:row>78</xdr:row>
      <xdr:rowOff>138531</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10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129658</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502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139700</xdr:rowOff>
    </xdr:from>
    <xdr:to>
      <xdr:col>28</xdr:col>
      <xdr:colOff>114300</xdr:colOff>
      <xdr:row>99</xdr:row>
      <xdr:rowOff>139700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25400</xdr:rowOff>
    </xdr:from>
    <xdr:to>
      <xdr:col>28</xdr:col>
      <xdr:colOff>114300</xdr:colOff>
      <xdr:row>98</xdr:row>
      <xdr:rowOff>25400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54627</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82550</xdr:rowOff>
    </xdr:from>
    <xdr:to>
      <xdr:col>28</xdr:col>
      <xdr:colOff>114300</xdr:colOff>
      <xdr:row>96</xdr:row>
      <xdr:rowOff>82550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111777</xdr:rowOff>
    </xdr:from>
    <xdr:ext cx="53129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25400</xdr:rowOff>
    </xdr:from>
    <xdr:to>
      <xdr:col>28</xdr:col>
      <xdr:colOff>114300</xdr:colOff>
      <xdr:row>93</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828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82550</xdr:rowOff>
    </xdr:from>
    <xdr:to>
      <xdr:col>28</xdr:col>
      <xdr:colOff>114300</xdr:colOff>
      <xdr:row>91</xdr:row>
      <xdr:rowOff>82550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90</xdr:row>
      <xdr:rowOff>111777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89</xdr:row>
      <xdr:rowOff>139700</xdr:rowOff>
    </xdr:from>
    <xdr:to>
      <xdr:col>28</xdr:col>
      <xdr:colOff>114300</xdr:colOff>
      <xdr:row>89</xdr:row>
      <xdr:rowOff>139700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88</xdr:row>
      <xdr:rowOff>168927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a:extLst>
            <a:ext uri="{FF2B5EF4-FFF2-40B4-BE49-F238E27FC236}">
              <a16:creationId xmlns:a16="http://schemas.microsoft.com/office/drawing/2014/main" id="{00000000-0008-0000-06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125713</xdr:rowOff>
    </xdr:from>
    <xdr:to>
      <xdr:col>24</xdr:col>
      <xdr:colOff>62865</xdr:colOff>
      <xdr:row>98</xdr:row>
      <xdr:rowOff>99724</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4633595" y="15556213"/>
          <a:ext cx="1270" cy="13456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103551</xdr:rowOff>
    </xdr:from>
    <xdr:ext cx="534377" cy="259045"/>
    <xdr:sp macro="" textlink="">
      <xdr:nvSpPr>
        <xdr:cNvPr id="234" name="扶助費最小値テキスト">
          <a:extLst>
            <a:ext uri="{FF2B5EF4-FFF2-40B4-BE49-F238E27FC236}">
              <a16:creationId xmlns:a16="http://schemas.microsoft.com/office/drawing/2014/main" id="{00000000-0008-0000-0600-0000EA000000}"/>
            </a:ext>
          </a:extLst>
        </xdr:cNvPr>
        <xdr:cNvSpPr txBox="1"/>
      </xdr:nvSpPr>
      <xdr:spPr>
        <a:xfrm>
          <a:off x="4686300" y="16905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54,798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99724</xdr:rowOff>
    </xdr:from>
    <xdr:to>
      <xdr:col>24</xdr:col>
      <xdr:colOff>152400</xdr:colOff>
      <xdr:row>98</xdr:row>
      <xdr:rowOff>99724</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6901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72390</xdr:rowOff>
    </xdr:from>
    <xdr:ext cx="599010" cy="259045"/>
    <xdr:sp macro="" textlink="">
      <xdr:nvSpPr>
        <xdr:cNvPr id="236" name="扶助費最大値テキスト">
          <a:extLst>
            <a:ext uri="{FF2B5EF4-FFF2-40B4-BE49-F238E27FC236}">
              <a16:creationId xmlns:a16="http://schemas.microsoft.com/office/drawing/2014/main" id="{00000000-0008-0000-0600-0000EC000000}"/>
            </a:ext>
          </a:extLst>
        </xdr:cNvPr>
        <xdr:cNvSpPr txBox="1"/>
      </xdr:nvSpPr>
      <xdr:spPr>
        <a:xfrm>
          <a:off x="4686300" y="15331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125713</xdr:rowOff>
    </xdr:from>
    <xdr:to>
      <xdr:col>24</xdr:col>
      <xdr:colOff>152400</xdr:colOff>
      <xdr:row>90</xdr:row>
      <xdr:rowOff>125713</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546600" y="15556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170233</xdr:rowOff>
    </xdr:from>
    <xdr:to>
      <xdr:col>24</xdr:col>
      <xdr:colOff>63500</xdr:colOff>
      <xdr:row>96</xdr:row>
      <xdr:rowOff>80936</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3797300" y="16457983"/>
          <a:ext cx="838200" cy="82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148094</xdr:rowOff>
    </xdr:from>
    <xdr:ext cx="534377" cy="259045"/>
    <xdr:sp macro="" textlink="">
      <xdr:nvSpPr>
        <xdr:cNvPr id="239" name="扶助費平均値テキスト">
          <a:extLst>
            <a:ext uri="{FF2B5EF4-FFF2-40B4-BE49-F238E27FC236}">
              <a16:creationId xmlns:a16="http://schemas.microsoft.com/office/drawing/2014/main" id="{00000000-0008-0000-0600-0000EF000000}"/>
            </a:ext>
          </a:extLst>
        </xdr:cNvPr>
        <xdr:cNvSpPr txBox="1"/>
      </xdr:nvSpPr>
      <xdr:spPr>
        <a:xfrm>
          <a:off x="4686300" y="164358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169667</xdr:rowOff>
    </xdr:from>
    <xdr:to>
      <xdr:col>24</xdr:col>
      <xdr:colOff>114300</xdr:colOff>
      <xdr:row>96</xdr:row>
      <xdr:rowOff>99817</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4584700" y="1645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59305</xdr:rowOff>
    </xdr:from>
    <xdr:to>
      <xdr:col>19</xdr:col>
      <xdr:colOff>177800</xdr:colOff>
      <xdr:row>96</xdr:row>
      <xdr:rowOff>80936</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2908300" y="16518505"/>
          <a:ext cx="889000" cy="21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69326</xdr:rowOff>
    </xdr:from>
    <xdr:to>
      <xdr:col>20</xdr:col>
      <xdr:colOff>38100</xdr:colOff>
      <xdr:row>96</xdr:row>
      <xdr:rowOff>170926</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3746500" y="16528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162053</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530111" y="16621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59305</xdr:rowOff>
    </xdr:from>
    <xdr:to>
      <xdr:col>15</xdr:col>
      <xdr:colOff>50800</xdr:colOff>
      <xdr:row>97</xdr:row>
      <xdr:rowOff>141458</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2019300" y="16518505"/>
          <a:ext cx="889000" cy="253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60168</xdr:rowOff>
    </xdr:from>
    <xdr:to>
      <xdr:col>15</xdr:col>
      <xdr:colOff>101600</xdr:colOff>
      <xdr:row>95</xdr:row>
      <xdr:rowOff>161768</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2857500" y="16347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6845</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2641111" y="16123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141458</xdr:rowOff>
    </xdr:from>
    <xdr:to>
      <xdr:col>10</xdr:col>
      <xdr:colOff>114300</xdr:colOff>
      <xdr:row>98</xdr:row>
      <xdr:rowOff>17642</xdr:rowOff>
    </xdr:to>
    <xdr:cxnSp macro="">
      <xdr:nvCxnSpPr>
        <xdr:cNvPr id="247" name="直線コネクタ 246">
          <a:extLst>
            <a:ext uri="{FF2B5EF4-FFF2-40B4-BE49-F238E27FC236}">
              <a16:creationId xmlns:a16="http://schemas.microsoft.com/office/drawing/2014/main" id="{00000000-0008-0000-0600-0000F7000000}"/>
            </a:ext>
          </a:extLst>
        </xdr:cNvPr>
        <xdr:cNvCxnSpPr/>
      </xdr:nvCxnSpPr>
      <xdr:spPr>
        <a:xfrm flipV="1">
          <a:off x="1130300" y="16772108"/>
          <a:ext cx="889000" cy="47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90458</xdr:rowOff>
    </xdr:from>
    <xdr:to>
      <xdr:col>10</xdr:col>
      <xdr:colOff>165100</xdr:colOff>
      <xdr:row>97</xdr:row>
      <xdr:rowOff>20608</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968500" y="16549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37135</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752111" y="16324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152679</xdr:rowOff>
    </xdr:from>
    <xdr:to>
      <xdr:col>6</xdr:col>
      <xdr:colOff>38100</xdr:colOff>
      <xdr:row>97</xdr:row>
      <xdr:rowOff>82829</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079500" y="16611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99356</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863111" y="16387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119433</xdr:rowOff>
    </xdr:from>
    <xdr:to>
      <xdr:col>24</xdr:col>
      <xdr:colOff>114300</xdr:colOff>
      <xdr:row>96</xdr:row>
      <xdr:rowOff>49583</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4584700" y="16407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142310</xdr:rowOff>
    </xdr:from>
    <xdr:ext cx="534377" cy="259045"/>
    <xdr:sp macro="" textlink="">
      <xdr:nvSpPr>
        <xdr:cNvPr id="258" name="扶助費該当値テキスト">
          <a:extLst>
            <a:ext uri="{FF2B5EF4-FFF2-40B4-BE49-F238E27FC236}">
              <a16:creationId xmlns:a16="http://schemas.microsoft.com/office/drawing/2014/main" id="{00000000-0008-0000-0600-000002010000}"/>
            </a:ext>
          </a:extLst>
        </xdr:cNvPr>
        <xdr:cNvSpPr txBox="1"/>
      </xdr:nvSpPr>
      <xdr:spPr>
        <a:xfrm>
          <a:off x="4686300" y="16258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30136</xdr:rowOff>
    </xdr:from>
    <xdr:to>
      <xdr:col>20</xdr:col>
      <xdr:colOff>38100</xdr:colOff>
      <xdr:row>96</xdr:row>
      <xdr:rowOff>131736</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3746500" y="1648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148263</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3530111" y="16264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8505</xdr:rowOff>
    </xdr:from>
    <xdr:to>
      <xdr:col>15</xdr:col>
      <xdr:colOff>101600</xdr:colOff>
      <xdr:row>96</xdr:row>
      <xdr:rowOff>110105</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2857500" y="1646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101232</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2641111" y="16560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90658</xdr:rowOff>
    </xdr:from>
    <xdr:to>
      <xdr:col>10</xdr:col>
      <xdr:colOff>165100</xdr:colOff>
      <xdr:row>98</xdr:row>
      <xdr:rowOff>20808</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968500" y="1672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11935</xdr:rowOff>
    </xdr:from>
    <xdr:ext cx="534377"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1752111" y="16814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138292</xdr:rowOff>
    </xdr:from>
    <xdr:to>
      <xdr:col>6</xdr:col>
      <xdr:colOff>38100</xdr:colOff>
      <xdr:row>98</xdr:row>
      <xdr:rowOff>68442</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079500" y="16768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59569</xdr:rowOff>
    </xdr:from>
    <xdr:ext cx="534377" cy="25904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863111" y="16861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a:extLst>
            <a:ext uri="{FF2B5EF4-FFF2-40B4-BE49-F238E27FC236}">
              <a16:creationId xmlns:a16="http://schemas.microsoft.com/office/drawing/2014/main" id="{00000000-0008-0000-06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170616</xdr:rowOff>
    </xdr:from>
    <xdr:to>
      <xdr:col>54</xdr:col>
      <xdr:colOff>189865</xdr:colOff>
      <xdr:row>37</xdr:row>
      <xdr:rowOff>166474</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10475595" y="5314116"/>
          <a:ext cx="1270" cy="1196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170301</xdr:rowOff>
    </xdr:from>
    <xdr:ext cx="534377" cy="259045"/>
    <xdr:sp macro="" textlink="">
      <xdr:nvSpPr>
        <xdr:cNvPr id="289" name="補助費等最小値テキスト">
          <a:extLst>
            <a:ext uri="{FF2B5EF4-FFF2-40B4-BE49-F238E27FC236}">
              <a16:creationId xmlns:a16="http://schemas.microsoft.com/office/drawing/2014/main" id="{00000000-0008-0000-0600-000021010000}"/>
            </a:ext>
          </a:extLst>
        </xdr:cNvPr>
        <xdr:cNvSpPr txBox="1"/>
      </xdr:nvSpPr>
      <xdr:spPr>
        <a:xfrm>
          <a:off x="10528300" y="6513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166474</xdr:rowOff>
    </xdr:from>
    <xdr:to>
      <xdr:col>55</xdr:col>
      <xdr:colOff>88900</xdr:colOff>
      <xdr:row>37</xdr:row>
      <xdr:rowOff>166474</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510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117293</xdr:rowOff>
    </xdr:from>
    <xdr:ext cx="599010" cy="259045"/>
    <xdr:sp macro="" textlink="">
      <xdr:nvSpPr>
        <xdr:cNvPr id="291" name="補助費等最大値テキスト">
          <a:extLst>
            <a:ext uri="{FF2B5EF4-FFF2-40B4-BE49-F238E27FC236}">
              <a16:creationId xmlns:a16="http://schemas.microsoft.com/office/drawing/2014/main" id="{00000000-0008-0000-0600-000023010000}"/>
            </a:ext>
          </a:extLst>
        </xdr:cNvPr>
        <xdr:cNvSpPr txBox="1"/>
      </xdr:nvSpPr>
      <xdr:spPr>
        <a:xfrm>
          <a:off x="10528300" y="5089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170616</xdr:rowOff>
    </xdr:from>
    <xdr:to>
      <xdr:col>55</xdr:col>
      <xdr:colOff>88900</xdr:colOff>
      <xdr:row>30</xdr:row>
      <xdr:rowOff>170616</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5314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92330</xdr:rowOff>
    </xdr:from>
    <xdr:to>
      <xdr:col>55</xdr:col>
      <xdr:colOff>0</xdr:colOff>
      <xdr:row>36</xdr:row>
      <xdr:rowOff>128906</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9639300" y="626453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73673</xdr:rowOff>
    </xdr:from>
    <xdr:ext cx="534377" cy="259045"/>
    <xdr:sp macro="" textlink="">
      <xdr:nvSpPr>
        <xdr:cNvPr id="294" name="補助費等平均値テキスト">
          <a:extLst>
            <a:ext uri="{FF2B5EF4-FFF2-40B4-BE49-F238E27FC236}">
              <a16:creationId xmlns:a16="http://schemas.microsoft.com/office/drawing/2014/main" id="{00000000-0008-0000-0600-000026010000}"/>
            </a:ext>
          </a:extLst>
        </xdr:cNvPr>
        <xdr:cNvSpPr txBox="1"/>
      </xdr:nvSpPr>
      <xdr:spPr>
        <a:xfrm>
          <a:off x="10528300" y="62458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95246</xdr:rowOff>
    </xdr:from>
    <xdr:to>
      <xdr:col>55</xdr:col>
      <xdr:colOff>50800</xdr:colOff>
      <xdr:row>37</xdr:row>
      <xdr:rowOff>25396</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10426700" y="6267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128906</xdr:rowOff>
    </xdr:from>
    <xdr:to>
      <xdr:col>50</xdr:col>
      <xdr:colOff>114300</xdr:colOff>
      <xdr:row>36</xdr:row>
      <xdr:rowOff>159904</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8750300" y="6301106"/>
          <a:ext cx="889000" cy="3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109158</xdr:rowOff>
    </xdr:from>
    <xdr:to>
      <xdr:col>50</xdr:col>
      <xdr:colOff>165100</xdr:colOff>
      <xdr:row>37</xdr:row>
      <xdr:rowOff>39308</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588500" y="6281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30435</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372111" y="6374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36661</xdr:rowOff>
    </xdr:from>
    <xdr:to>
      <xdr:col>45</xdr:col>
      <xdr:colOff>177800</xdr:colOff>
      <xdr:row>36</xdr:row>
      <xdr:rowOff>159904</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7861300" y="5865961"/>
          <a:ext cx="889000" cy="466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134593</xdr:rowOff>
    </xdr:from>
    <xdr:to>
      <xdr:col>46</xdr:col>
      <xdr:colOff>38100</xdr:colOff>
      <xdr:row>37</xdr:row>
      <xdr:rowOff>64743</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99500" y="6306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55870</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83111" y="6399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36661</xdr:rowOff>
    </xdr:from>
    <xdr:to>
      <xdr:col>41</xdr:col>
      <xdr:colOff>50800</xdr:colOff>
      <xdr:row>37</xdr:row>
      <xdr:rowOff>70526</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6972300" y="5865961"/>
          <a:ext cx="889000" cy="548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34</xdr:row>
      <xdr:rowOff>69181</xdr:rowOff>
    </xdr:from>
    <xdr:to>
      <xdr:col>41</xdr:col>
      <xdr:colOff>101600</xdr:colOff>
      <xdr:row>34</xdr:row>
      <xdr:rowOff>170781</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10500" y="58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161908</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561795" y="5991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52210</xdr:rowOff>
    </xdr:from>
    <xdr:to>
      <xdr:col>36</xdr:col>
      <xdr:colOff>165100</xdr:colOff>
      <xdr:row>37</xdr:row>
      <xdr:rowOff>153810</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6921500" y="6395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144937</xdr:rowOff>
    </xdr:from>
    <xdr:ext cx="534377"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05111" y="648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41530</xdr:rowOff>
    </xdr:from>
    <xdr:to>
      <xdr:col>55</xdr:col>
      <xdr:colOff>50800</xdr:colOff>
      <xdr:row>36</xdr:row>
      <xdr:rowOff>143130</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10426700" y="6213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64407</xdr:rowOff>
    </xdr:from>
    <xdr:ext cx="534377" cy="259045"/>
    <xdr:sp macro="" textlink="">
      <xdr:nvSpPr>
        <xdr:cNvPr id="313" name="補助費等該当値テキスト">
          <a:extLst>
            <a:ext uri="{FF2B5EF4-FFF2-40B4-BE49-F238E27FC236}">
              <a16:creationId xmlns:a16="http://schemas.microsoft.com/office/drawing/2014/main" id="{00000000-0008-0000-0600-000039010000}"/>
            </a:ext>
          </a:extLst>
        </xdr:cNvPr>
        <xdr:cNvSpPr txBox="1"/>
      </xdr:nvSpPr>
      <xdr:spPr>
        <a:xfrm>
          <a:off x="10528300" y="6065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78106</xdr:rowOff>
    </xdr:from>
    <xdr:to>
      <xdr:col>50</xdr:col>
      <xdr:colOff>165100</xdr:colOff>
      <xdr:row>37</xdr:row>
      <xdr:rowOff>8256</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588500" y="6250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24783</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9372111" y="6025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109104</xdr:rowOff>
    </xdr:from>
    <xdr:to>
      <xdr:col>46</xdr:col>
      <xdr:colOff>38100</xdr:colOff>
      <xdr:row>37</xdr:row>
      <xdr:rowOff>39254</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8699500" y="62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55781</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483111" y="6056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33</xdr:row>
      <xdr:rowOff>157311</xdr:rowOff>
    </xdr:from>
    <xdr:to>
      <xdr:col>41</xdr:col>
      <xdr:colOff>101600</xdr:colOff>
      <xdr:row>34</xdr:row>
      <xdr:rowOff>87461</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7810500" y="5815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32</xdr:row>
      <xdr:rowOff>103988</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561795" y="5590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19726</xdr:rowOff>
    </xdr:from>
    <xdr:to>
      <xdr:col>36</xdr:col>
      <xdr:colOff>165100</xdr:colOff>
      <xdr:row>37</xdr:row>
      <xdr:rowOff>121326</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6921500" y="6363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137853</xdr:rowOff>
    </xdr:from>
    <xdr:ext cx="534377"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6705111" y="6138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139700</xdr:rowOff>
    </xdr:from>
    <xdr:to>
      <xdr:col>59</xdr:col>
      <xdr:colOff>50800</xdr:colOff>
      <xdr:row>59</xdr:row>
      <xdr:rowOff>139700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168927</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113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25400</xdr:rowOff>
    </xdr:from>
    <xdr:to>
      <xdr:col>59</xdr:col>
      <xdr:colOff>50800</xdr:colOff>
      <xdr:row>58</xdr:row>
      <xdr:rowOff>25400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57</xdr:row>
      <xdr:rowOff>54627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82550</xdr:rowOff>
    </xdr:from>
    <xdr:to>
      <xdr:col>59</xdr:col>
      <xdr:colOff>50800</xdr:colOff>
      <xdr:row>56</xdr:row>
      <xdr:rowOff>82550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111777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25400</xdr:rowOff>
    </xdr:from>
    <xdr:to>
      <xdr:col>59</xdr:col>
      <xdr:colOff>50800</xdr:colOff>
      <xdr:row>53</xdr:row>
      <xdr:rowOff>25400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54627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970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49</xdr:row>
      <xdr:rowOff>139700</xdr:rowOff>
    </xdr:from>
    <xdr:to>
      <xdr:col>59</xdr:col>
      <xdr:colOff>50800</xdr:colOff>
      <xdr:row>49</xdr:row>
      <xdr:rowOff>139700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48</xdr:row>
      <xdr:rowOff>168927</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a:extLst>
            <a:ext uri="{FF2B5EF4-FFF2-40B4-BE49-F238E27FC236}">
              <a16:creationId xmlns:a16="http://schemas.microsoft.com/office/drawing/2014/main" id="{00000000-0008-0000-06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72530</xdr:rowOff>
    </xdr:from>
    <xdr:to>
      <xdr:col>54</xdr:col>
      <xdr:colOff>189865</xdr:colOff>
      <xdr:row>58</xdr:row>
      <xdr:rowOff>98514</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10475595" y="8645030"/>
          <a:ext cx="1270" cy="1397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102341</xdr:rowOff>
    </xdr:from>
    <xdr:ext cx="534377" cy="259045"/>
    <xdr:sp macro="" textlink="">
      <xdr:nvSpPr>
        <xdr:cNvPr id="350" name="普通建設事業費最小値テキスト">
          <a:extLst>
            <a:ext uri="{FF2B5EF4-FFF2-40B4-BE49-F238E27FC236}">
              <a16:creationId xmlns:a16="http://schemas.microsoft.com/office/drawing/2014/main" id="{00000000-0008-0000-0600-00005E010000}"/>
            </a:ext>
          </a:extLst>
        </xdr:cNvPr>
        <xdr:cNvSpPr txBox="1"/>
      </xdr:nvSpPr>
      <xdr:spPr>
        <a:xfrm>
          <a:off x="10528300" y="10046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98514</xdr:rowOff>
    </xdr:from>
    <xdr:to>
      <xdr:col>55</xdr:col>
      <xdr:colOff>88900</xdr:colOff>
      <xdr:row>58</xdr:row>
      <xdr:rowOff>98514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10042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19207</xdr:rowOff>
    </xdr:from>
    <xdr:ext cx="599010" cy="259045"/>
    <xdr:sp macro="" textlink="">
      <xdr:nvSpPr>
        <xdr:cNvPr id="352" name="普通建設事業費最大値テキスト">
          <a:extLst>
            <a:ext uri="{FF2B5EF4-FFF2-40B4-BE49-F238E27FC236}">
              <a16:creationId xmlns:a16="http://schemas.microsoft.com/office/drawing/2014/main" id="{00000000-0008-0000-0600-000060010000}"/>
            </a:ext>
          </a:extLst>
        </xdr:cNvPr>
        <xdr:cNvSpPr txBox="1"/>
      </xdr:nvSpPr>
      <xdr:spPr>
        <a:xfrm>
          <a:off x="10528300" y="8420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72530</xdr:rowOff>
    </xdr:from>
    <xdr:to>
      <xdr:col>55</xdr:col>
      <xdr:colOff>88900</xdr:colOff>
      <xdr:row>50</xdr:row>
      <xdr:rowOff>72530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8645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80045</xdr:rowOff>
    </xdr:from>
    <xdr:to>
      <xdr:col>55</xdr:col>
      <xdr:colOff>0</xdr:colOff>
      <xdr:row>56</xdr:row>
      <xdr:rowOff>127594</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9639300" y="8995445"/>
          <a:ext cx="838200" cy="733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163330</xdr:rowOff>
    </xdr:from>
    <xdr:ext cx="534377" cy="259045"/>
    <xdr:sp macro="" textlink="">
      <xdr:nvSpPr>
        <xdr:cNvPr id="355" name="普通建設事業費平均値テキスト">
          <a:extLst>
            <a:ext uri="{FF2B5EF4-FFF2-40B4-BE49-F238E27FC236}">
              <a16:creationId xmlns:a16="http://schemas.microsoft.com/office/drawing/2014/main" id="{00000000-0008-0000-0600-000063010000}"/>
            </a:ext>
          </a:extLst>
        </xdr:cNvPr>
        <xdr:cNvSpPr txBox="1"/>
      </xdr:nvSpPr>
      <xdr:spPr>
        <a:xfrm>
          <a:off x="10528300" y="95930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13453</xdr:rowOff>
    </xdr:from>
    <xdr:to>
      <xdr:col>55</xdr:col>
      <xdr:colOff>50800</xdr:colOff>
      <xdr:row>56</xdr:row>
      <xdr:rowOff>115053</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10426700" y="9614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127594</xdr:rowOff>
    </xdr:from>
    <xdr:to>
      <xdr:col>50</xdr:col>
      <xdr:colOff>114300</xdr:colOff>
      <xdr:row>57</xdr:row>
      <xdr:rowOff>54261</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8750300" y="9728794"/>
          <a:ext cx="889000" cy="98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148622</xdr:rowOff>
    </xdr:from>
    <xdr:to>
      <xdr:col>50</xdr:col>
      <xdr:colOff>165100</xdr:colOff>
      <xdr:row>57</xdr:row>
      <xdr:rowOff>78772</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9588500" y="974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69899</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372111" y="9842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141795</xdr:rowOff>
    </xdr:from>
    <xdr:to>
      <xdr:col>45</xdr:col>
      <xdr:colOff>177800</xdr:colOff>
      <xdr:row>57</xdr:row>
      <xdr:rowOff>54261</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7861300" y="9742995"/>
          <a:ext cx="889000" cy="83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68126</xdr:rowOff>
    </xdr:from>
    <xdr:to>
      <xdr:col>46</xdr:col>
      <xdr:colOff>38100</xdr:colOff>
      <xdr:row>56</xdr:row>
      <xdr:rowOff>169726</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8699500" y="9669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14803</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483111" y="9444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38049</xdr:rowOff>
    </xdr:from>
    <xdr:to>
      <xdr:col>41</xdr:col>
      <xdr:colOff>50800</xdr:colOff>
      <xdr:row>56</xdr:row>
      <xdr:rowOff>141795</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a:off x="6972300" y="9124899"/>
          <a:ext cx="889000" cy="618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107302</xdr:rowOff>
    </xdr:from>
    <xdr:to>
      <xdr:col>41</xdr:col>
      <xdr:colOff>101600</xdr:colOff>
      <xdr:row>57</xdr:row>
      <xdr:rowOff>37452</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7810500" y="970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28579</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594111" y="9801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114960</xdr:rowOff>
    </xdr:from>
    <xdr:to>
      <xdr:col>36</xdr:col>
      <xdr:colOff>165100</xdr:colOff>
      <xdr:row>57</xdr:row>
      <xdr:rowOff>45110</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6921500" y="9716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36237</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05111" y="9808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29245</xdr:rowOff>
    </xdr:from>
    <xdr:to>
      <xdr:col>55</xdr:col>
      <xdr:colOff>50800</xdr:colOff>
      <xdr:row>52</xdr:row>
      <xdr:rowOff>130845</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10426700" y="8944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52122</xdr:rowOff>
    </xdr:from>
    <xdr:ext cx="599010" cy="259045"/>
    <xdr:sp macro="" textlink="">
      <xdr:nvSpPr>
        <xdr:cNvPr id="374" name="普通建設事業費該当値テキスト">
          <a:extLst>
            <a:ext uri="{FF2B5EF4-FFF2-40B4-BE49-F238E27FC236}">
              <a16:creationId xmlns:a16="http://schemas.microsoft.com/office/drawing/2014/main" id="{00000000-0008-0000-0600-000076010000}"/>
            </a:ext>
          </a:extLst>
        </xdr:cNvPr>
        <xdr:cNvSpPr txBox="1"/>
      </xdr:nvSpPr>
      <xdr:spPr>
        <a:xfrm>
          <a:off x="10528300" y="87960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76794</xdr:rowOff>
    </xdr:from>
    <xdr:to>
      <xdr:col>50</xdr:col>
      <xdr:colOff>165100</xdr:colOff>
      <xdr:row>57</xdr:row>
      <xdr:rowOff>6944</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9588500" y="9677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23471</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9372111" y="9453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3461</xdr:rowOff>
    </xdr:from>
    <xdr:to>
      <xdr:col>46</xdr:col>
      <xdr:colOff>38100</xdr:colOff>
      <xdr:row>57</xdr:row>
      <xdr:rowOff>105061</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8699500" y="9776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96188</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8483111" y="9868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90995</xdr:rowOff>
    </xdr:from>
    <xdr:to>
      <xdr:col>41</xdr:col>
      <xdr:colOff>101600</xdr:colOff>
      <xdr:row>57</xdr:row>
      <xdr:rowOff>21145</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7810500" y="9692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37672</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7594111" y="9467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52</xdr:row>
      <xdr:rowOff>158699</xdr:rowOff>
    </xdr:from>
    <xdr:to>
      <xdr:col>36</xdr:col>
      <xdr:colOff>165100</xdr:colOff>
      <xdr:row>53</xdr:row>
      <xdr:rowOff>88849</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6921500" y="9074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51</xdr:row>
      <xdr:rowOff>105376</xdr:rowOff>
    </xdr:from>
    <xdr:ext cx="599010"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672795" y="8849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7" name="普通建設事業費 （ うち新規整備　）グラフ枠">
          <a:extLst>
            <a:ext uri="{FF2B5EF4-FFF2-40B4-BE49-F238E27FC236}">
              <a16:creationId xmlns:a16="http://schemas.microsoft.com/office/drawing/2014/main" id="{00000000-0008-0000-0600-000097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73471</xdr:rowOff>
    </xdr:from>
    <xdr:to>
      <xdr:col>54</xdr:col>
      <xdr:colOff>189865</xdr:colOff>
      <xdr:row>79</xdr:row>
      <xdr:rowOff>98879</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10475595" y="12074971"/>
          <a:ext cx="1270" cy="15684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9" name="普通建設事業費 （ うち新規整備　）最小値テキスト">
          <a:extLst>
            <a:ext uri="{FF2B5EF4-FFF2-40B4-BE49-F238E27FC236}">
              <a16:creationId xmlns:a16="http://schemas.microsoft.com/office/drawing/2014/main" id="{00000000-0008-0000-0600-000099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20148</xdr:rowOff>
    </xdr:from>
    <xdr:ext cx="599010" cy="259045"/>
    <xdr:sp macro="" textlink="">
      <xdr:nvSpPr>
        <xdr:cNvPr id="411" name="普通建設事業費 （ うち新規整備　）最大値テキスト">
          <a:extLst>
            <a:ext uri="{FF2B5EF4-FFF2-40B4-BE49-F238E27FC236}">
              <a16:creationId xmlns:a16="http://schemas.microsoft.com/office/drawing/2014/main" id="{00000000-0008-0000-0600-00009B010000}"/>
            </a:ext>
          </a:extLst>
        </xdr:cNvPr>
        <xdr:cNvSpPr txBox="1"/>
      </xdr:nvSpPr>
      <xdr:spPr>
        <a:xfrm>
          <a:off x="10528300" y="118501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144,084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73471</xdr:rowOff>
    </xdr:from>
    <xdr:to>
      <xdr:col>55</xdr:col>
      <xdr:colOff>88900</xdr:colOff>
      <xdr:row>70</xdr:row>
      <xdr:rowOff>73471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10388600" y="12074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129141</xdr:rowOff>
    </xdr:from>
    <xdr:to>
      <xdr:col>55</xdr:col>
      <xdr:colOff>0</xdr:colOff>
      <xdr:row>79</xdr:row>
      <xdr:rowOff>2747</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9639300" y="12644991"/>
          <a:ext cx="838200" cy="902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145758</xdr:rowOff>
    </xdr:from>
    <xdr:ext cx="534377" cy="259045"/>
    <xdr:sp macro="" textlink="">
      <xdr:nvSpPr>
        <xdr:cNvPr id="414" name="普通建設事業費 （ うち新規整備　）平均値テキスト">
          <a:extLst>
            <a:ext uri="{FF2B5EF4-FFF2-40B4-BE49-F238E27FC236}">
              <a16:creationId xmlns:a16="http://schemas.microsoft.com/office/drawing/2014/main" id="{00000000-0008-0000-0600-00009E010000}"/>
            </a:ext>
          </a:extLst>
        </xdr:cNvPr>
        <xdr:cNvSpPr txBox="1"/>
      </xdr:nvSpPr>
      <xdr:spPr>
        <a:xfrm>
          <a:off x="10528300" y="133474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167331</xdr:rowOff>
    </xdr:from>
    <xdr:to>
      <xdr:col>55</xdr:col>
      <xdr:colOff>50800</xdr:colOff>
      <xdr:row>78</xdr:row>
      <xdr:rowOff>97481</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10426700" y="13368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2747</xdr:rowOff>
    </xdr:from>
    <xdr:to>
      <xdr:col>50</xdr:col>
      <xdr:colOff>114300</xdr:colOff>
      <xdr:row>79</xdr:row>
      <xdr:rowOff>94252</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8750300" y="13547297"/>
          <a:ext cx="889000" cy="91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98709</xdr:rowOff>
    </xdr:from>
    <xdr:to>
      <xdr:col>50</xdr:col>
      <xdr:colOff>165100</xdr:colOff>
      <xdr:row>79</xdr:row>
      <xdr:rowOff>28859</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9588500" y="1347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45386</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372111" y="13247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107990</xdr:rowOff>
    </xdr:from>
    <xdr:to>
      <xdr:col>45</xdr:col>
      <xdr:colOff>177800</xdr:colOff>
      <xdr:row>79</xdr:row>
      <xdr:rowOff>94252</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a:off x="7861300" y="13481090"/>
          <a:ext cx="889000" cy="157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67455</xdr:rowOff>
    </xdr:from>
    <xdr:to>
      <xdr:col>46</xdr:col>
      <xdr:colOff>38100</xdr:colOff>
      <xdr:row>78</xdr:row>
      <xdr:rowOff>169055</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8699500" y="13440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14132</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483111" y="13215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160731</xdr:rowOff>
    </xdr:from>
    <xdr:to>
      <xdr:col>41</xdr:col>
      <xdr:colOff>50800</xdr:colOff>
      <xdr:row>78</xdr:row>
      <xdr:rowOff>107990</xdr:rowOff>
    </xdr:to>
    <xdr:cxnSp macro="">
      <xdr:nvCxnSpPr>
        <xdr:cNvPr id="422" name="直線コネクタ 421">
          <a:extLst>
            <a:ext uri="{FF2B5EF4-FFF2-40B4-BE49-F238E27FC236}">
              <a16:creationId xmlns:a16="http://schemas.microsoft.com/office/drawing/2014/main" id="{00000000-0008-0000-0600-0000A6010000}"/>
            </a:ext>
          </a:extLst>
        </xdr:cNvPr>
        <xdr:cNvCxnSpPr/>
      </xdr:nvCxnSpPr>
      <xdr:spPr>
        <a:xfrm>
          <a:off x="6972300" y="13362381"/>
          <a:ext cx="889000" cy="118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72430</xdr:rowOff>
    </xdr:from>
    <xdr:to>
      <xdr:col>41</xdr:col>
      <xdr:colOff>101600</xdr:colOff>
      <xdr:row>79</xdr:row>
      <xdr:rowOff>2580</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7810500" y="134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165157</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594111" y="13538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78156</xdr:rowOff>
    </xdr:from>
    <xdr:to>
      <xdr:col>36</xdr:col>
      <xdr:colOff>165100</xdr:colOff>
      <xdr:row>79</xdr:row>
      <xdr:rowOff>8306</xdr:rowOff>
    </xdr:to>
    <xdr:sp macro="" textlink="">
      <xdr:nvSpPr>
        <xdr:cNvPr id="425" name="フローチャート: 判断 424">
          <a:extLst>
            <a:ext uri="{FF2B5EF4-FFF2-40B4-BE49-F238E27FC236}">
              <a16:creationId xmlns:a16="http://schemas.microsoft.com/office/drawing/2014/main" id="{00000000-0008-0000-0600-0000A9010000}"/>
            </a:ext>
          </a:extLst>
        </xdr:cNvPr>
        <xdr:cNvSpPr/>
      </xdr:nvSpPr>
      <xdr:spPr>
        <a:xfrm>
          <a:off x="6921500" y="13451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170883</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05111" y="13543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78341</xdr:rowOff>
    </xdr:from>
    <xdr:to>
      <xdr:col>55</xdr:col>
      <xdr:colOff>50800</xdr:colOff>
      <xdr:row>74</xdr:row>
      <xdr:rowOff>8491</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10426700" y="12594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72</xdr:row>
      <xdr:rowOff>101218</xdr:rowOff>
    </xdr:from>
    <xdr:ext cx="534377" cy="259045"/>
    <xdr:sp macro="" textlink="">
      <xdr:nvSpPr>
        <xdr:cNvPr id="433" name="普通建設事業費 （ うち新規整備　）該当値テキスト">
          <a:extLst>
            <a:ext uri="{FF2B5EF4-FFF2-40B4-BE49-F238E27FC236}">
              <a16:creationId xmlns:a16="http://schemas.microsoft.com/office/drawing/2014/main" id="{00000000-0008-0000-0600-0000B1010000}"/>
            </a:ext>
          </a:extLst>
        </xdr:cNvPr>
        <xdr:cNvSpPr txBox="1"/>
      </xdr:nvSpPr>
      <xdr:spPr>
        <a:xfrm>
          <a:off x="10528300" y="12445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123397</xdr:rowOff>
    </xdr:from>
    <xdr:to>
      <xdr:col>50</xdr:col>
      <xdr:colOff>165100</xdr:colOff>
      <xdr:row>79</xdr:row>
      <xdr:rowOff>53547</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9588500" y="13496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44674</xdr:rowOff>
    </xdr:from>
    <xdr:ext cx="469744"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9404428" y="13589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43452</xdr:rowOff>
    </xdr:from>
    <xdr:to>
      <xdr:col>46</xdr:col>
      <xdr:colOff>38100</xdr:colOff>
      <xdr:row>79</xdr:row>
      <xdr:rowOff>145052</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8699500" y="1358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79</xdr:row>
      <xdr:rowOff>136179</xdr:rowOff>
    </xdr:from>
    <xdr:ext cx="378565"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8561017" y="136807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57190</xdr:rowOff>
    </xdr:from>
    <xdr:to>
      <xdr:col>41</xdr:col>
      <xdr:colOff>101600</xdr:colOff>
      <xdr:row>78</xdr:row>
      <xdr:rowOff>158790</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7810500" y="1343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3867</xdr:rowOff>
    </xdr:from>
    <xdr:ext cx="534377"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7594111" y="13205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109931</xdr:rowOff>
    </xdr:from>
    <xdr:to>
      <xdr:col>36</xdr:col>
      <xdr:colOff>165100</xdr:colOff>
      <xdr:row>78</xdr:row>
      <xdr:rowOff>40081</xdr:rowOff>
    </xdr:to>
    <xdr:sp macro="" textlink="">
      <xdr:nvSpPr>
        <xdr:cNvPr id="440" name="楕円 439">
          <a:extLst>
            <a:ext uri="{FF2B5EF4-FFF2-40B4-BE49-F238E27FC236}">
              <a16:creationId xmlns:a16="http://schemas.microsoft.com/office/drawing/2014/main" id="{00000000-0008-0000-0600-0000B8010000}"/>
            </a:ext>
          </a:extLst>
        </xdr:cNvPr>
        <xdr:cNvSpPr/>
      </xdr:nvSpPr>
      <xdr:spPr>
        <a:xfrm>
          <a:off x="6921500" y="13311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56608</xdr:rowOff>
    </xdr:from>
    <xdr:ext cx="534377"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705111" y="13086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6" name="普通建設事業費 （ うち更新整備　）グラフ枠">
          <a:extLst>
            <a:ext uri="{FF2B5EF4-FFF2-40B4-BE49-F238E27FC236}">
              <a16:creationId xmlns:a16="http://schemas.microsoft.com/office/drawing/2014/main" id="{00000000-0008-0000-0600-0000D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27098</xdr:rowOff>
    </xdr:from>
    <xdr:to>
      <xdr:col>54</xdr:col>
      <xdr:colOff>189865</xdr:colOff>
      <xdr:row>99</xdr:row>
      <xdr:rowOff>98879</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10475595" y="15629048"/>
          <a:ext cx="1270" cy="14433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102706</xdr:rowOff>
    </xdr:from>
    <xdr:ext cx="249299" cy="259045"/>
    <xdr:sp macro="" textlink="">
      <xdr:nvSpPr>
        <xdr:cNvPr id="468" name="普通建設事業費 （ うち更新整備　）最小値テキスト">
          <a:extLst>
            <a:ext uri="{FF2B5EF4-FFF2-40B4-BE49-F238E27FC236}">
              <a16:creationId xmlns:a16="http://schemas.microsoft.com/office/drawing/2014/main" id="{00000000-0008-0000-0600-0000D4010000}"/>
            </a:ext>
          </a:extLst>
        </xdr:cNvPr>
        <xdr:cNvSpPr txBox="1"/>
      </xdr:nvSpPr>
      <xdr:spPr>
        <a:xfrm>
          <a:off x="10528300" y="17076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98879</xdr:rowOff>
    </xdr:from>
    <xdr:to>
      <xdr:col>55</xdr:col>
      <xdr:colOff>88900</xdr:colOff>
      <xdr:row>99</xdr:row>
      <xdr:rowOff>98879</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10388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145225</xdr:rowOff>
    </xdr:from>
    <xdr:ext cx="599010" cy="259045"/>
    <xdr:sp macro="" textlink="">
      <xdr:nvSpPr>
        <xdr:cNvPr id="470" name="普通建設事業費 （ うち更新整備　）最大値テキスト">
          <a:extLst>
            <a:ext uri="{FF2B5EF4-FFF2-40B4-BE49-F238E27FC236}">
              <a16:creationId xmlns:a16="http://schemas.microsoft.com/office/drawing/2014/main" id="{00000000-0008-0000-0600-0000D6010000}"/>
            </a:ext>
          </a:extLst>
        </xdr:cNvPr>
        <xdr:cNvSpPr txBox="1"/>
      </xdr:nvSpPr>
      <xdr:spPr>
        <a:xfrm>
          <a:off x="10528300" y="154042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27098</xdr:rowOff>
    </xdr:from>
    <xdr:to>
      <xdr:col>55</xdr:col>
      <xdr:colOff>88900</xdr:colOff>
      <xdr:row>91</xdr:row>
      <xdr:rowOff>27098</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10388600" y="15629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111875</xdr:rowOff>
    </xdr:from>
    <xdr:to>
      <xdr:col>55</xdr:col>
      <xdr:colOff>0</xdr:colOff>
      <xdr:row>97</xdr:row>
      <xdr:rowOff>113813</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9639300" y="16742525"/>
          <a:ext cx="838200" cy="1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65437</xdr:rowOff>
    </xdr:from>
    <xdr:ext cx="534377" cy="259045"/>
    <xdr:sp macro="" textlink="">
      <xdr:nvSpPr>
        <xdr:cNvPr id="473" name="普通建設事業費 （ うち更新整備　）平均値テキスト">
          <a:extLst>
            <a:ext uri="{FF2B5EF4-FFF2-40B4-BE49-F238E27FC236}">
              <a16:creationId xmlns:a16="http://schemas.microsoft.com/office/drawing/2014/main" id="{00000000-0008-0000-0600-0000D9010000}"/>
            </a:ext>
          </a:extLst>
        </xdr:cNvPr>
        <xdr:cNvSpPr txBox="1"/>
      </xdr:nvSpPr>
      <xdr:spPr>
        <a:xfrm>
          <a:off x="10528300" y="165246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42560</xdr:rowOff>
    </xdr:from>
    <xdr:to>
      <xdr:col>55</xdr:col>
      <xdr:colOff>50800</xdr:colOff>
      <xdr:row>97</xdr:row>
      <xdr:rowOff>144160</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10426700" y="16673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111875</xdr:rowOff>
    </xdr:from>
    <xdr:to>
      <xdr:col>50</xdr:col>
      <xdr:colOff>114300</xdr:colOff>
      <xdr:row>97</xdr:row>
      <xdr:rowOff>145590</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flipV="1">
          <a:off x="8750300" y="16742525"/>
          <a:ext cx="889000" cy="3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84644</xdr:rowOff>
    </xdr:from>
    <xdr:to>
      <xdr:col>50</xdr:col>
      <xdr:colOff>165100</xdr:colOff>
      <xdr:row>98</xdr:row>
      <xdr:rowOff>14794</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9588500" y="16715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5921</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372111" y="16808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138078</xdr:rowOff>
    </xdr:from>
    <xdr:to>
      <xdr:col>45</xdr:col>
      <xdr:colOff>177800</xdr:colOff>
      <xdr:row>97</xdr:row>
      <xdr:rowOff>145590</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a:off x="7861300" y="16768728"/>
          <a:ext cx="889000" cy="7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33231</xdr:rowOff>
    </xdr:from>
    <xdr:to>
      <xdr:col>46</xdr:col>
      <xdr:colOff>38100</xdr:colOff>
      <xdr:row>97</xdr:row>
      <xdr:rowOff>134831</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8699500" y="16663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151358</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3111" y="16439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20785</xdr:rowOff>
    </xdr:from>
    <xdr:to>
      <xdr:col>41</xdr:col>
      <xdr:colOff>50800</xdr:colOff>
      <xdr:row>97</xdr:row>
      <xdr:rowOff>138078</xdr:rowOff>
    </xdr:to>
    <xdr:cxnSp macro="">
      <xdr:nvCxnSpPr>
        <xdr:cNvPr id="481" name="直線コネクタ 480">
          <a:extLst>
            <a:ext uri="{FF2B5EF4-FFF2-40B4-BE49-F238E27FC236}">
              <a16:creationId xmlns:a16="http://schemas.microsoft.com/office/drawing/2014/main" id="{00000000-0008-0000-0600-0000E1010000}"/>
            </a:ext>
          </a:extLst>
        </xdr:cNvPr>
        <xdr:cNvCxnSpPr/>
      </xdr:nvCxnSpPr>
      <xdr:spPr>
        <a:xfrm>
          <a:off x="6972300" y="16137085"/>
          <a:ext cx="889000" cy="63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73639</xdr:rowOff>
    </xdr:from>
    <xdr:to>
      <xdr:col>41</xdr:col>
      <xdr:colOff>101600</xdr:colOff>
      <xdr:row>98</xdr:row>
      <xdr:rowOff>3789</xdr:rowOff>
    </xdr:to>
    <xdr:sp macro="" textlink="">
      <xdr:nvSpPr>
        <xdr:cNvPr id="482" name="フローチャート: 判断 481">
          <a:extLst>
            <a:ext uri="{FF2B5EF4-FFF2-40B4-BE49-F238E27FC236}">
              <a16:creationId xmlns:a16="http://schemas.microsoft.com/office/drawing/2014/main" id="{00000000-0008-0000-0600-0000E2010000}"/>
            </a:ext>
          </a:extLst>
        </xdr:cNvPr>
        <xdr:cNvSpPr/>
      </xdr:nvSpPr>
      <xdr:spPr>
        <a:xfrm>
          <a:off x="7810500" y="1670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20316</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4111" y="16479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71766</xdr:rowOff>
    </xdr:from>
    <xdr:to>
      <xdr:col>36</xdr:col>
      <xdr:colOff>165100</xdr:colOff>
      <xdr:row>98</xdr:row>
      <xdr:rowOff>1916</xdr:rowOff>
    </xdr:to>
    <xdr:sp macro="" textlink="">
      <xdr:nvSpPr>
        <xdr:cNvPr id="484" name="フローチャート: 判断 483">
          <a:extLst>
            <a:ext uri="{FF2B5EF4-FFF2-40B4-BE49-F238E27FC236}">
              <a16:creationId xmlns:a16="http://schemas.microsoft.com/office/drawing/2014/main" id="{00000000-0008-0000-0600-0000E4010000}"/>
            </a:ext>
          </a:extLst>
        </xdr:cNvPr>
        <xdr:cNvSpPr/>
      </xdr:nvSpPr>
      <xdr:spPr>
        <a:xfrm>
          <a:off x="6921500" y="16702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164493</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5111" y="16795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63013</xdr:rowOff>
    </xdr:from>
    <xdr:to>
      <xdr:col>55</xdr:col>
      <xdr:colOff>50800</xdr:colOff>
      <xdr:row>97</xdr:row>
      <xdr:rowOff>164613</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10426700" y="16693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41440</xdr:rowOff>
    </xdr:from>
    <xdr:ext cx="534377" cy="259045"/>
    <xdr:sp macro="" textlink="">
      <xdr:nvSpPr>
        <xdr:cNvPr id="492" name="普通建設事業費 （ うち更新整備　）該当値テキスト">
          <a:extLst>
            <a:ext uri="{FF2B5EF4-FFF2-40B4-BE49-F238E27FC236}">
              <a16:creationId xmlns:a16="http://schemas.microsoft.com/office/drawing/2014/main" id="{00000000-0008-0000-0600-0000EC010000}"/>
            </a:ext>
          </a:extLst>
        </xdr:cNvPr>
        <xdr:cNvSpPr txBox="1"/>
      </xdr:nvSpPr>
      <xdr:spPr>
        <a:xfrm>
          <a:off x="10528300" y="16672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61075</xdr:rowOff>
    </xdr:from>
    <xdr:to>
      <xdr:col>50</xdr:col>
      <xdr:colOff>165100</xdr:colOff>
      <xdr:row>97</xdr:row>
      <xdr:rowOff>162675</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9588500" y="1669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7752</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9372111" y="16466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94790</xdr:rowOff>
    </xdr:from>
    <xdr:to>
      <xdr:col>46</xdr:col>
      <xdr:colOff>38100</xdr:colOff>
      <xdr:row>98</xdr:row>
      <xdr:rowOff>24940</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8699500" y="16725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16067</xdr:rowOff>
    </xdr:from>
    <xdr:ext cx="534377"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8483111" y="16818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87278</xdr:rowOff>
    </xdr:from>
    <xdr:to>
      <xdr:col>41</xdr:col>
      <xdr:colOff>101600</xdr:colOff>
      <xdr:row>98</xdr:row>
      <xdr:rowOff>17428</xdr:rowOff>
    </xdr:to>
    <xdr:sp macro="" textlink="">
      <xdr:nvSpPr>
        <xdr:cNvPr id="497" name="楕円 496">
          <a:extLst>
            <a:ext uri="{FF2B5EF4-FFF2-40B4-BE49-F238E27FC236}">
              <a16:creationId xmlns:a16="http://schemas.microsoft.com/office/drawing/2014/main" id="{00000000-0008-0000-0600-0000F1010000}"/>
            </a:ext>
          </a:extLst>
        </xdr:cNvPr>
        <xdr:cNvSpPr/>
      </xdr:nvSpPr>
      <xdr:spPr>
        <a:xfrm>
          <a:off x="7810500" y="16717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8555</xdr:rowOff>
    </xdr:from>
    <xdr:ext cx="534377"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7594111" y="16810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141435</xdr:rowOff>
    </xdr:from>
    <xdr:to>
      <xdr:col>36</xdr:col>
      <xdr:colOff>165100</xdr:colOff>
      <xdr:row>94</xdr:row>
      <xdr:rowOff>71585</xdr:rowOff>
    </xdr:to>
    <xdr:sp macro="" textlink="">
      <xdr:nvSpPr>
        <xdr:cNvPr id="499" name="楕円 498">
          <a:extLst>
            <a:ext uri="{FF2B5EF4-FFF2-40B4-BE49-F238E27FC236}">
              <a16:creationId xmlns:a16="http://schemas.microsoft.com/office/drawing/2014/main" id="{00000000-0008-0000-0600-0000F3010000}"/>
            </a:ext>
          </a:extLst>
        </xdr:cNvPr>
        <xdr:cNvSpPr/>
      </xdr:nvSpPr>
      <xdr:spPr>
        <a:xfrm>
          <a:off x="6921500" y="16086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88112</xdr:rowOff>
    </xdr:from>
    <xdr:ext cx="534377"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6705111" y="15861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8" name="正方形/長方形 507">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5" name="災害復旧事業費グラフ枠">
          <a:extLst>
            <a:ext uri="{FF2B5EF4-FFF2-40B4-BE49-F238E27FC236}">
              <a16:creationId xmlns:a16="http://schemas.microsoft.com/office/drawing/2014/main" id="{00000000-0008-0000-0600-00000D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43721</xdr:rowOff>
    </xdr:from>
    <xdr:to>
      <xdr:col>85</xdr:col>
      <xdr:colOff>126364</xdr:colOff>
      <xdr:row>39</xdr:row>
      <xdr:rowOff>98878</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flipV="1">
          <a:off x="16317595" y="5358671"/>
          <a:ext cx="1269" cy="14267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104356</xdr:rowOff>
    </xdr:from>
    <xdr:ext cx="249299" cy="259045"/>
    <xdr:sp macro="" textlink="">
      <xdr:nvSpPr>
        <xdr:cNvPr id="527" name="災害復旧事業費最小値テキスト">
          <a:extLst>
            <a:ext uri="{FF2B5EF4-FFF2-40B4-BE49-F238E27FC236}">
              <a16:creationId xmlns:a16="http://schemas.microsoft.com/office/drawing/2014/main" id="{00000000-0008-0000-0600-00000F020000}"/>
            </a:ext>
          </a:extLst>
        </xdr:cNvPr>
        <xdr:cNvSpPr txBox="1"/>
      </xdr:nvSpPr>
      <xdr:spPr>
        <a:xfrm>
          <a:off x="16370300" y="679090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161848</xdr:rowOff>
    </xdr:from>
    <xdr:ext cx="534377" cy="259045"/>
    <xdr:sp macro="" textlink="">
      <xdr:nvSpPr>
        <xdr:cNvPr id="529" name="災害復旧事業費最大値テキスト">
          <a:extLst>
            <a:ext uri="{FF2B5EF4-FFF2-40B4-BE49-F238E27FC236}">
              <a16:creationId xmlns:a16="http://schemas.microsoft.com/office/drawing/2014/main" id="{00000000-0008-0000-0600-000011020000}"/>
            </a:ext>
          </a:extLst>
        </xdr:cNvPr>
        <xdr:cNvSpPr txBox="1"/>
      </xdr:nvSpPr>
      <xdr:spPr>
        <a:xfrm>
          <a:off x="16370300" y="5133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43721</xdr:rowOff>
    </xdr:from>
    <xdr:to>
      <xdr:col>86</xdr:col>
      <xdr:colOff>25400</xdr:colOff>
      <xdr:row>31</xdr:row>
      <xdr:rowOff>43721</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6230600" y="53586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98878</xdr:rowOff>
    </xdr:from>
    <xdr:to>
      <xdr:col>85</xdr:col>
      <xdr:colOff>127000</xdr:colOff>
      <xdr:row>39</xdr:row>
      <xdr:rowOff>98878</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5481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21807</xdr:rowOff>
    </xdr:from>
    <xdr:ext cx="469744" cy="259045"/>
    <xdr:sp macro="" textlink="">
      <xdr:nvSpPr>
        <xdr:cNvPr id="532" name="災害復旧事業費平均値テキスト">
          <a:extLst>
            <a:ext uri="{FF2B5EF4-FFF2-40B4-BE49-F238E27FC236}">
              <a16:creationId xmlns:a16="http://schemas.microsoft.com/office/drawing/2014/main" id="{00000000-0008-0000-0600-000014020000}"/>
            </a:ext>
          </a:extLst>
        </xdr:cNvPr>
        <xdr:cNvSpPr txBox="1"/>
      </xdr:nvSpPr>
      <xdr:spPr>
        <a:xfrm>
          <a:off x="16370300" y="65369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170380</xdr:rowOff>
    </xdr:from>
    <xdr:to>
      <xdr:col>85</xdr:col>
      <xdr:colOff>177800</xdr:colOff>
      <xdr:row>39</xdr:row>
      <xdr:rowOff>100530</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6268700" y="668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4514</xdr:rowOff>
    </xdr:from>
    <xdr:to>
      <xdr:col>81</xdr:col>
      <xdr:colOff>101600</xdr:colOff>
      <xdr:row>39</xdr:row>
      <xdr:rowOff>106114</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5430500" y="669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122641</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46428" y="646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37" name="直線コネクタ 536">
          <a:extLst>
            <a:ext uri="{FF2B5EF4-FFF2-40B4-BE49-F238E27FC236}">
              <a16:creationId xmlns:a16="http://schemas.microsoft.com/office/drawing/2014/main" id="{00000000-0008-0000-0600-000019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162623</xdr:rowOff>
    </xdr:from>
    <xdr:to>
      <xdr:col>76</xdr:col>
      <xdr:colOff>165100</xdr:colOff>
      <xdr:row>39</xdr:row>
      <xdr:rowOff>92773</xdr:rowOff>
    </xdr:to>
    <xdr:sp macro="" textlink="">
      <xdr:nvSpPr>
        <xdr:cNvPr id="538" name="フローチャート: 判断 537">
          <a:extLst>
            <a:ext uri="{FF2B5EF4-FFF2-40B4-BE49-F238E27FC236}">
              <a16:creationId xmlns:a16="http://schemas.microsoft.com/office/drawing/2014/main" id="{00000000-0008-0000-0600-00001A020000}"/>
            </a:ext>
          </a:extLst>
        </xdr:cNvPr>
        <xdr:cNvSpPr/>
      </xdr:nvSpPr>
      <xdr:spPr>
        <a:xfrm>
          <a:off x="14541500" y="6677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109300</xdr:rowOff>
    </xdr:from>
    <xdr:ext cx="469744"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357428" y="6452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98878</xdr:rowOff>
    </xdr:from>
    <xdr:to>
      <xdr:col>71</xdr:col>
      <xdr:colOff>177800</xdr:colOff>
      <xdr:row>39</xdr:row>
      <xdr:rowOff>98878</xdr:rowOff>
    </xdr:to>
    <xdr:cxnSp macro="">
      <xdr:nvCxnSpPr>
        <xdr:cNvPr id="540" name="直線コネクタ 539">
          <a:extLst>
            <a:ext uri="{FF2B5EF4-FFF2-40B4-BE49-F238E27FC236}">
              <a16:creationId xmlns:a16="http://schemas.microsoft.com/office/drawing/2014/main" id="{00000000-0008-0000-0600-00001C020000}"/>
            </a:ext>
          </a:extLst>
        </xdr:cNvPr>
        <xdr:cNvCxnSpPr/>
      </xdr:nvCxnSpPr>
      <xdr:spPr>
        <a:xfrm>
          <a:off x="1281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21071</xdr:rowOff>
    </xdr:from>
    <xdr:to>
      <xdr:col>72</xdr:col>
      <xdr:colOff>38100</xdr:colOff>
      <xdr:row>39</xdr:row>
      <xdr:rowOff>122671</xdr:rowOff>
    </xdr:to>
    <xdr:sp macro="" textlink="">
      <xdr:nvSpPr>
        <xdr:cNvPr id="541" name="フローチャート: 判断 540">
          <a:extLst>
            <a:ext uri="{FF2B5EF4-FFF2-40B4-BE49-F238E27FC236}">
              <a16:creationId xmlns:a16="http://schemas.microsoft.com/office/drawing/2014/main" id="{00000000-0008-0000-0600-00001D020000}"/>
            </a:ext>
          </a:extLst>
        </xdr:cNvPr>
        <xdr:cNvSpPr/>
      </xdr:nvSpPr>
      <xdr:spPr>
        <a:xfrm>
          <a:off x="13652500" y="6707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139198</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468428" y="6482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15013</xdr:rowOff>
    </xdr:from>
    <xdr:to>
      <xdr:col>67</xdr:col>
      <xdr:colOff>101600</xdr:colOff>
      <xdr:row>39</xdr:row>
      <xdr:rowOff>116613</xdr:rowOff>
    </xdr:to>
    <xdr:sp macro="" textlink="">
      <xdr:nvSpPr>
        <xdr:cNvPr id="543" name="フローチャート: 判断 542">
          <a:extLst>
            <a:ext uri="{FF2B5EF4-FFF2-40B4-BE49-F238E27FC236}">
              <a16:creationId xmlns:a16="http://schemas.microsoft.com/office/drawing/2014/main" id="{00000000-0008-0000-0600-00001F020000}"/>
            </a:ext>
          </a:extLst>
        </xdr:cNvPr>
        <xdr:cNvSpPr/>
      </xdr:nvSpPr>
      <xdr:spPr>
        <a:xfrm>
          <a:off x="12763500" y="6701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133140</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579428" y="6476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148806</xdr:rowOff>
    </xdr:from>
    <xdr:ext cx="249299" cy="259045"/>
    <xdr:sp macro="" textlink="">
      <xdr:nvSpPr>
        <xdr:cNvPr id="551" name="災害復旧事業費該当値テキスト">
          <a:extLst>
            <a:ext uri="{FF2B5EF4-FFF2-40B4-BE49-F238E27FC236}">
              <a16:creationId xmlns:a16="http://schemas.microsoft.com/office/drawing/2014/main" id="{00000000-0008-0000-0600-000027020000}"/>
            </a:ext>
          </a:extLst>
        </xdr:cNvPr>
        <xdr:cNvSpPr txBox="1"/>
      </xdr:nvSpPr>
      <xdr:spPr>
        <a:xfrm>
          <a:off x="16370300" y="666390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56" name="楕円 555">
          <a:extLst>
            <a:ext uri="{FF2B5EF4-FFF2-40B4-BE49-F238E27FC236}">
              <a16:creationId xmlns:a16="http://schemas.microsoft.com/office/drawing/2014/main" id="{00000000-0008-0000-0600-00002C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58" name="楕円 557">
          <a:extLst>
            <a:ext uri="{FF2B5EF4-FFF2-40B4-BE49-F238E27FC236}">
              <a16:creationId xmlns:a16="http://schemas.microsoft.com/office/drawing/2014/main" id="{00000000-0008-0000-0600-00002E020000}"/>
            </a:ext>
          </a:extLst>
        </xdr:cNvPr>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5" name="正方形/長方形 564">
          <a:extLst>
            <a:ext uri="{FF2B5EF4-FFF2-40B4-BE49-F238E27FC236}">
              <a16:creationId xmlns:a16="http://schemas.microsoft.com/office/drawing/2014/main" id="{00000000-0008-0000-0600-00003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6" name="正方形/長方形 565">
          <a:extLst>
            <a:ext uri="{FF2B5EF4-FFF2-40B4-BE49-F238E27FC236}">
              <a16:creationId xmlns:a16="http://schemas.microsoft.com/office/drawing/2014/main" id="{00000000-0008-0000-0600-00003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7" name="正方形/長方形 566">
          <a:extLst>
            <a:ext uri="{FF2B5EF4-FFF2-40B4-BE49-F238E27FC236}">
              <a16:creationId xmlns:a16="http://schemas.microsoft.com/office/drawing/2014/main" id="{00000000-0008-0000-0600-00003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4" name="失業対策事業費グラフ枠">
          <a:extLst>
            <a:ext uri="{FF2B5EF4-FFF2-40B4-BE49-F238E27FC236}">
              <a16:creationId xmlns:a16="http://schemas.microsoft.com/office/drawing/2014/main" id="{00000000-0008-0000-0600-00003E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6" name="失業対策事業費最小値テキスト">
          <a:extLst>
            <a:ext uri="{FF2B5EF4-FFF2-40B4-BE49-F238E27FC236}">
              <a16:creationId xmlns:a16="http://schemas.microsoft.com/office/drawing/2014/main" id="{00000000-0008-0000-0600-000040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8" name="失業対策事業費最大値テキスト">
          <a:extLst>
            <a:ext uri="{FF2B5EF4-FFF2-40B4-BE49-F238E27FC236}">
              <a16:creationId xmlns:a16="http://schemas.microsoft.com/office/drawing/2014/main" id="{00000000-0008-0000-0600-000042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81" name="失業対策事業費平均値テキスト">
          <a:extLst>
            <a:ext uri="{FF2B5EF4-FFF2-40B4-BE49-F238E27FC236}">
              <a16:creationId xmlns:a16="http://schemas.microsoft.com/office/drawing/2014/main" id="{00000000-0008-0000-0600-000045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9" name="直線コネクタ 588">
          <a:extLst>
            <a:ext uri="{FF2B5EF4-FFF2-40B4-BE49-F238E27FC236}">
              <a16:creationId xmlns:a16="http://schemas.microsoft.com/office/drawing/2014/main" id="{00000000-0008-0000-0600-00004D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90" name="フローチャート: 判断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フローチャート: 判断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600" name="失業対策事業費該当値テキスト">
          <a:extLst>
            <a:ext uri="{FF2B5EF4-FFF2-40B4-BE49-F238E27FC236}">
              <a16:creationId xmlns:a16="http://schemas.microsoft.com/office/drawing/2014/main" id="{00000000-0008-0000-0600-000058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5" name="楕円 604">
          <a:extLst>
            <a:ext uri="{FF2B5EF4-FFF2-40B4-BE49-F238E27FC236}">
              <a16:creationId xmlns:a16="http://schemas.microsoft.com/office/drawing/2014/main" id="{00000000-0008-0000-0600-00005D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7" name="楕円 606">
          <a:extLst>
            <a:ext uri="{FF2B5EF4-FFF2-40B4-BE49-F238E27FC236}">
              <a16:creationId xmlns:a16="http://schemas.microsoft.com/office/drawing/2014/main" id="{00000000-0008-0000-0600-00005F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600-000066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600-000067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6" name="正方形/長方形 615">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1" name="公債費グラフ枠">
          <a:extLst>
            <a:ext uri="{FF2B5EF4-FFF2-40B4-BE49-F238E27FC236}">
              <a16:creationId xmlns:a16="http://schemas.microsoft.com/office/drawing/2014/main" id="{00000000-0008-0000-0600-000077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6788</xdr:rowOff>
    </xdr:from>
    <xdr:to>
      <xdr:col>85</xdr:col>
      <xdr:colOff>126364</xdr:colOff>
      <xdr:row>77</xdr:row>
      <xdr:rowOff>148006</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6317595" y="12008288"/>
          <a:ext cx="1269" cy="13413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151833</xdr:rowOff>
    </xdr:from>
    <xdr:ext cx="534377" cy="259045"/>
    <xdr:sp macro="" textlink="">
      <xdr:nvSpPr>
        <xdr:cNvPr id="633" name="公債費最小値テキスト">
          <a:extLst>
            <a:ext uri="{FF2B5EF4-FFF2-40B4-BE49-F238E27FC236}">
              <a16:creationId xmlns:a16="http://schemas.microsoft.com/office/drawing/2014/main" id="{00000000-0008-0000-0600-000079020000}"/>
            </a:ext>
          </a:extLst>
        </xdr:cNvPr>
        <xdr:cNvSpPr txBox="1"/>
      </xdr:nvSpPr>
      <xdr:spPr>
        <a:xfrm>
          <a:off x="16370300" y="1335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148006</xdr:rowOff>
    </xdr:from>
    <xdr:to>
      <xdr:col>86</xdr:col>
      <xdr:colOff>25400</xdr:colOff>
      <xdr:row>77</xdr:row>
      <xdr:rowOff>148006</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3349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124915</xdr:rowOff>
    </xdr:from>
    <xdr:ext cx="534377" cy="259045"/>
    <xdr:sp macro="" textlink="">
      <xdr:nvSpPr>
        <xdr:cNvPr id="635" name="公債費最大値テキスト">
          <a:extLst>
            <a:ext uri="{FF2B5EF4-FFF2-40B4-BE49-F238E27FC236}">
              <a16:creationId xmlns:a16="http://schemas.microsoft.com/office/drawing/2014/main" id="{00000000-0008-0000-0600-00007B020000}"/>
            </a:ext>
          </a:extLst>
        </xdr:cNvPr>
        <xdr:cNvSpPr txBox="1"/>
      </xdr:nvSpPr>
      <xdr:spPr>
        <a:xfrm>
          <a:off x="16370300" y="11783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6788</xdr:rowOff>
    </xdr:from>
    <xdr:to>
      <xdr:col>86</xdr:col>
      <xdr:colOff>25400</xdr:colOff>
      <xdr:row>70</xdr:row>
      <xdr:rowOff>6788</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a:off x="16230600" y="12008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4369</xdr:rowOff>
    </xdr:from>
    <xdr:to>
      <xdr:col>85</xdr:col>
      <xdr:colOff>127000</xdr:colOff>
      <xdr:row>74</xdr:row>
      <xdr:rowOff>11093</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5481300" y="12691669"/>
          <a:ext cx="838200" cy="6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163701</xdr:rowOff>
    </xdr:from>
    <xdr:ext cx="534377" cy="259045"/>
    <xdr:sp macro="" textlink="">
      <xdr:nvSpPr>
        <xdr:cNvPr id="638" name="公債費平均値テキスト">
          <a:extLst>
            <a:ext uri="{FF2B5EF4-FFF2-40B4-BE49-F238E27FC236}">
              <a16:creationId xmlns:a16="http://schemas.microsoft.com/office/drawing/2014/main" id="{00000000-0008-0000-0600-00007E020000}"/>
            </a:ext>
          </a:extLst>
        </xdr:cNvPr>
        <xdr:cNvSpPr txBox="1"/>
      </xdr:nvSpPr>
      <xdr:spPr>
        <a:xfrm>
          <a:off x="16370300" y="128510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13824</xdr:rowOff>
    </xdr:from>
    <xdr:to>
      <xdr:col>85</xdr:col>
      <xdr:colOff>177800</xdr:colOff>
      <xdr:row>75</xdr:row>
      <xdr:rowOff>115424</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6268700" y="12872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11093</xdr:rowOff>
    </xdr:from>
    <xdr:to>
      <xdr:col>81</xdr:col>
      <xdr:colOff>50800</xdr:colOff>
      <xdr:row>74</xdr:row>
      <xdr:rowOff>83103</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4592300" y="12698393"/>
          <a:ext cx="889000" cy="7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1156</xdr:rowOff>
    </xdr:from>
    <xdr:to>
      <xdr:col>81</xdr:col>
      <xdr:colOff>101600</xdr:colOff>
      <xdr:row>75</xdr:row>
      <xdr:rowOff>102756</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5430500" y="1285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93883</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14111" y="12952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83103</xdr:rowOff>
    </xdr:from>
    <xdr:to>
      <xdr:col>76</xdr:col>
      <xdr:colOff>114300</xdr:colOff>
      <xdr:row>74</xdr:row>
      <xdr:rowOff>137566</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3703300" y="12770403"/>
          <a:ext cx="889000" cy="54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30969</xdr:rowOff>
    </xdr:from>
    <xdr:to>
      <xdr:col>76</xdr:col>
      <xdr:colOff>165100</xdr:colOff>
      <xdr:row>75</xdr:row>
      <xdr:rowOff>132569</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4541500" y="1288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123696</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4325111" y="12982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137566</xdr:rowOff>
    </xdr:from>
    <xdr:to>
      <xdr:col>71</xdr:col>
      <xdr:colOff>177800</xdr:colOff>
      <xdr:row>75</xdr:row>
      <xdr:rowOff>18523</xdr:rowOff>
    </xdr:to>
    <xdr:cxnSp macro="">
      <xdr:nvCxnSpPr>
        <xdr:cNvPr id="646" name="直線コネクタ 645">
          <a:extLst>
            <a:ext uri="{FF2B5EF4-FFF2-40B4-BE49-F238E27FC236}">
              <a16:creationId xmlns:a16="http://schemas.microsoft.com/office/drawing/2014/main" id="{00000000-0008-0000-0600-000086020000}"/>
            </a:ext>
          </a:extLst>
        </xdr:cNvPr>
        <xdr:cNvCxnSpPr/>
      </xdr:nvCxnSpPr>
      <xdr:spPr>
        <a:xfrm flipV="1">
          <a:off x="12814300" y="12824866"/>
          <a:ext cx="889000" cy="5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84766</xdr:rowOff>
    </xdr:from>
    <xdr:to>
      <xdr:col>72</xdr:col>
      <xdr:colOff>38100</xdr:colOff>
      <xdr:row>76</xdr:row>
      <xdr:rowOff>14917</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3652500" y="1294351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6044</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036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76136</xdr:rowOff>
    </xdr:from>
    <xdr:to>
      <xdr:col>67</xdr:col>
      <xdr:colOff>101600</xdr:colOff>
      <xdr:row>76</xdr:row>
      <xdr:rowOff>6286</xdr:rowOff>
    </xdr:to>
    <xdr:sp macro="" textlink="">
      <xdr:nvSpPr>
        <xdr:cNvPr id="649" name="フローチャート: 判断 648">
          <a:extLst>
            <a:ext uri="{FF2B5EF4-FFF2-40B4-BE49-F238E27FC236}">
              <a16:creationId xmlns:a16="http://schemas.microsoft.com/office/drawing/2014/main" id="{00000000-0008-0000-0600-000089020000}"/>
            </a:ext>
          </a:extLst>
        </xdr:cNvPr>
        <xdr:cNvSpPr/>
      </xdr:nvSpPr>
      <xdr:spPr>
        <a:xfrm>
          <a:off x="12763500" y="12934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168863</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027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125019</xdr:rowOff>
    </xdr:from>
    <xdr:to>
      <xdr:col>85</xdr:col>
      <xdr:colOff>177800</xdr:colOff>
      <xdr:row>74</xdr:row>
      <xdr:rowOff>55169</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6268700" y="12640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147896</xdr:rowOff>
    </xdr:from>
    <xdr:ext cx="534377" cy="259045"/>
    <xdr:sp macro="" textlink="">
      <xdr:nvSpPr>
        <xdr:cNvPr id="657" name="公債費該当値テキスト">
          <a:extLst>
            <a:ext uri="{FF2B5EF4-FFF2-40B4-BE49-F238E27FC236}">
              <a16:creationId xmlns:a16="http://schemas.microsoft.com/office/drawing/2014/main" id="{00000000-0008-0000-0600-000091020000}"/>
            </a:ext>
          </a:extLst>
        </xdr:cNvPr>
        <xdr:cNvSpPr txBox="1"/>
      </xdr:nvSpPr>
      <xdr:spPr>
        <a:xfrm>
          <a:off x="16370300" y="1249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131743</xdr:rowOff>
    </xdr:from>
    <xdr:to>
      <xdr:col>81</xdr:col>
      <xdr:colOff>101600</xdr:colOff>
      <xdr:row>74</xdr:row>
      <xdr:rowOff>61893</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5430500" y="12647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78420</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5214111" y="12422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32303</xdr:rowOff>
    </xdr:from>
    <xdr:to>
      <xdr:col>76</xdr:col>
      <xdr:colOff>165100</xdr:colOff>
      <xdr:row>74</xdr:row>
      <xdr:rowOff>133903</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4541500" y="12719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150430</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4325111" y="12494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86766</xdr:rowOff>
    </xdr:from>
    <xdr:to>
      <xdr:col>72</xdr:col>
      <xdr:colOff>38100</xdr:colOff>
      <xdr:row>75</xdr:row>
      <xdr:rowOff>16916</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3652500" y="12774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33443</xdr:rowOff>
    </xdr:from>
    <xdr:ext cx="534377"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3436111" y="12549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139173</xdr:rowOff>
    </xdr:from>
    <xdr:to>
      <xdr:col>67</xdr:col>
      <xdr:colOff>101600</xdr:colOff>
      <xdr:row>75</xdr:row>
      <xdr:rowOff>69323</xdr:rowOff>
    </xdr:to>
    <xdr:sp macro="" textlink="">
      <xdr:nvSpPr>
        <xdr:cNvPr id="664" name="楕円 663">
          <a:extLst>
            <a:ext uri="{FF2B5EF4-FFF2-40B4-BE49-F238E27FC236}">
              <a16:creationId xmlns:a16="http://schemas.microsoft.com/office/drawing/2014/main" id="{00000000-0008-0000-0600-000098020000}"/>
            </a:ext>
          </a:extLst>
        </xdr:cNvPr>
        <xdr:cNvSpPr/>
      </xdr:nvSpPr>
      <xdr:spPr>
        <a:xfrm>
          <a:off x="12763500" y="12826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85850</xdr:rowOff>
    </xdr:from>
    <xdr:ext cx="534377"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2547111" y="12601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2" name="正方形/長方形 671">
          <a:extLst>
            <a:ext uri="{FF2B5EF4-FFF2-40B4-BE49-F238E27FC236}">
              <a16:creationId xmlns:a16="http://schemas.microsoft.com/office/drawing/2014/main" id="{00000000-0008-0000-0600-0000A0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3" name="正方形/長方形 672">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8" name="積立金グラフ枠">
          <a:extLst>
            <a:ext uri="{FF2B5EF4-FFF2-40B4-BE49-F238E27FC236}">
              <a16:creationId xmlns:a16="http://schemas.microsoft.com/office/drawing/2014/main" id="{00000000-0008-0000-0600-0000B0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157158</xdr:rowOff>
    </xdr:from>
    <xdr:to>
      <xdr:col>85</xdr:col>
      <xdr:colOff>126364</xdr:colOff>
      <xdr:row>99</xdr:row>
      <xdr:rowOff>39326</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6317595" y="15416208"/>
          <a:ext cx="1269" cy="15966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43153</xdr:rowOff>
    </xdr:from>
    <xdr:ext cx="469744" cy="259045"/>
    <xdr:sp macro="" textlink="">
      <xdr:nvSpPr>
        <xdr:cNvPr id="690" name="積立金最小値テキスト">
          <a:extLst>
            <a:ext uri="{FF2B5EF4-FFF2-40B4-BE49-F238E27FC236}">
              <a16:creationId xmlns:a16="http://schemas.microsoft.com/office/drawing/2014/main" id="{00000000-0008-0000-0600-0000B2020000}"/>
            </a:ext>
          </a:extLst>
        </xdr:cNvPr>
        <xdr:cNvSpPr txBox="1"/>
      </xdr:nvSpPr>
      <xdr:spPr>
        <a:xfrm>
          <a:off x="16370300" y="17016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39326</xdr:rowOff>
    </xdr:from>
    <xdr:to>
      <xdr:col>86</xdr:col>
      <xdr:colOff>25400</xdr:colOff>
      <xdr:row>99</xdr:row>
      <xdr:rowOff>39326</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701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103835</xdr:rowOff>
    </xdr:from>
    <xdr:ext cx="599010" cy="259045"/>
    <xdr:sp macro="" textlink="">
      <xdr:nvSpPr>
        <xdr:cNvPr id="692" name="積立金最大値テキスト">
          <a:extLst>
            <a:ext uri="{FF2B5EF4-FFF2-40B4-BE49-F238E27FC236}">
              <a16:creationId xmlns:a16="http://schemas.microsoft.com/office/drawing/2014/main" id="{00000000-0008-0000-0600-0000B4020000}"/>
            </a:ext>
          </a:extLst>
        </xdr:cNvPr>
        <xdr:cNvSpPr txBox="1"/>
      </xdr:nvSpPr>
      <xdr:spPr>
        <a:xfrm>
          <a:off x="16370300" y="15191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89</xdr:row>
      <xdr:rowOff>157158</xdr:rowOff>
    </xdr:from>
    <xdr:to>
      <xdr:col>86</xdr:col>
      <xdr:colOff>25400</xdr:colOff>
      <xdr:row>89</xdr:row>
      <xdr:rowOff>157158</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6230600" y="154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167780</xdr:rowOff>
    </xdr:from>
    <xdr:to>
      <xdr:col>85</xdr:col>
      <xdr:colOff>127000</xdr:colOff>
      <xdr:row>98</xdr:row>
      <xdr:rowOff>52470</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a:off x="15481300" y="16798430"/>
          <a:ext cx="838200" cy="56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25207</xdr:rowOff>
    </xdr:from>
    <xdr:ext cx="534377" cy="259045"/>
    <xdr:sp macro="" textlink="">
      <xdr:nvSpPr>
        <xdr:cNvPr id="695" name="積立金平均値テキスト">
          <a:extLst>
            <a:ext uri="{FF2B5EF4-FFF2-40B4-BE49-F238E27FC236}">
              <a16:creationId xmlns:a16="http://schemas.microsoft.com/office/drawing/2014/main" id="{00000000-0008-0000-0600-0000B7020000}"/>
            </a:ext>
          </a:extLst>
        </xdr:cNvPr>
        <xdr:cNvSpPr txBox="1"/>
      </xdr:nvSpPr>
      <xdr:spPr>
        <a:xfrm>
          <a:off x="16370300" y="168273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46780</xdr:rowOff>
    </xdr:from>
    <xdr:to>
      <xdr:col>85</xdr:col>
      <xdr:colOff>177800</xdr:colOff>
      <xdr:row>98</xdr:row>
      <xdr:rowOff>148380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6268700" y="1684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167780</xdr:rowOff>
    </xdr:from>
    <xdr:to>
      <xdr:col>81</xdr:col>
      <xdr:colOff>50800</xdr:colOff>
      <xdr:row>98</xdr:row>
      <xdr:rowOff>36982</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flipV="1">
          <a:off x="14592300" y="16798430"/>
          <a:ext cx="889000" cy="40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53197</xdr:rowOff>
    </xdr:from>
    <xdr:to>
      <xdr:col>81</xdr:col>
      <xdr:colOff>101600</xdr:colOff>
      <xdr:row>98</xdr:row>
      <xdr:rowOff>154797</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5430500" y="16855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145924</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948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36982</xdr:rowOff>
    </xdr:from>
    <xdr:to>
      <xdr:col>76</xdr:col>
      <xdr:colOff>114300</xdr:colOff>
      <xdr:row>98</xdr:row>
      <xdr:rowOff>43745</xdr:rowOff>
    </xdr:to>
    <xdr:cxnSp macro="">
      <xdr:nvCxnSpPr>
        <xdr:cNvPr id="700" name="直線コネクタ 699">
          <a:extLst>
            <a:ext uri="{FF2B5EF4-FFF2-40B4-BE49-F238E27FC236}">
              <a16:creationId xmlns:a16="http://schemas.microsoft.com/office/drawing/2014/main" id="{00000000-0008-0000-0600-0000BC020000}"/>
            </a:ext>
          </a:extLst>
        </xdr:cNvPr>
        <xdr:cNvCxnSpPr/>
      </xdr:nvCxnSpPr>
      <xdr:spPr>
        <a:xfrm flipV="1">
          <a:off x="13703300" y="16839082"/>
          <a:ext cx="889000" cy="6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52735</xdr:rowOff>
    </xdr:from>
    <xdr:to>
      <xdr:col>76</xdr:col>
      <xdr:colOff>165100</xdr:colOff>
      <xdr:row>98</xdr:row>
      <xdr:rowOff>154335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4541500" y="16854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145462</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325111" y="16947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43745</xdr:rowOff>
    </xdr:from>
    <xdr:to>
      <xdr:col>71</xdr:col>
      <xdr:colOff>177800</xdr:colOff>
      <xdr:row>98</xdr:row>
      <xdr:rowOff>103916</xdr:rowOff>
    </xdr:to>
    <xdr:cxnSp macro="">
      <xdr:nvCxnSpPr>
        <xdr:cNvPr id="703" name="直線コネクタ 702">
          <a:extLst>
            <a:ext uri="{FF2B5EF4-FFF2-40B4-BE49-F238E27FC236}">
              <a16:creationId xmlns:a16="http://schemas.microsoft.com/office/drawing/2014/main" id="{00000000-0008-0000-0600-0000BF020000}"/>
            </a:ext>
          </a:extLst>
        </xdr:cNvPr>
        <xdr:cNvCxnSpPr/>
      </xdr:nvCxnSpPr>
      <xdr:spPr>
        <a:xfrm flipV="1">
          <a:off x="12814300" y="16845845"/>
          <a:ext cx="889000" cy="60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101237</xdr:rowOff>
    </xdr:from>
    <xdr:to>
      <xdr:col>72</xdr:col>
      <xdr:colOff>38100</xdr:colOff>
      <xdr:row>99</xdr:row>
      <xdr:rowOff>31387</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3652500" y="16903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22514</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36111" y="16996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117830</xdr:rowOff>
    </xdr:from>
    <xdr:to>
      <xdr:col>67</xdr:col>
      <xdr:colOff>101600</xdr:colOff>
      <xdr:row>99</xdr:row>
      <xdr:rowOff>47980</xdr:rowOff>
    </xdr:to>
    <xdr:sp macro="" textlink="">
      <xdr:nvSpPr>
        <xdr:cNvPr id="706" name="フローチャート: 判断 705">
          <a:extLst>
            <a:ext uri="{FF2B5EF4-FFF2-40B4-BE49-F238E27FC236}">
              <a16:creationId xmlns:a16="http://schemas.microsoft.com/office/drawing/2014/main" id="{00000000-0008-0000-0600-0000C2020000}"/>
            </a:ext>
          </a:extLst>
        </xdr:cNvPr>
        <xdr:cNvSpPr/>
      </xdr:nvSpPr>
      <xdr:spPr>
        <a:xfrm>
          <a:off x="12763500" y="1691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39107</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47111" y="17012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1670</xdr:rowOff>
    </xdr:from>
    <xdr:to>
      <xdr:col>85</xdr:col>
      <xdr:colOff>177800</xdr:colOff>
      <xdr:row>98</xdr:row>
      <xdr:rowOff>103270</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6268700" y="16803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24547</xdr:rowOff>
    </xdr:from>
    <xdr:ext cx="534377" cy="259045"/>
    <xdr:sp macro="" textlink="">
      <xdr:nvSpPr>
        <xdr:cNvPr id="714" name="積立金該当値テキスト">
          <a:extLst>
            <a:ext uri="{FF2B5EF4-FFF2-40B4-BE49-F238E27FC236}">
              <a16:creationId xmlns:a16="http://schemas.microsoft.com/office/drawing/2014/main" id="{00000000-0008-0000-0600-0000CA020000}"/>
            </a:ext>
          </a:extLst>
        </xdr:cNvPr>
        <xdr:cNvSpPr txBox="1"/>
      </xdr:nvSpPr>
      <xdr:spPr>
        <a:xfrm>
          <a:off x="16370300" y="16655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116980</xdr:rowOff>
    </xdr:from>
    <xdr:to>
      <xdr:col>81</xdr:col>
      <xdr:colOff>101600</xdr:colOff>
      <xdr:row>98</xdr:row>
      <xdr:rowOff>47130</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5430500" y="1674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63657</xdr:rowOff>
    </xdr:from>
    <xdr:ext cx="534377"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5214111" y="16522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157632</xdr:rowOff>
    </xdr:from>
    <xdr:to>
      <xdr:col>76</xdr:col>
      <xdr:colOff>165100</xdr:colOff>
      <xdr:row>98</xdr:row>
      <xdr:rowOff>87782</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4541500" y="16788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104309</xdr:rowOff>
    </xdr:from>
    <xdr:ext cx="534377"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4325111" y="16563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164395</xdr:rowOff>
    </xdr:from>
    <xdr:to>
      <xdr:col>72</xdr:col>
      <xdr:colOff>38100</xdr:colOff>
      <xdr:row>98</xdr:row>
      <xdr:rowOff>94545</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3652500" y="16795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111072</xdr:rowOff>
    </xdr:from>
    <xdr:ext cx="534377"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3436111" y="16570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53116</xdr:rowOff>
    </xdr:from>
    <xdr:to>
      <xdr:col>67</xdr:col>
      <xdr:colOff>101600</xdr:colOff>
      <xdr:row>98</xdr:row>
      <xdr:rowOff>154716</xdr:rowOff>
    </xdr:to>
    <xdr:sp macro="" textlink="">
      <xdr:nvSpPr>
        <xdr:cNvPr id="721" name="楕円 720">
          <a:extLst>
            <a:ext uri="{FF2B5EF4-FFF2-40B4-BE49-F238E27FC236}">
              <a16:creationId xmlns:a16="http://schemas.microsoft.com/office/drawing/2014/main" id="{00000000-0008-0000-0600-0000D1020000}"/>
            </a:ext>
          </a:extLst>
        </xdr:cNvPr>
        <xdr:cNvSpPr/>
      </xdr:nvSpPr>
      <xdr:spPr>
        <a:xfrm>
          <a:off x="12763500" y="16855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171243</xdr:rowOff>
    </xdr:from>
    <xdr:ext cx="534377"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2547111" y="16630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9" name="正方形/長方形 728">
          <a:extLst>
            <a:ext uri="{FF2B5EF4-FFF2-40B4-BE49-F238E27FC236}">
              <a16:creationId xmlns:a16="http://schemas.microsoft.com/office/drawing/2014/main" id="{00000000-0008-0000-0600-0000D9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0" name="正方形/長方形 729">
          <a:extLst>
            <a:ext uri="{FF2B5EF4-FFF2-40B4-BE49-F238E27FC236}">
              <a16:creationId xmlns:a16="http://schemas.microsoft.com/office/drawing/2014/main" id="{00000000-0008-0000-0600-0000DA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投資及び出資金グラフ枠">
          <a:extLst>
            <a:ext uri="{FF2B5EF4-FFF2-40B4-BE49-F238E27FC236}">
              <a16:creationId xmlns:a16="http://schemas.microsoft.com/office/drawing/2014/main" id="{00000000-0008-0000-06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91884</xdr:rowOff>
    </xdr:from>
    <xdr:to>
      <xdr:col>116</xdr:col>
      <xdr:colOff>62864</xdr:colOff>
      <xdr:row>39</xdr:row>
      <xdr:rowOff>44450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flipV="1">
          <a:off x="22159595" y="5235384"/>
          <a:ext cx="1269" cy="1495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7" name="投資及び出資金最小値テキスト">
          <a:extLst>
            <a:ext uri="{FF2B5EF4-FFF2-40B4-BE49-F238E27FC236}">
              <a16:creationId xmlns:a16="http://schemas.microsoft.com/office/drawing/2014/main" id="{00000000-0008-0000-0600-0000EB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38561</xdr:rowOff>
    </xdr:from>
    <xdr:ext cx="469744" cy="259045"/>
    <xdr:sp macro="" textlink="">
      <xdr:nvSpPr>
        <xdr:cNvPr id="749" name="投資及び出資金最大値テキスト">
          <a:extLst>
            <a:ext uri="{FF2B5EF4-FFF2-40B4-BE49-F238E27FC236}">
              <a16:creationId xmlns:a16="http://schemas.microsoft.com/office/drawing/2014/main" id="{00000000-0008-0000-0600-0000ED020000}"/>
            </a:ext>
          </a:extLst>
        </xdr:cNvPr>
        <xdr:cNvSpPr txBox="1"/>
      </xdr:nvSpPr>
      <xdr:spPr>
        <a:xfrm>
          <a:off x="22212300" y="501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91884</xdr:rowOff>
    </xdr:from>
    <xdr:to>
      <xdr:col>116</xdr:col>
      <xdr:colOff>152400</xdr:colOff>
      <xdr:row>30</xdr:row>
      <xdr:rowOff>91884</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2072600" y="5235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41973</xdr:rowOff>
    </xdr:from>
    <xdr:to>
      <xdr:col>116</xdr:col>
      <xdr:colOff>63500</xdr:colOff>
      <xdr:row>39</xdr:row>
      <xdr:rowOff>44450</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flipV="1">
          <a:off x="21323300" y="6042723"/>
          <a:ext cx="838200" cy="688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134574</xdr:rowOff>
    </xdr:from>
    <xdr:ext cx="469744" cy="259045"/>
    <xdr:sp macro="" textlink="">
      <xdr:nvSpPr>
        <xdr:cNvPr id="752" name="投資及び出資金平均値テキスト">
          <a:extLst>
            <a:ext uri="{FF2B5EF4-FFF2-40B4-BE49-F238E27FC236}">
              <a16:creationId xmlns:a16="http://schemas.microsoft.com/office/drawing/2014/main" id="{00000000-0008-0000-0600-0000F0020000}"/>
            </a:ext>
          </a:extLst>
        </xdr:cNvPr>
        <xdr:cNvSpPr txBox="1"/>
      </xdr:nvSpPr>
      <xdr:spPr>
        <a:xfrm>
          <a:off x="22212300" y="63067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156147</xdr:rowOff>
    </xdr:from>
    <xdr:to>
      <xdr:col>116</xdr:col>
      <xdr:colOff>114300</xdr:colOff>
      <xdr:row>37</xdr:row>
      <xdr:rowOff>86297</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22110700" y="6328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22352</xdr:rowOff>
    </xdr:from>
    <xdr:to>
      <xdr:col>111</xdr:col>
      <xdr:colOff>177800</xdr:colOff>
      <xdr:row>39</xdr:row>
      <xdr:rowOff>44450</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20434300" y="6366002"/>
          <a:ext cx="889000" cy="364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167767</xdr:rowOff>
    </xdr:from>
    <xdr:to>
      <xdr:col>112</xdr:col>
      <xdr:colOff>38100</xdr:colOff>
      <xdr:row>37</xdr:row>
      <xdr:rowOff>97917</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1272500" y="6339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114444</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088428" y="6115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15494</xdr:rowOff>
    </xdr:from>
    <xdr:to>
      <xdr:col>107</xdr:col>
      <xdr:colOff>50800</xdr:colOff>
      <xdr:row>37</xdr:row>
      <xdr:rowOff>22352</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a:off x="19545300" y="6359144"/>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147003</xdr:rowOff>
    </xdr:from>
    <xdr:to>
      <xdr:col>107</xdr:col>
      <xdr:colOff>101600</xdr:colOff>
      <xdr:row>37</xdr:row>
      <xdr:rowOff>77153</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20383500" y="6319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68280</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0199428" y="6411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6731</xdr:rowOff>
    </xdr:from>
    <xdr:to>
      <xdr:col>102</xdr:col>
      <xdr:colOff>114300</xdr:colOff>
      <xdr:row>37</xdr:row>
      <xdr:rowOff>15494</xdr:rowOff>
    </xdr:to>
    <xdr:cxnSp macro="">
      <xdr:nvCxnSpPr>
        <xdr:cNvPr id="760" name="直線コネクタ 759">
          <a:extLst>
            <a:ext uri="{FF2B5EF4-FFF2-40B4-BE49-F238E27FC236}">
              <a16:creationId xmlns:a16="http://schemas.microsoft.com/office/drawing/2014/main" id="{00000000-0008-0000-0600-0000F8020000}"/>
            </a:ext>
          </a:extLst>
        </xdr:cNvPr>
        <xdr:cNvCxnSpPr/>
      </xdr:nvCxnSpPr>
      <xdr:spPr>
        <a:xfrm>
          <a:off x="18656300" y="6350381"/>
          <a:ext cx="889000" cy="8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161099</xdr:rowOff>
    </xdr:from>
    <xdr:to>
      <xdr:col>102</xdr:col>
      <xdr:colOff>165100</xdr:colOff>
      <xdr:row>37</xdr:row>
      <xdr:rowOff>91249</xdr:rowOff>
    </xdr:to>
    <xdr:sp macro="" textlink="">
      <xdr:nvSpPr>
        <xdr:cNvPr id="761" name="フローチャート: 判断 760">
          <a:extLst>
            <a:ext uri="{FF2B5EF4-FFF2-40B4-BE49-F238E27FC236}">
              <a16:creationId xmlns:a16="http://schemas.microsoft.com/office/drawing/2014/main" id="{00000000-0008-0000-0600-0000F9020000}"/>
            </a:ext>
          </a:extLst>
        </xdr:cNvPr>
        <xdr:cNvSpPr/>
      </xdr:nvSpPr>
      <xdr:spPr>
        <a:xfrm>
          <a:off x="19494500" y="6333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82376</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310428" y="6426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47942</xdr:rowOff>
    </xdr:from>
    <xdr:to>
      <xdr:col>98</xdr:col>
      <xdr:colOff>38100</xdr:colOff>
      <xdr:row>37</xdr:row>
      <xdr:rowOff>149542</xdr:rowOff>
    </xdr:to>
    <xdr:sp macro="" textlink="">
      <xdr:nvSpPr>
        <xdr:cNvPr id="763" name="フローチャート: 判断 762">
          <a:extLst>
            <a:ext uri="{FF2B5EF4-FFF2-40B4-BE49-F238E27FC236}">
              <a16:creationId xmlns:a16="http://schemas.microsoft.com/office/drawing/2014/main" id="{00000000-0008-0000-0600-0000FB020000}"/>
            </a:ext>
          </a:extLst>
        </xdr:cNvPr>
        <xdr:cNvSpPr/>
      </xdr:nvSpPr>
      <xdr:spPr>
        <a:xfrm>
          <a:off x="18605500" y="639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140670</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421428" y="6484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162623</xdr:rowOff>
    </xdr:from>
    <xdr:to>
      <xdr:col>116</xdr:col>
      <xdr:colOff>114300</xdr:colOff>
      <xdr:row>35</xdr:row>
      <xdr:rowOff>92773</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2110700" y="5991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14050</xdr:rowOff>
    </xdr:from>
    <xdr:ext cx="469744" cy="259045"/>
    <xdr:sp macro="" textlink="">
      <xdr:nvSpPr>
        <xdr:cNvPr id="771" name="投資及び出資金該当値テキスト">
          <a:extLst>
            <a:ext uri="{FF2B5EF4-FFF2-40B4-BE49-F238E27FC236}">
              <a16:creationId xmlns:a16="http://schemas.microsoft.com/office/drawing/2014/main" id="{00000000-0008-0000-0600-000003030000}"/>
            </a:ext>
          </a:extLst>
        </xdr:cNvPr>
        <xdr:cNvSpPr txBox="1"/>
      </xdr:nvSpPr>
      <xdr:spPr>
        <a:xfrm>
          <a:off x="22212300" y="5843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143002</xdr:rowOff>
    </xdr:from>
    <xdr:to>
      <xdr:col>107</xdr:col>
      <xdr:colOff>101600</xdr:colOff>
      <xdr:row>37</xdr:row>
      <xdr:rowOff>73152</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20383500" y="6315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89679</xdr:rowOff>
    </xdr:from>
    <xdr:ext cx="469744"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20199428" y="6090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136144</xdr:rowOff>
    </xdr:from>
    <xdr:to>
      <xdr:col>102</xdr:col>
      <xdr:colOff>165100</xdr:colOff>
      <xdr:row>37</xdr:row>
      <xdr:rowOff>66294</xdr:rowOff>
    </xdr:to>
    <xdr:sp macro="" textlink="">
      <xdr:nvSpPr>
        <xdr:cNvPr id="776" name="楕円 775">
          <a:extLst>
            <a:ext uri="{FF2B5EF4-FFF2-40B4-BE49-F238E27FC236}">
              <a16:creationId xmlns:a16="http://schemas.microsoft.com/office/drawing/2014/main" id="{00000000-0008-0000-0600-000008030000}"/>
            </a:ext>
          </a:extLst>
        </xdr:cNvPr>
        <xdr:cNvSpPr/>
      </xdr:nvSpPr>
      <xdr:spPr>
        <a:xfrm>
          <a:off x="19494500" y="6308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82821</xdr:rowOff>
    </xdr:from>
    <xdr:ext cx="469744"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9310428" y="6083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127381</xdr:rowOff>
    </xdr:from>
    <xdr:to>
      <xdr:col>98</xdr:col>
      <xdr:colOff>38100</xdr:colOff>
      <xdr:row>37</xdr:row>
      <xdr:rowOff>57531</xdr:rowOff>
    </xdr:to>
    <xdr:sp macro="" textlink="">
      <xdr:nvSpPr>
        <xdr:cNvPr id="778" name="楕円 777">
          <a:extLst>
            <a:ext uri="{FF2B5EF4-FFF2-40B4-BE49-F238E27FC236}">
              <a16:creationId xmlns:a16="http://schemas.microsoft.com/office/drawing/2014/main" id="{00000000-0008-0000-0600-00000A030000}"/>
            </a:ext>
          </a:extLst>
        </xdr:cNvPr>
        <xdr:cNvSpPr/>
      </xdr:nvSpPr>
      <xdr:spPr>
        <a:xfrm>
          <a:off x="18605500" y="6299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74058</xdr:rowOff>
    </xdr:from>
    <xdr:ext cx="469744"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421428" y="6074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6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6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6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4" name="貸付金グラフ枠">
          <a:extLst>
            <a:ext uri="{FF2B5EF4-FFF2-40B4-BE49-F238E27FC236}">
              <a16:creationId xmlns:a16="http://schemas.microsoft.com/office/drawing/2014/main" id="{00000000-0008-0000-0600-00002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100544</xdr:rowOff>
    </xdr:from>
    <xdr:to>
      <xdr:col>116</xdr:col>
      <xdr:colOff>62864</xdr:colOff>
      <xdr:row>59</xdr:row>
      <xdr:rowOff>98878</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22159595" y="8673044"/>
          <a:ext cx="1269" cy="15413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806" name="貸付金最小値テキスト">
          <a:extLst>
            <a:ext uri="{FF2B5EF4-FFF2-40B4-BE49-F238E27FC236}">
              <a16:creationId xmlns:a16="http://schemas.microsoft.com/office/drawing/2014/main" id="{00000000-0008-0000-0600-000026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47221</xdr:rowOff>
    </xdr:from>
    <xdr:ext cx="534377" cy="259045"/>
    <xdr:sp macro="" textlink="">
      <xdr:nvSpPr>
        <xdr:cNvPr id="808" name="貸付金最大値テキスト">
          <a:extLst>
            <a:ext uri="{FF2B5EF4-FFF2-40B4-BE49-F238E27FC236}">
              <a16:creationId xmlns:a16="http://schemas.microsoft.com/office/drawing/2014/main" id="{00000000-0008-0000-0600-000028030000}"/>
            </a:ext>
          </a:extLst>
        </xdr:cNvPr>
        <xdr:cNvSpPr txBox="1"/>
      </xdr:nvSpPr>
      <xdr:spPr>
        <a:xfrm>
          <a:off x="22212300" y="8448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100544</xdr:rowOff>
    </xdr:from>
    <xdr:to>
      <xdr:col>116</xdr:col>
      <xdr:colOff>152400</xdr:colOff>
      <xdr:row>50</xdr:row>
      <xdr:rowOff>100544</xdr:rowOff>
    </xdr:to>
    <xdr:cxnSp macro="">
      <xdr:nvCxnSpPr>
        <xdr:cNvPr id="809" name="直線コネクタ 808">
          <a:extLst>
            <a:ext uri="{FF2B5EF4-FFF2-40B4-BE49-F238E27FC236}">
              <a16:creationId xmlns:a16="http://schemas.microsoft.com/office/drawing/2014/main" id="{00000000-0008-0000-0600-000029030000}"/>
            </a:ext>
          </a:extLst>
        </xdr:cNvPr>
        <xdr:cNvCxnSpPr/>
      </xdr:nvCxnSpPr>
      <xdr:spPr>
        <a:xfrm>
          <a:off x="22072600" y="8673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128172</xdr:rowOff>
    </xdr:from>
    <xdr:to>
      <xdr:col>116</xdr:col>
      <xdr:colOff>63500</xdr:colOff>
      <xdr:row>59</xdr:row>
      <xdr:rowOff>51754</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21323300" y="9900822"/>
          <a:ext cx="838200" cy="266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133690</xdr:rowOff>
    </xdr:from>
    <xdr:ext cx="469744" cy="259045"/>
    <xdr:sp macro="" textlink="">
      <xdr:nvSpPr>
        <xdr:cNvPr id="811" name="貸付金平均値テキスト">
          <a:extLst>
            <a:ext uri="{FF2B5EF4-FFF2-40B4-BE49-F238E27FC236}">
              <a16:creationId xmlns:a16="http://schemas.microsoft.com/office/drawing/2014/main" id="{00000000-0008-0000-0600-00002B030000}"/>
            </a:ext>
          </a:extLst>
        </xdr:cNvPr>
        <xdr:cNvSpPr txBox="1"/>
      </xdr:nvSpPr>
      <xdr:spPr>
        <a:xfrm>
          <a:off x="22212300" y="99063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110813</xdr:rowOff>
    </xdr:from>
    <xdr:to>
      <xdr:col>116</xdr:col>
      <xdr:colOff>114300</xdr:colOff>
      <xdr:row>59</xdr:row>
      <xdr:rowOff>40963</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2110700" y="10054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89277</xdr:rowOff>
    </xdr:from>
    <xdr:to>
      <xdr:col>111</xdr:col>
      <xdr:colOff>177800</xdr:colOff>
      <xdr:row>57</xdr:row>
      <xdr:rowOff>128172</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a:off x="20434300" y="9861927"/>
          <a:ext cx="889000" cy="38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135796</xdr:rowOff>
    </xdr:from>
    <xdr:to>
      <xdr:col>112</xdr:col>
      <xdr:colOff>38100</xdr:colOff>
      <xdr:row>59</xdr:row>
      <xdr:rowOff>65946</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21272500" y="10079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57073</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088428" y="10172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89277</xdr:rowOff>
    </xdr:from>
    <xdr:to>
      <xdr:col>107</xdr:col>
      <xdr:colOff>50800</xdr:colOff>
      <xdr:row>59</xdr:row>
      <xdr:rowOff>98878</xdr:rowOff>
    </xdr:to>
    <xdr:cxnSp macro="">
      <xdr:nvCxnSpPr>
        <xdr:cNvPr id="816" name="直線コネクタ 815">
          <a:extLst>
            <a:ext uri="{FF2B5EF4-FFF2-40B4-BE49-F238E27FC236}">
              <a16:creationId xmlns:a16="http://schemas.microsoft.com/office/drawing/2014/main" id="{00000000-0008-0000-0600-000030030000}"/>
            </a:ext>
          </a:extLst>
        </xdr:cNvPr>
        <xdr:cNvCxnSpPr/>
      </xdr:nvCxnSpPr>
      <xdr:spPr>
        <a:xfrm flipV="1">
          <a:off x="19545300" y="9861927"/>
          <a:ext cx="889000" cy="352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132334</xdr:rowOff>
    </xdr:from>
    <xdr:to>
      <xdr:col>107</xdr:col>
      <xdr:colOff>101600</xdr:colOff>
      <xdr:row>59</xdr:row>
      <xdr:rowOff>62484</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20383500" y="10076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53611</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199428" y="10169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98878</xdr:rowOff>
    </xdr:from>
    <xdr:to>
      <xdr:col>102</xdr:col>
      <xdr:colOff>114300</xdr:colOff>
      <xdr:row>59</xdr:row>
      <xdr:rowOff>98878</xdr:rowOff>
    </xdr:to>
    <xdr:cxnSp macro="">
      <xdr:nvCxnSpPr>
        <xdr:cNvPr id="819" name="直線コネクタ 818">
          <a:extLst>
            <a:ext uri="{FF2B5EF4-FFF2-40B4-BE49-F238E27FC236}">
              <a16:creationId xmlns:a16="http://schemas.microsoft.com/office/drawing/2014/main" id="{00000000-0008-0000-0600-000033030000}"/>
            </a:ext>
          </a:extLst>
        </xdr:cNvPr>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824</xdr:rowOff>
    </xdr:from>
    <xdr:to>
      <xdr:col>102</xdr:col>
      <xdr:colOff>165100</xdr:colOff>
      <xdr:row>59</xdr:row>
      <xdr:rowOff>102424</xdr:rowOff>
    </xdr:to>
    <xdr:sp macro="" textlink="">
      <xdr:nvSpPr>
        <xdr:cNvPr id="820" name="フローチャート: 判断 819">
          <a:extLst>
            <a:ext uri="{FF2B5EF4-FFF2-40B4-BE49-F238E27FC236}">
              <a16:creationId xmlns:a16="http://schemas.microsoft.com/office/drawing/2014/main" id="{00000000-0008-0000-0600-000034030000}"/>
            </a:ext>
          </a:extLst>
        </xdr:cNvPr>
        <xdr:cNvSpPr/>
      </xdr:nvSpPr>
      <xdr:spPr>
        <a:xfrm>
          <a:off x="19494500" y="10116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118951</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10428" y="9891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4155</xdr:rowOff>
    </xdr:from>
    <xdr:to>
      <xdr:col>98</xdr:col>
      <xdr:colOff>38100</xdr:colOff>
      <xdr:row>59</xdr:row>
      <xdr:rowOff>105755</xdr:rowOff>
    </xdr:to>
    <xdr:sp macro="" textlink="">
      <xdr:nvSpPr>
        <xdr:cNvPr id="822" name="フローチャート: 判断 821">
          <a:extLst>
            <a:ext uri="{FF2B5EF4-FFF2-40B4-BE49-F238E27FC236}">
              <a16:creationId xmlns:a16="http://schemas.microsoft.com/office/drawing/2014/main" id="{00000000-0008-0000-0600-000036030000}"/>
            </a:ext>
          </a:extLst>
        </xdr:cNvPr>
        <xdr:cNvSpPr/>
      </xdr:nvSpPr>
      <xdr:spPr>
        <a:xfrm>
          <a:off x="18605500" y="10119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122282</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21428" y="9894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954</xdr:rowOff>
    </xdr:from>
    <xdr:to>
      <xdr:col>116</xdr:col>
      <xdr:colOff>114300</xdr:colOff>
      <xdr:row>59</xdr:row>
      <xdr:rowOff>102554</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22110700" y="10116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89240</xdr:rowOff>
    </xdr:from>
    <xdr:ext cx="469744" cy="259045"/>
    <xdr:sp macro="" textlink="">
      <xdr:nvSpPr>
        <xdr:cNvPr id="830" name="貸付金該当値テキスト">
          <a:extLst>
            <a:ext uri="{FF2B5EF4-FFF2-40B4-BE49-F238E27FC236}">
              <a16:creationId xmlns:a16="http://schemas.microsoft.com/office/drawing/2014/main" id="{00000000-0008-0000-0600-00003E030000}"/>
            </a:ext>
          </a:extLst>
        </xdr:cNvPr>
        <xdr:cNvSpPr txBox="1"/>
      </xdr:nvSpPr>
      <xdr:spPr>
        <a:xfrm>
          <a:off x="22212300" y="10033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77372</xdr:rowOff>
    </xdr:from>
    <xdr:to>
      <xdr:col>112</xdr:col>
      <xdr:colOff>38100</xdr:colOff>
      <xdr:row>58</xdr:row>
      <xdr:rowOff>7522</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21272500" y="9850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24049</xdr:rowOff>
    </xdr:from>
    <xdr:ext cx="469744"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21088428" y="9625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38477</xdr:rowOff>
    </xdr:from>
    <xdr:to>
      <xdr:col>107</xdr:col>
      <xdr:colOff>101600</xdr:colOff>
      <xdr:row>57</xdr:row>
      <xdr:rowOff>140077</xdr:rowOff>
    </xdr:to>
    <xdr:sp macro="" textlink="">
      <xdr:nvSpPr>
        <xdr:cNvPr id="833" name="楕円 832">
          <a:extLst>
            <a:ext uri="{FF2B5EF4-FFF2-40B4-BE49-F238E27FC236}">
              <a16:creationId xmlns:a16="http://schemas.microsoft.com/office/drawing/2014/main" id="{00000000-0008-0000-0600-000041030000}"/>
            </a:ext>
          </a:extLst>
        </xdr:cNvPr>
        <xdr:cNvSpPr/>
      </xdr:nvSpPr>
      <xdr:spPr>
        <a:xfrm>
          <a:off x="20383500" y="9811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156604</xdr:rowOff>
    </xdr:from>
    <xdr:ext cx="534377"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20167111" y="9586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48078</xdr:rowOff>
    </xdr:from>
    <xdr:to>
      <xdr:col>102</xdr:col>
      <xdr:colOff>165100</xdr:colOff>
      <xdr:row>59</xdr:row>
      <xdr:rowOff>149678</xdr:rowOff>
    </xdr:to>
    <xdr:sp macro="" textlink="">
      <xdr:nvSpPr>
        <xdr:cNvPr id="835" name="楕円 834">
          <a:extLst>
            <a:ext uri="{FF2B5EF4-FFF2-40B4-BE49-F238E27FC236}">
              <a16:creationId xmlns:a16="http://schemas.microsoft.com/office/drawing/2014/main" id="{00000000-0008-0000-0600-000043030000}"/>
            </a:ext>
          </a:extLst>
        </xdr:cNvPr>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140805</xdr:rowOff>
    </xdr:from>
    <xdr:ext cx="249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9420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48078</xdr:rowOff>
    </xdr:from>
    <xdr:to>
      <xdr:col>98</xdr:col>
      <xdr:colOff>38100</xdr:colOff>
      <xdr:row>59</xdr:row>
      <xdr:rowOff>149678</xdr:rowOff>
    </xdr:to>
    <xdr:sp macro="" textlink="">
      <xdr:nvSpPr>
        <xdr:cNvPr id="837" name="楕円 836">
          <a:extLst>
            <a:ext uri="{FF2B5EF4-FFF2-40B4-BE49-F238E27FC236}">
              <a16:creationId xmlns:a16="http://schemas.microsoft.com/office/drawing/2014/main" id="{00000000-0008-0000-0600-000045030000}"/>
            </a:ext>
          </a:extLst>
        </xdr:cNvPr>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140805</xdr:rowOff>
    </xdr:from>
    <xdr:ext cx="249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531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42" name="正方形/長方形 841">
          <a:extLst>
            <a:ext uri="{FF2B5EF4-FFF2-40B4-BE49-F238E27FC236}">
              <a16:creationId xmlns:a16="http://schemas.microsoft.com/office/drawing/2014/main" id="{00000000-0008-0000-0600-00004A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43" name="正方形/長方形 842">
          <a:extLst>
            <a:ext uri="{FF2B5EF4-FFF2-40B4-BE49-F238E27FC236}">
              <a16:creationId xmlns:a16="http://schemas.microsoft.com/office/drawing/2014/main" id="{00000000-0008-0000-0600-00004B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44" name="正方形/長方形 843">
          <a:extLst>
            <a:ext uri="{FF2B5EF4-FFF2-40B4-BE49-F238E27FC236}">
              <a16:creationId xmlns:a16="http://schemas.microsoft.com/office/drawing/2014/main" id="{00000000-0008-0000-0600-00004C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5" name="正方形/長方形 844">
          <a:extLst>
            <a:ext uri="{FF2B5EF4-FFF2-40B4-BE49-F238E27FC236}">
              <a16:creationId xmlns:a16="http://schemas.microsoft.com/office/drawing/2014/main" id="{00000000-0008-0000-0600-00004D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6" name="正方形/長方形 845">
          <a:extLst>
            <a:ext uri="{FF2B5EF4-FFF2-40B4-BE49-F238E27FC236}">
              <a16:creationId xmlns:a16="http://schemas.microsoft.com/office/drawing/2014/main" id="{00000000-0008-0000-0600-00004E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60" name="繰出金グラフ枠">
          <a:extLst>
            <a:ext uri="{FF2B5EF4-FFF2-40B4-BE49-F238E27FC236}">
              <a16:creationId xmlns:a16="http://schemas.microsoft.com/office/drawing/2014/main" id="{00000000-0008-0000-0600-00005C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60627</xdr:rowOff>
    </xdr:from>
    <xdr:to>
      <xdr:col>116</xdr:col>
      <xdr:colOff>62864</xdr:colOff>
      <xdr:row>78</xdr:row>
      <xdr:rowOff>148478</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22159595" y="12233577"/>
          <a:ext cx="1269" cy="12880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152305</xdr:rowOff>
    </xdr:from>
    <xdr:ext cx="534377" cy="259045"/>
    <xdr:sp macro="" textlink="">
      <xdr:nvSpPr>
        <xdr:cNvPr id="862" name="繰出金最小値テキスト">
          <a:extLst>
            <a:ext uri="{FF2B5EF4-FFF2-40B4-BE49-F238E27FC236}">
              <a16:creationId xmlns:a16="http://schemas.microsoft.com/office/drawing/2014/main" id="{00000000-0008-0000-0600-00005E030000}"/>
            </a:ext>
          </a:extLst>
        </xdr:cNvPr>
        <xdr:cNvSpPr txBox="1"/>
      </xdr:nvSpPr>
      <xdr:spPr>
        <a:xfrm>
          <a:off x="22212300" y="13525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148478</xdr:rowOff>
    </xdr:from>
    <xdr:to>
      <xdr:col>116</xdr:col>
      <xdr:colOff>152400</xdr:colOff>
      <xdr:row>78</xdr:row>
      <xdr:rowOff>148478</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22072600" y="1352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7304</xdr:rowOff>
    </xdr:from>
    <xdr:ext cx="534377" cy="259045"/>
    <xdr:sp macro="" textlink="">
      <xdr:nvSpPr>
        <xdr:cNvPr id="864" name="繰出金最大値テキスト">
          <a:extLst>
            <a:ext uri="{FF2B5EF4-FFF2-40B4-BE49-F238E27FC236}">
              <a16:creationId xmlns:a16="http://schemas.microsoft.com/office/drawing/2014/main" id="{00000000-0008-0000-0600-000060030000}"/>
            </a:ext>
          </a:extLst>
        </xdr:cNvPr>
        <xdr:cNvSpPr txBox="1"/>
      </xdr:nvSpPr>
      <xdr:spPr>
        <a:xfrm>
          <a:off x="22212300" y="12008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75,959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60627</xdr:rowOff>
    </xdr:from>
    <xdr:to>
      <xdr:col>116</xdr:col>
      <xdr:colOff>152400</xdr:colOff>
      <xdr:row>71</xdr:row>
      <xdr:rowOff>60627</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a:off x="22072600" y="12233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4392</xdr:rowOff>
    </xdr:from>
    <xdr:to>
      <xdr:col>116</xdr:col>
      <xdr:colOff>63500</xdr:colOff>
      <xdr:row>75</xdr:row>
      <xdr:rowOff>157142</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a:off x="21323300" y="12691692"/>
          <a:ext cx="838200" cy="324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102097</xdr:rowOff>
    </xdr:from>
    <xdr:ext cx="534377" cy="259045"/>
    <xdr:sp macro="" textlink="">
      <xdr:nvSpPr>
        <xdr:cNvPr id="867" name="繰出金平均値テキスト">
          <a:extLst>
            <a:ext uri="{FF2B5EF4-FFF2-40B4-BE49-F238E27FC236}">
              <a16:creationId xmlns:a16="http://schemas.microsoft.com/office/drawing/2014/main" id="{00000000-0008-0000-0600-000063030000}"/>
            </a:ext>
          </a:extLst>
        </xdr:cNvPr>
        <xdr:cNvSpPr txBox="1"/>
      </xdr:nvSpPr>
      <xdr:spPr>
        <a:xfrm>
          <a:off x="22212300" y="129608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123670</xdr:rowOff>
    </xdr:from>
    <xdr:to>
      <xdr:col>116</xdr:col>
      <xdr:colOff>114300</xdr:colOff>
      <xdr:row>76</xdr:row>
      <xdr:rowOff>53820</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22110700" y="1298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4392</xdr:rowOff>
    </xdr:from>
    <xdr:to>
      <xdr:col>111</xdr:col>
      <xdr:colOff>177800</xdr:colOff>
      <xdr:row>74</xdr:row>
      <xdr:rowOff>82413</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20434300" y="12691692"/>
          <a:ext cx="889000" cy="78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133111</xdr:rowOff>
    </xdr:from>
    <xdr:to>
      <xdr:col>112</xdr:col>
      <xdr:colOff>38100</xdr:colOff>
      <xdr:row>76</xdr:row>
      <xdr:rowOff>63261</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21272500" y="1299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54388</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1056111" y="13084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82413</xdr:rowOff>
    </xdr:from>
    <xdr:to>
      <xdr:col>107</xdr:col>
      <xdr:colOff>50800</xdr:colOff>
      <xdr:row>74</xdr:row>
      <xdr:rowOff>85476</xdr:rowOff>
    </xdr:to>
    <xdr:cxnSp macro="">
      <xdr:nvCxnSpPr>
        <xdr:cNvPr id="872" name="直線コネクタ 871">
          <a:extLst>
            <a:ext uri="{FF2B5EF4-FFF2-40B4-BE49-F238E27FC236}">
              <a16:creationId xmlns:a16="http://schemas.microsoft.com/office/drawing/2014/main" id="{00000000-0008-0000-0600-000068030000}"/>
            </a:ext>
          </a:extLst>
        </xdr:cNvPr>
        <xdr:cNvCxnSpPr/>
      </xdr:nvCxnSpPr>
      <xdr:spPr>
        <a:xfrm flipV="1">
          <a:off x="19545300" y="12769713"/>
          <a:ext cx="889000" cy="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166030</xdr:rowOff>
    </xdr:from>
    <xdr:to>
      <xdr:col>107</xdr:col>
      <xdr:colOff>101600</xdr:colOff>
      <xdr:row>76</xdr:row>
      <xdr:rowOff>96180</xdr:rowOff>
    </xdr:to>
    <xdr:sp macro="" textlink="">
      <xdr:nvSpPr>
        <xdr:cNvPr id="873" name="フローチャート: 判断 872">
          <a:extLst>
            <a:ext uri="{FF2B5EF4-FFF2-40B4-BE49-F238E27FC236}">
              <a16:creationId xmlns:a16="http://schemas.microsoft.com/office/drawing/2014/main" id="{00000000-0008-0000-0600-000069030000}"/>
            </a:ext>
          </a:extLst>
        </xdr:cNvPr>
        <xdr:cNvSpPr/>
      </xdr:nvSpPr>
      <xdr:spPr>
        <a:xfrm>
          <a:off x="20383500" y="130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87307</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0167111" y="13117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85476</xdr:rowOff>
    </xdr:from>
    <xdr:to>
      <xdr:col>102</xdr:col>
      <xdr:colOff>114300</xdr:colOff>
      <xdr:row>75</xdr:row>
      <xdr:rowOff>14427</xdr:rowOff>
    </xdr:to>
    <xdr:cxnSp macro="">
      <xdr:nvCxnSpPr>
        <xdr:cNvPr id="875" name="直線コネクタ 874">
          <a:extLst>
            <a:ext uri="{FF2B5EF4-FFF2-40B4-BE49-F238E27FC236}">
              <a16:creationId xmlns:a16="http://schemas.microsoft.com/office/drawing/2014/main" id="{00000000-0008-0000-0600-00006B030000}"/>
            </a:ext>
          </a:extLst>
        </xdr:cNvPr>
        <xdr:cNvCxnSpPr/>
      </xdr:nvCxnSpPr>
      <xdr:spPr>
        <a:xfrm flipV="1">
          <a:off x="18656300" y="12772776"/>
          <a:ext cx="889000" cy="100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36094</xdr:rowOff>
    </xdr:from>
    <xdr:to>
      <xdr:col>102</xdr:col>
      <xdr:colOff>165100</xdr:colOff>
      <xdr:row>76</xdr:row>
      <xdr:rowOff>137694</xdr:rowOff>
    </xdr:to>
    <xdr:sp macro="" textlink="">
      <xdr:nvSpPr>
        <xdr:cNvPr id="876" name="フローチャート: 判断 875">
          <a:extLst>
            <a:ext uri="{FF2B5EF4-FFF2-40B4-BE49-F238E27FC236}">
              <a16:creationId xmlns:a16="http://schemas.microsoft.com/office/drawing/2014/main" id="{00000000-0008-0000-0600-00006C030000}"/>
            </a:ext>
          </a:extLst>
        </xdr:cNvPr>
        <xdr:cNvSpPr/>
      </xdr:nvSpPr>
      <xdr:spPr>
        <a:xfrm>
          <a:off x="19494500" y="1306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128821</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278111" y="13159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169687</xdr:rowOff>
    </xdr:from>
    <xdr:to>
      <xdr:col>98</xdr:col>
      <xdr:colOff>38100</xdr:colOff>
      <xdr:row>76</xdr:row>
      <xdr:rowOff>99837</xdr:rowOff>
    </xdr:to>
    <xdr:sp macro="" textlink="">
      <xdr:nvSpPr>
        <xdr:cNvPr id="878" name="フローチャート: 判断 877">
          <a:extLst>
            <a:ext uri="{FF2B5EF4-FFF2-40B4-BE49-F238E27FC236}">
              <a16:creationId xmlns:a16="http://schemas.microsoft.com/office/drawing/2014/main" id="{00000000-0008-0000-0600-00006E030000}"/>
            </a:ext>
          </a:extLst>
        </xdr:cNvPr>
        <xdr:cNvSpPr/>
      </xdr:nvSpPr>
      <xdr:spPr>
        <a:xfrm>
          <a:off x="18605500" y="13028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90964</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389111" y="13121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106342</xdr:rowOff>
    </xdr:from>
    <xdr:to>
      <xdr:col>116</xdr:col>
      <xdr:colOff>114300</xdr:colOff>
      <xdr:row>76</xdr:row>
      <xdr:rowOff>36492</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22110700" y="1296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129219</xdr:rowOff>
    </xdr:from>
    <xdr:ext cx="534377" cy="259045"/>
    <xdr:sp macro="" textlink="">
      <xdr:nvSpPr>
        <xdr:cNvPr id="886" name="繰出金該当値テキスト">
          <a:extLst>
            <a:ext uri="{FF2B5EF4-FFF2-40B4-BE49-F238E27FC236}">
              <a16:creationId xmlns:a16="http://schemas.microsoft.com/office/drawing/2014/main" id="{00000000-0008-0000-0600-000076030000}"/>
            </a:ext>
          </a:extLst>
        </xdr:cNvPr>
        <xdr:cNvSpPr txBox="1"/>
      </xdr:nvSpPr>
      <xdr:spPr>
        <a:xfrm>
          <a:off x="22212300" y="12816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125042</xdr:rowOff>
    </xdr:from>
    <xdr:to>
      <xdr:col>112</xdr:col>
      <xdr:colOff>38100</xdr:colOff>
      <xdr:row>74</xdr:row>
      <xdr:rowOff>55192</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21272500" y="12640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71719</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21056111" y="12416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31613</xdr:rowOff>
    </xdr:from>
    <xdr:to>
      <xdr:col>107</xdr:col>
      <xdr:colOff>101600</xdr:colOff>
      <xdr:row>74</xdr:row>
      <xdr:rowOff>133213</xdr:rowOff>
    </xdr:to>
    <xdr:sp macro="" textlink="">
      <xdr:nvSpPr>
        <xdr:cNvPr id="889" name="楕円 888">
          <a:extLst>
            <a:ext uri="{FF2B5EF4-FFF2-40B4-BE49-F238E27FC236}">
              <a16:creationId xmlns:a16="http://schemas.microsoft.com/office/drawing/2014/main" id="{00000000-0008-0000-0600-000079030000}"/>
            </a:ext>
          </a:extLst>
        </xdr:cNvPr>
        <xdr:cNvSpPr/>
      </xdr:nvSpPr>
      <xdr:spPr>
        <a:xfrm>
          <a:off x="20383500" y="12718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149740</xdr:rowOff>
    </xdr:from>
    <xdr:ext cx="534377"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20167111" y="12494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34676</xdr:rowOff>
    </xdr:from>
    <xdr:to>
      <xdr:col>102</xdr:col>
      <xdr:colOff>165100</xdr:colOff>
      <xdr:row>74</xdr:row>
      <xdr:rowOff>136276</xdr:rowOff>
    </xdr:to>
    <xdr:sp macro="" textlink="">
      <xdr:nvSpPr>
        <xdr:cNvPr id="891" name="楕円 890">
          <a:extLst>
            <a:ext uri="{FF2B5EF4-FFF2-40B4-BE49-F238E27FC236}">
              <a16:creationId xmlns:a16="http://schemas.microsoft.com/office/drawing/2014/main" id="{00000000-0008-0000-0600-00007B030000}"/>
            </a:ext>
          </a:extLst>
        </xdr:cNvPr>
        <xdr:cNvSpPr/>
      </xdr:nvSpPr>
      <xdr:spPr>
        <a:xfrm>
          <a:off x="19494500" y="12721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152803</xdr:rowOff>
    </xdr:from>
    <xdr:ext cx="534377" cy="25904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9278111" y="12497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135077</xdr:rowOff>
    </xdr:from>
    <xdr:to>
      <xdr:col>98</xdr:col>
      <xdr:colOff>38100</xdr:colOff>
      <xdr:row>75</xdr:row>
      <xdr:rowOff>65227</xdr:rowOff>
    </xdr:to>
    <xdr:sp macro="" textlink="">
      <xdr:nvSpPr>
        <xdr:cNvPr id="893" name="楕円 892">
          <a:extLst>
            <a:ext uri="{FF2B5EF4-FFF2-40B4-BE49-F238E27FC236}">
              <a16:creationId xmlns:a16="http://schemas.microsoft.com/office/drawing/2014/main" id="{00000000-0008-0000-0600-00007D030000}"/>
            </a:ext>
          </a:extLst>
        </xdr:cNvPr>
        <xdr:cNvSpPr/>
      </xdr:nvSpPr>
      <xdr:spPr>
        <a:xfrm>
          <a:off x="18605500" y="12822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81754</xdr:rowOff>
    </xdr:from>
    <xdr:ext cx="534377"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389111" y="12597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9" name="正方形/長方形 898">
          <a:extLst>
            <a:ext uri="{FF2B5EF4-FFF2-40B4-BE49-F238E27FC236}">
              <a16:creationId xmlns:a16="http://schemas.microsoft.com/office/drawing/2014/main" id="{00000000-0008-0000-0600-000083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900" name="正方形/長方形 899">
          <a:extLst>
            <a:ext uri="{FF2B5EF4-FFF2-40B4-BE49-F238E27FC236}">
              <a16:creationId xmlns:a16="http://schemas.microsoft.com/office/drawing/2014/main" id="{00000000-0008-0000-0600-000084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901" name="正方形/長方形 900">
          <a:extLst>
            <a:ext uri="{FF2B5EF4-FFF2-40B4-BE49-F238E27FC236}">
              <a16:creationId xmlns:a16="http://schemas.microsoft.com/office/drawing/2014/main" id="{00000000-0008-0000-0600-000085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902" name="正方形/長方形 901">
          <a:extLst>
            <a:ext uri="{FF2B5EF4-FFF2-40B4-BE49-F238E27FC236}">
              <a16:creationId xmlns:a16="http://schemas.microsoft.com/office/drawing/2014/main" id="{00000000-0008-0000-0600-000086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9" name="前年度繰上充用金グラフ枠">
          <a:extLst>
            <a:ext uri="{FF2B5EF4-FFF2-40B4-BE49-F238E27FC236}">
              <a16:creationId xmlns:a16="http://schemas.microsoft.com/office/drawing/2014/main" id="{00000000-0008-0000-0600-00008D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11" name="前年度繰上充用金最小値テキスト">
          <a:extLst>
            <a:ext uri="{FF2B5EF4-FFF2-40B4-BE49-F238E27FC236}">
              <a16:creationId xmlns:a16="http://schemas.microsoft.com/office/drawing/2014/main" id="{00000000-0008-0000-0600-00008F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13" name="前年度繰上充用金最大値テキスト">
          <a:extLst>
            <a:ext uri="{FF2B5EF4-FFF2-40B4-BE49-F238E27FC236}">
              <a16:creationId xmlns:a16="http://schemas.microsoft.com/office/drawing/2014/main" id="{00000000-0008-0000-0600-000091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6" name="前年度繰上充用金平均値テキスト">
          <a:extLst>
            <a:ext uri="{FF2B5EF4-FFF2-40B4-BE49-F238E27FC236}">
              <a16:creationId xmlns:a16="http://schemas.microsoft.com/office/drawing/2014/main" id="{00000000-0008-0000-0600-000094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21" name="直線コネクタ 920">
          <a:extLst>
            <a:ext uri="{FF2B5EF4-FFF2-40B4-BE49-F238E27FC236}">
              <a16:creationId xmlns:a16="http://schemas.microsoft.com/office/drawing/2014/main" id="{00000000-0008-0000-0600-000099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4" name="直線コネクタ 923">
          <a:extLst>
            <a:ext uri="{FF2B5EF4-FFF2-40B4-BE49-F238E27FC236}">
              <a16:creationId xmlns:a16="http://schemas.microsoft.com/office/drawing/2014/main" id="{00000000-0008-0000-0600-00009C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5" name="フローチャート: 判断 924">
          <a:extLst>
            <a:ext uri="{FF2B5EF4-FFF2-40B4-BE49-F238E27FC236}">
              <a16:creationId xmlns:a16="http://schemas.microsoft.com/office/drawing/2014/main" id="{00000000-0008-0000-0600-00009D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7" name="フローチャート: 判断 926">
          <a:extLst>
            <a:ext uri="{FF2B5EF4-FFF2-40B4-BE49-F238E27FC236}">
              <a16:creationId xmlns:a16="http://schemas.microsoft.com/office/drawing/2014/main" id="{00000000-0008-0000-0600-00009F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5" name="前年度繰上充用金該当値テキスト">
          <a:extLst>
            <a:ext uri="{FF2B5EF4-FFF2-40B4-BE49-F238E27FC236}">
              <a16:creationId xmlns:a16="http://schemas.microsoft.com/office/drawing/2014/main" id="{00000000-0008-0000-0600-0000A7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8" name="楕円 937">
          <a:extLst>
            <a:ext uri="{FF2B5EF4-FFF2-40B4-BE49-F238E27FC236}">
              <a16:creationId xmlns:a16="http://schemas.microsoft.com/office/drawing/2014/main" id="{00000000-0008-0000-0600-0000AA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40" name="楕円 939">
          <a:extLst>
            <a:ext uri="{FF2B5EF4-FFF2-40B4-BE49-F238E27FC236}">
              <a16:creationId xmlns:a16="http://schemas.microsoft.com/office/drawing/2014/main" id="{00000000-0008-0000-0600-0000AC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42" name="楕円 941">
          <a:extLst>
            <a:ext uri="{FF2B5EF4-FFF2-40B4-BE49-F238E27FC236}">
              <a16:creationId xmlns:a16="http://schemas.microsoft.com/office/drawing/2014/main" id="{00000000-0008-0000-0600-0000AE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43" name="テキスト ボックス 942">
          <a:extLst>
            <a:ext uri="{FF2B5EF4-FFF2-40B4-BE49-F238E27FC236}">
              <a16:creationId xmlns:a16="http://schemas.microsoft.com/office/drawing/2014/main" id="{00000000-0008-0000-0600-0000AF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4" name="正方形/長方形 943">
          <a:extLst>
            <a:ext uri="{FF2B5EF4-FFF2-40B4-BE49-F238E27FC236}">
              <a16:creationId xmlns:a16="http://schemas.microsoft.com/office/drawing/2014/main" id="{00000000-0008-0000-0600-0000B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5" name="正方形/長方形 944">
          <a:extLst>
            <a:ext uri="{FF2B5EF4-FFF2-40B4-BE49-F238E27FC236}">
              <a16:creationId xmlns:a16="http://schemas.microsoft.com/office/drawing/2014/main" id="{00000000-0008-0000-0600-0000B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6" name="テキスト ボックス 945">
          <a:extLst>
            <a:ext uri="{FF2B5EF4-FFF2-40B4-BE49-F238E27FC236}">
              <a16:creationId xmlns:a16="http://schemas.microsoft.com/office/drawing/2014/main" id="{00000000-0008-0000-0600-0000B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近年の物価高騰の影響で、各経費が全体的に増加している。令和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年度から新小学校建設事業が本格的に開始されたことから、普通建設事業費</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うち新規整備</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が大きく上昇している。同事業は財源として地方債を多く活用しており、今後の公債費の増加を招くこととなり、今後の財政状況の悪化が懸念される。引き続き事業見直し等による各経費の抑制に努める。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三重県明和町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22,867
22,559
41.06
14,558,542
13,796,372
616,975
6,144,197
12,052,546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79.1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124079</xdr:rowOff>
    </xdr:from>
    <xdr:to>
      <xdr:col>24</xdr:col>
      <xdr:colOff>62865</xdr:colOff>
      <xdr:row>38</xdr:row>
      <xdr:rowOff>14351</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096129"/>
          <a:ext cx="1270" cy="14333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18178</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33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14351</xdr:rowOff>
    </xdr:from>
    <xdr:to>
      <xdr:col>24</xdr:col>
      <xdr:colOff>152400</xdr:colOff>
      <xdr:row>38</xdr:row>
      <xdr:rowOff>14351</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29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70756</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871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6,291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29</xdr:row>
      <xdr:rowOff>124079</xdr:rowOff>
    </xdr:from>
    <xdr:to>
      <xdr:col>24</xdr:col>
      <xdr:colOff>152400</xdr:colOff>
      <xdr:row>29</xdr:row>
      <xdr:rowOff>124079</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096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63500</xdr:rowOff>
    </xdr:from>
    <xdr:to>
      <xdr:col>24</xdr:col>
      <xdr:colOff>63500</xdr:colOff>
      <xdr:row>35</xdr:row>
      <xdr:rowOff>80645</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06425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95013</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7528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72136</xdr:rowOff>
    </xdr:from>
    <xdr:to>
      <xdr:col>24</xdr:col>
      <xdr:colOff>114300</xdr:colOff>
      <xdr:row>35</xdr:row>
      <xdr:rowOff>2286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90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28829</xdr:rowOff>
    </xdr:from>
    <xdr:to>
      <xdr:col>19</xdr:col>
      <xdr:colOff>177800</xdr:colOff>
      <xdr:row>35</xdr:row>
      <xdr:rowOff>80645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5858129"/>
          <a:ext cx="889000" cy="22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115570</xdr:rowOff>
    </xdr:from>
    <xdr:to>
      <xdr:col>20</xdr:col>
      <xdr:colOff>38100</xdr:colOff>
      <xdr:row>35</xdr:row>
      <xdr:rowOff>45720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44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62247</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720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28829</xdr:rowOff>
    </xdr:from>
    <xdr:to>
      <xdr:col>15</xdr:col>
      <xdr:colOff>50800</xdr:colOff>
      <xdr:row>35</xdr:row>
      <xdr:rowOff>90551</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5858129"/>
          <a:ext cx="889000" cy="233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108331</xdr:rowOff>
    </xdr:from>
    <xdr:to>
      <xdr:col>15</xdr:col>
      <xdr:colOff>101600</xdr:colOff>
      <xdr:row>35</xdr:row>
      <xdr:rowOff>38481</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5937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29608</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030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58928</xdr:rowOff>
    </xdr:from>
    <xdr:to>
      <xdr:col>10</xdr:col>
      <xdr:colOff>114300</xdr:colOff>
      <xdr:row>35</xdr:row>
      <xdr:rowOff>90551</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059678"/>
          <a:ext cx="889000" cy="31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30988</xdr:rowOff>
    </xdr:from>
    <xdr:to>
      <xdr:col>10</xdr:col>
      <xdr:colOff>165100</xdr:colOff>
      <xdr:row>35</xdr:row>
      <xdr:rowOff>132588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3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149115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806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161290</xdr:rowOff>
    </xdr:from>
    <xdr:to>
      <xdr:col>6</xdr:col>
      <xdr:colOff>38100</xdr:colOff>
      <xdr:row>35</xdr:row>
      <xdr:rowOff>91440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5990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107967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765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12700</xdr:rowOff>
    </xdr:from>
    <xdr:to>
      <xdr:col>24</xdr:col>
      <xdr:colOff>114300</xdr:colOff>
      <xdr:row>35</xdr:row>
      <xdr:rowOff>114300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013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162577</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991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29845</xdr:rowOff>
    </xdr:from>
    <xdr:to>
      <xdr:col>20</xdr:col>
      <xdr:colOff>38100</xdr:colOff>
      <xdr:row>35</xdr:row>
      <xdr:rowOff>131445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03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122572</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123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149479</xdr:rowOff>
    </xdr:from>
    <xdr:to>
      <xdr:col>15</xdr:col>
      <xdr:colOff>101600</xdr:colOff>
      <xdr:row>34</xdr:row>
      <xdr:rowOff>79629</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807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96156</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582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39751</xdr:rowOff>
    </xdr:from>
    <xdr:to>
      <xdr:col>10</xdr:col>
      <xdr:colOff>165100</xdr:colOff>
      <xdr:row>35</xdr:row>
      <xdr:rowOff>141351</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040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132478</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133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8128</xdr:rowOff>
    </xdr:from>
    <xdr:to>
      <xdr:col>6</xdr:col>
      <xdr:colOff>38100</xdr:colOff>
      <xdr:row>35</xdr:row>
      <xdr:rowOff>109728</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008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100855</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101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9287</xdr:rowOff>
    </xdr:from>
    <xdr:to>
      <xdr:col>24</xdr:col>
      <xdr:colOff>62865</xdr:colOff>
      <xdr:row>59</xdr:row>
      <xdr:rowOff>37011</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753237"/>
          <a:ext cx="1270" cy="13993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40838</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156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37011</xdr:rowOff>
    </xdr:from>
    <xdr:to>
      <xdr:col>24</xdr:col>
      <xdr:colOff>152400</xdr:colOff>
      <xdr:row>59</xdr:row>
      <xdr:rowOff>37011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152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127414</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528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894,868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9287</xdr:rowOff>
    </xdr:from>
    <xdr:to>
      <xdr:col>24</xdr:col>
      <xdr:colOff>152400</xdr:colOff>
      <xdr:row>51</xdr:row>
      <xdr:rowOff>9287</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753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36151</xdr:rowOff>
    </xdr:from>
    <xdr:to>
      <xdr:col>24</xdr:col>
      <xdr:colOff>63500</xdr:colOff>
      <xdr:row>58</xdr:row>
      <xdr:rowOff>53678</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9980251"/>
          <a:ext cx="838200" cy="17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34400</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9785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55973</xdr:rowOff>
    </xdr:from>
    <xdr:to>
      <xdr:col>24</xdr:col>
      <xdr:colOff>114300</xdr:colOff>
      <xdr:row>58</xdr:row>
      <xdr:rowOff>157573</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10000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36151</xdr:rowOff>
    </xdr:from>
    <xdr:to>
      <xdr:col>19</xdr:col>
      <xdr:colOff>177800</xdr:colOff>
      <xdr:row>58</xdr:row>
      <xdr:rowOff>58970</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908300" y="9980251"/>
          <a:ext cx="889000" cy="22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75488</xdr:rowOff>
    </xdr:from>
    <xdr:to>
      <xdr:col>20</xdr:col>
      <xdr:colOff>38100</xdr:colOff>
      <xdr:row>59</xdr:row>
      <xdr:rowOff>5638</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10019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168215</xdr:rowOff>
    </xdr:from>
    <xdr:ext cx="534377"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530111" y="10112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70839</xdr:rowOff>
    </xdr:from>
    <xdr:to>
      <xdr:col>15</xdr:col>
      <xdr:colOff>50800</xdr:colOff>
      <xdr:row>58</xdr:row>
      <xdr:rowOff>58970</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2019300" y="9843489"/>
          <a:ext cx="889000" cy="159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80597</xdr:rowOff>
    </xdr:from>
    <xdr:to>
      <xdr:col>15</xdr:col>
      <xdr:colOff>101600</xdr:colOff>
      <xdr:row>59</xdr:row>
      <xdr:rowOff>10747</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10024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1874</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41111" y="10117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70839</xdr:rowOff>
    </xdr:from>
    <xdr:to>
      <xdr:col>10</xdr:col>
      <xdr:colOff>114300</xdr:colOff>
      <xdr:row>58</xdr:row>
      <xdr:rowOff>108604</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flipV="1">
          <a:off x="1130300" y="9843489"/>
          <a:ext cx="889000" cy="209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128773</xdr:rowOff>
    </xdr:from>
    <xdr:to>
      <xdr:col>10</xdr:col>
      <xdr:colOff>165100</xdr:colOff>
      <xdr:row>58</xdr:row>
      <xdr:rowOff>58923</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901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50050</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994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131225</xdr:rowOff>
    </xdr:from>
    <xdr:to>
      <xdr:col>6</xdr:col>
      <xdr:colOff>38100</xdr:colOff>
      <xdr:row>59</xdr:row>
      <xdr:rowOff>61375</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10075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52502</xdr:rowOff>
    </xdr:from>
    <xdr:ext cx="534377"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63111" y="10168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2878</xdr:rowOff>
    </xdr:from>
    <xdr:to>
      <xdr:col>24</xdr:col>
      <xdr:colOff>114300</xdr:colOff>
      <xdr:row>58</xdr:row>
      <xdr:rowOff>104478</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946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25755</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798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156801</xdr:rowOff>
    </xdr:from>
    <xdr:to>
      <xdr:col>20</xdr:col>
      <xdr:colOff>38100</xdr:colOff>
      <xdr:row>58</xdr:row>
      <xdr:rowOff>86951</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929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103478</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704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8170</xdr:rowOff>
    </xdr:from>
    <xdr:to>
      <xdr:col>15</xdr:col>
      <xdr:colOff>101600</xdr:colOff>
      <xdr:row>58</xdr:row>
      <xdr:rowOff>109770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952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126297</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9727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20039</xdr:rowOff>
    </xdr:from>
    <xdr:to>
      <xdr:col>10</xdr:col>
      <xdr:colOff>165100</xdr:colOff>
      <xdr:row>57</xdr:row>
      <xdr:rowOff>121639</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792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138166</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567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57804</xdr:rowOff>
    </xdr:from>
    <xdr:to>
      <xdr:col>6</xdr:col>
      <xdr:colOff>38100</xdr:colOff>
      <xdr:row>58</xdr:row>
      <xdr:rowOff>159404</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10001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4481</xdr:rowOff>
    </xdr:from>
    <xdr:ext cx="534377"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63111" y="9777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3721</xdr:rowOff>
    </xdr:from>
    <xdr:to>
      <xdr:col>24</xdr:col>
      <xdr:colOff>62865</xdr:colOff>
      <xdr:row>78</xdr:row>
      <xdr:rowOff>88621</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005221"/>
          <a:ext cx="1270" cy="1456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92448</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65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88621</xdr:rowOff>
    </xdr:from>
    <xdr:to>
      <xdr:col>24</xdr:col>
      <xdr:colOff>152400</xdr:colOff>
      <xdr:row>78</xdr:row>
      <xdr:rowOff>88621</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61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121848</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780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244,707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3721</xdr:rowOff>
    </xdr:from>
    <xdr:to>
      <xdr:col>24</xdr:col>
      <xdr:colOff>152400</xdr:colOff>
      <xdr:row>70</xdr:row>
      <xdr:rowOff>3721</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0052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126682</xdr:rowOff>
    </xdr:from>
    <xdr:to>
      <xdr:col>24</xdr:col>
      <xdr:colOff>63500</xdr:colOff>
      <xdr:row>75</xdr:row>
      <xdr:rowOff>69126</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2813982"/>
          <a:ext cx="838200" cy="113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44683</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748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66256</xdr:rowOff>
    </xdr:from>
    <xdr:to>
      <xdr:col>24</xdr:col>
      <xdr:colOff>114300</xdr:colOff>
      <xdr:row>76</xdr:row>
      <xdr:rowOff>167856</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096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69126</xdr:rowOff>
    </xdr:from>
    <xdr:to>
      <xdr:col>19</xdr:col>
      <xdr:colOff>177800</xdr:colOff>
      <xdr:row>76</xdr:row>
      <xdr:rowOff>69177</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2927876"/>
          <a:ext cx="889000" cy="171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163094</xdr:rowOff>
    </xdr:from>
    <xdr:to>
      <xdr:col>20</xdr:col>
      <xdr:colOff>38100</xdr:colOff>
      <xdr:row>77</xdr:row>
      <xdr:rowOff>93244</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19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84371</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286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69177</xdr:rowOff>
    </xdr:from>
    <xdr:to>
      <xdr:col>15</xdr:col>
      <xdr:colOff>50800</xdr:colOff>
      <xdr:row>77</xdr:row>
      <xdr:rowOff>124637</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3099377"/>
          <a:ext cx="889000" cy="226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30862</xdr:rowOff>
    </xdr:from>
    <xdr:to>
      <xdr:col>15</xdr:col>
      <xdr:colOff>101600</xdr:colOff>
      <xdr:row>76</xdr:row>
      <xdr:rowOff>132462</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061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123589</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153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124637</xdr:rowOff>
    </xdr:from>
    <xdr:to>
      <xdr:col>10</xdr:col>
      <xdr:colOff>114300</xdr:colOff>
      <xdr:row>78</xdr:row>
      <xdr:rowOff>62064</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326287"/>
          <a:ext cx="889000" cy="108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139954</xdr:rowOff>
    </xdr:from>
    <xdr:to>
      <xdr:col>10</xdr:col>
      <xdr:colOff>165100</xdr:colOff>
      <xdr:row>78</xdr:row>
      <xdr:rowOff>70104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341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61231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434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42430</xdr:rowOff>
    </xdr:from>
    <xdr:to>
      <xdr:col>6</xdr:col>
      <xdr:colOff>38100</xdr:colOff>
      <xdr:row>78</xdr:row>
      <xdr:rowOff>144030</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41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135157</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508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75882</xdr:rowOff>
    </xdr:from>
    <xdr:to>
      <xdr:col>24</xdr:col>
      <xdr:colOff>114300</xdr:colOff>
      <xdr:row>75</xdr:row>
      <xdr:rowOff>6032</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763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98759</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614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18326</xdr:rowOff>
    </xdr:from>
    <xdr:to>
      <xdr:col>20</xdr:col>
      <xdr:colOff>38100</xdr:colOff>
      <xdr:row>75</xdr:row>
      <xdr:rowOff>119926</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87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136453</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652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18377</xdr:rowOff>
    </xdr:from>
    <xdr:to>
      <xdr:col>15</xdr:col>
      <xdr:colOff>101600</xdr:colOff>
      <xdr:row>76</xdr:row>
      <xdr:rowOff>119977</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048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136504</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823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73837</xdr:rowOff>
    </xdr:from>
    <xdr:to>
      <xdr:col>10</xdr:col>
      <xdr:colOff>165100</xdr:colOff>
      <xdr:row>78</xdr:row>
      <xdr:rowOff>3987</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275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20514</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050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11264</xdr:rowOff>
    </xdr:from>
    <xdr:to>
      <xdr:col>6</xdr:col>
      <xdr:colOff>38100</xdr:colOff>
      <xdr:row>78</xdr:row>
      <xdr:rowOff>112864</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38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129391</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1595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92727</xdr:rowOff>
    </xdr:from>
    <xdr:ext cx="53129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167208</xdr:rowOff>
    </xdr:from>
    <xdr:to>
      <xdr:col>24</xdr:col>
      <xdr:colOff>62865</xdr:colOff>
      <xdr:row>97</xdr:row>
      <xdr:rowOff>134710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426258"/>
          <a:ext cx="1270" cy="13391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138537</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6769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134710</xdr:rowOff>
    </xdr:from>
    <xdr:to>
      <xdr:col>24</xdr:col>
      <xdr:colOff>152400</xdr:colOff>
      <xdr:row>97</xdr:row>
      <xdr:rowOff>134710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6765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113885</xdr:rowOff>
    </xdr:from>
    <xdr:ext cx="534377"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201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61,778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167208</xdr:rowOff>
    </xdr:from>
    <xdr:to>
      <xdr:col>24</xdr:col>
      <xdr:colOff>152400</xdr:colOff>
      <xdr:row>89</xdr:row>
      <xdr:rowOff>167208</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4262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37097</xdr:rowOff>
    </xdr:from>
    <xdr:to>
      <xdr:col>24</xdr:col>
      <xdr:colOff>63500</xdr:colOff>
      <xdr:row>96</xdr:row>
      <xdr:rowOff>86246</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3797300" y="16324847"/>
          <a:ext cx="838200" cy="220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167364</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1122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144487</xdr:rowOff>
    </xdr:from>
    <xdr:to>
      <xdr:col>24</xdr:col>
      <xdr:colOff>114300</xdr:colOff>
      <xdr:row>95</xdr:row>
      <xdr:rowOff>74637</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260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37097</xdr:rowOff>
    </xdr:from>
    <xdr:to>
      <xdr:col>19</xdr:col>
      <xdr:colOff>177800</xdr:colOff>
      <xdr:row>95</xdr:row>
      <xdr:rowOff>58510</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908300" y="16324847"/>
          <a:ext cx="889000" cy="21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63754</xdr:rowOff>
    </xdr:from>
    <xdr:to>
      <xdr:col>20</xdr:col>
      <xdr:colOff>38100</xdr:colOff>
      <xdr:row>94</xdr:row>
      <xdr:rowOff>165354</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180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10431</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595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58510</xdr:rowOff>
    </xdr:from>
    <xdr:to>
      <xdr:col>15</xdr:col>
      <xdr:colOff>50800</xdr:colOff>
      <xdr:row>96</xdr:row>
      <xdr:rowOff>159131</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346260"/>
          <a:ext cx="889000" cy="272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52552</xdr:rowOff>
    </xdr:from>
    <xdr:to>
      <xdr:col>15</xdr:col>
      <xdr:colOff>101600</xdr:colOff>
      <xdr:row>94</xdr:row>
      <xdr:rowOff>154152</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168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170679</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5944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159131</xdr:rowOff>
    </xdr:from>
    <xdr:to>
      <xdr:col>10</xdr:col>
      <xdr:colOff>114300</xdr:colOff>
      <xdr:row>97</xdr:row>
      <xdr:rowOff>58889</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618331"/>
          <a:ext cx="889000" cy="71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131648</xdr:rowOff>
    </xdr:from>
    <xdr:to>
      <xdr:col>10</xdr:col>
      <xdr:colOff>165100</xdr:colOff>
      <xdr:row>96</xdr:row>
      <xdr:rowOff>61798</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419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78325</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194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52591</xdr:rowOff>
    </xdr:from>
    <xdr:to>
      <xdr:col>6</xdr:col>
      <xdr:colOff>38100</xdr:colOff>
      <xdr:row>96</xdr:row>
      <xdr:rowOff>154191</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511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170718</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287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35446</xdr:rowOff>
    </xdr:from>
    <xdr:to>
      <xdr:col>24</xdr:col>
      <xdr:colOff>114300</xdr:colOff>
      <xdr:row>96</xdr:row>
      <xdr:rowOff>137046</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49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13873</xdr:rowOff>
    </xdr:from>
    <xdr:ext cx="534377"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473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157747</xdr:rowOff>
    </xdr:from>
    <xdr:to>
      <xdr:col>20</xdr:col>
      <xdr:colOff>38100</xdr:colOff>
      <xdr:row>95</xdr:row>
      <xdr:rowOff>87897</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274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79024</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6366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7710</xdr:rowOff>
    </xdr:from>
    <xdr:to>
      <xdr:col>15</xdr:col>
      <xdr:colOff>101600</xdr:colOff>
      <xdr:row>95</xdr:row>
      <xdr:rowOff>109310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2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100437</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6388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108331</xdr:rowOff>
    </xdr:from>
    <xdr:to>
      <xdr:col>10</xdr:col>
      <xdr:colOff>165100</xdr:colOff>
      <xdr:row>97</xdr:row>
      <xdr:rowOff>38481</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567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29608</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6660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8089</xdr:rowOff>
    </xdr:from>
    <xdr:to>
      <xdr:col>6</xdr:col>
      <xdr:colOff>38100</xdr:colOff>
      <xdr:row>97</xdr:row>
      <xdr:rowOff>109689</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638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100816</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6731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38735</xdr:rowOff>
    </xdr:from>
    <xdr:to>
      <xdr:col>54</xdr:col>
      <xdr:colOff>189865</xdr:colOff>
      <xdr:row>39</xdr:row>
      <xdr:rowOff>44450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10475595" y="5182235"/>
          <a:ext cx="1270" cy="15487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156862</xdr:rowOff>
    </xdr:from>
    <xdr:ext cx="469744" cy="259045"/>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10528300" y="4957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4,065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38735</xdr:rowOff>
    </xdr:from>
    <xdr:to>
      <xdr:col>55</xdr:col>
      <xdr:colOff>88900</xdr:colOff>
      <xdr:row>30</xdr:row>
      <xdr:rowOff>38735</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5182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41783</xdr:rowOff>
    </xdr:from>
    <xdr:to>
      <xdr:col>55</xdr:col>
      <xdr:colOff>0</xdr:colOff>
      <xdr:row>39</xdr:row>
      <xdr:rowOff>41783</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9639300" y="67283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94251</xdr:rowOff>
    </xdr:from>
    <xdr:ext cx="378565" cy="259045"/>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10528300" y="626645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71374</xdr:rowOff>
    </xdr:from>
    <xdr:to>
      <xdr:col>55</xdr:col>
      <xdr:colOff>50800</xdr:colOff>
      <xdr:row>38</xdr:row>
      <xdr:rowOff>1524</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10426700" y="6415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41783</xdr:rowOff>
    </xdr:from>
    <xdr:to>
      <xdr:col>50</xdr:col>
      <xdr:colOff>114300</xdr:colOff>
      <xdr:row>39</xdr:row>
      <xdr:rowOff>41783</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8750300" y="67283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59944</xdr:rowOff>
    </xdr:from>
    <xdr:to>
      <xdr:col>50</xdr:col>
      <xdr:colOff>165100</xdr:colOff>
      <xdr:row>37</xdr:row>
      <xdr:rowOff>161544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588500" y="6403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6621</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9450017" y="61788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41783</xdr:rowOff>
    </xdr:from>
    <xdr:to>
      <xdr:col>45</xdr:col>
      <xdr:colOff>177800</xdr:colOff>
      <xdr:row>39</xdr:row>
      <xdr:rowOff>41783</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861300" y="67283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65659</xdr:rowOff>
    </xdr:from>
    <xdr:to>
      <xdr:col>46</xdr:col>
      <xdr:colOff>38100</xdr:colOff>
      <xdr:row>37</xdr:row>
      <xdr:rowOff>167260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699500" y="64093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12336</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61017" y="61845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41021</xdr:rowOff>
    </xdr:from>
    <xdr:to>
      <xdr:col>41</xdr:col>
      <xdr:colOff>50800</xdr:colOff>
      <xdr:row>39</xdr:row>
      <xdr:rowOff>41783</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6972300" y="6727571"/>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12319</xdr:rowOff>
    </xdr:from>
    <xdr:to>
      <xdr:col>41</xdr:col>
      <xdr:colOff>101600</xdr:colOff>
      <xdr:row>38</xdr:row>
      <xdr:rowOff>113919</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810500" y="6527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130446</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2017" y="63026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168910</xdr:rowOff>
    </xdr:from>
    <xdr:to>
      <xdr:col>36</xdr:col>
      <xdr:colOff>165100</xdr:colOff>
      <xdr:row>38</xdr:row>
      <xdr:rowOff>99060</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921500" y="651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115587</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3017" y="62877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162433</xdr:rowOff>
    </xdr:from>
    <xdr:to>
      <xdr:col>55</xdr:col>
      <xdr:colOff>50800</xdr:colOff>
      <xdr:row>39</xdr:row>
      <xdr:rowOff>92583</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10426700" y="6677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77360</xdr:rowOff>
    </xdr:from>
    <xdr:ext cx="249299" cy="25904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10528300" y="659246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162433</xdr:rowOff>
    </xdr:from>
    <xdr:to>
      <xdr:col>50</xdr:col>
      <xdr:colOff>165100</xdr:colOff>
      <xdr:row>39</xdr:row>
      <xdr:rowOff>92583</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588500" y="6677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83710</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514650" y="677026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162433</xdr:rowOff>
    </xdr:from>
    <xdr:to>
      <xdr:col>46</xdr:col>
      <xdr:colOff>38100</xdr:colOff>
      <xdr:row>39</xdr:row>
      <xdr:rowOff>92583</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699500" y="6677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83710</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625650" y="677026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162433</xdr:rowOff>
    </xdr:from>
    <xdr:to>
      <xdr:col>41</xdr:col>
      <xdr:colOff>101600</xdr:colOff>
      <xdr:row>39</xdr:row>
      <xdr:rowOff>92583</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810500" y="6677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83710</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736650" y="677026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161671</xdr:rowOff>
    </xdr:from>
    <xdr:to>
      <xdr:col>36</xdr:col>
      <xdr:colOff>165100</xdr:colOff>
      <xdr:row>39</xdr:row>
      <xdr:rowOff>91821</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921500" y="6676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82948</xdr:rowOff>
    </xdr:from>
    <xdr:ext cx="249299"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847650" y="676949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農林水産業費グラフ枠">
          <a:extLst>
            <a:ext uri="{FF2B5EF4-FFF2-40B4-BE49-F238E27FC236}">
              <a16:creationId xmlns:a16="http://schemas.microsoft.com/office/drawing/2014/main" id="{00000000-0008-0000-0700-000058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169685</xdr:rowOff>
    </xdr:from>
    <xdr:to>
      <xdr:col>54</xdr:col>
      <xdr:colOff>189865</xdr:colOff>
      <xdr:row>58</xdr:row>
      <xdr:rowOff>157531</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10475595" y="8742185"/>
          <a:ext cx="1270" cy="13594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161358</xdr:rowOff>
    </xdr:from>
    <xdr:ext cx="469744" cy="259045"/>
    <xdr:sp macro="" textlink="">
      <xdr:nvSpPr>
        <xdr:cNvPr id="346" name="農林水産業費最小値テキスト">
          <a:extLst>
            <a:ext uri="{FF2B5EF4-FFF2-40B4-BE49-F238E27FC236}">
              <a16:creationId xmlns:a16="http://schemas.microsoft.com/office/drawing/2014/main" id="{00000000-0008-0000-0700-00005A010000}"/>
            </a:ext>
          </a:extLst>
        </xdr:cNvPr>
        <xdr:cNvSpPr txBox="1"/>
      </xdr:nvSpPr>
      <xdr:spPr>
        <a:xfrm>
          <a:off x="10528300" y="10105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157531</xdr:rowOff>
    </xdr:from>
    <xdr:to>
      <xdr:col>55</xdr:col>
      <xdr:colOff>88900</xdr:colOff>
      <xdr:row>58</xdr:row>
      <xdr:rowOff>157531</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10101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116362</xdr:rowOff>
    </xdr:from>
    <xdr:ext cx="534377" cy="259045"/>
    <xdr:sp macro="" textlink="">
      <xdr:nvSpPr>
        <xdr:cNvPr id="348" name="農林水産業費最大値テキスト">
          <a:extLst>
            <a:ext uri="{FF2B5EF4-FFF2-40B4-BE49-F238E27FC236}">
              <a16:creationId xmlns:a16="http://schemas.microsoft.com/office/drawing/2014/main" id="{00000000-0008-0000-0700-00005C010000}"/>
            </a:ext>
          </a:extLst>
        </xdr:cNvPr>
        <xdr:cNvSpPr txBox="1"/>
      </xdr:nvSpPr>
      <xdr:spPr>
        <a:xfrm>
          <a:off x="10528300" y="8517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74,426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169685</xdr:rowOff>
    </xdr:from>
    <xdr:to>
      <xdr:col>55</xdr:col>
      <xdr:colOff>88900</xdr:colOff>
      <xdr:row>50</xdr:row>
      <xdr:rowOff>169685</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8742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153874</xdr:rowOff>
    </xdr:from>
    <xdr:to>
      <xdr:col>55</xdr:col>
      <xdr:colOff>0</xdr:colOff>
      <xdr:row>57</xdr:row>
      <xdr:rowOff>154845</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9639300" y="9755074"/>
          <a:ext cx="838200" cy="172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168127</xdr:rowOff>
    </xdr:from>
    <xdr:ext cx="534377" cy="259045"/>
    <xdr:sp macro="" textlink="">
      <xdr:nvSpPr>
        <xdr:cNvPr id="351" name="農林水産業費平均値テキスト">
          <a:extLst>
            <a:ext uri="{FF2B5EF4-FFF2-40B4-BE49-F238E27FC236}">
              <a16:creationId xmlns:a16="http://schemas.microsoft.com/office/drawing/2014/main" id="{00000000-0008-0000-0700-00005F010000}"/>
            </a:ext>
          </a:extLst>
        </xdr:cNvPr>
        <xdr:cNvSpPr txBox="1"/>
      </xdr:nvSpPr>
      <xdr:spPr>
        <a:xfrm>
          <a:off x="10528300" y="95978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145250</xdr:rowOff>
    </xdr:from>
    <xdr:to>
      <xdr:col>55</xdr:col>
      <xdr:colOff>50800</xdr:colOff>
      <xdr:row>57</xdr:row>
      <xdr:rowOff>75400</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10426700" y="974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153874</xdr:rowOff>
    </xdr:from>
    <xdr:to>
      <xdr:col>50</xdr:col>
      <xdr:colOff>114300</xdr:colOff>
      <xdr:row>57</xdr:row>
      <xdr:rowOff>21799</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8750300" y="9755074"/>
          <a:ext cx="889000" cy="39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155689</xdr:rowOff>
    </xdr:from>
    <xdr:to>
      <xdr:col>50</xdr:col>
      <xdr:colOff>165100</xdr:colOff>
      <xdr:row>57</xdr:row>
      <xdr:rowOff>85839</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9588500" y="975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76966</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9372111" y="9849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89960</xdr:rowOff>
    </xdr:from>
    <xdr:to>
      <xdr:col>45</xdr:col>
      <xdr:colOff>177800</xdr:colOff>
      <xdr:row>57</xdr:row>
      <xdr:rowOff>21799</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7861300" y="9691160"/>
          <a:ext cx="889000" cy="103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159556</xdr:rowOff>
    </xdr:from>
    <xdr:to>
      <xdr:col>46</xdr:col>
      <xdr:colOff>38100</xdr:colOff>
      <xdr:row>57</xdr:row>
      <xdr:rowOff>89706</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8699500" y="9760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80833</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8483111" y="985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89960</xdr:rowOff>
    </xdr:from>
    <xdr:to>
      <xdr:col>41</xdr:col>
      <xdr:colOff>50800</xdr:colOff>
      <xdr:row>56</xdr:row>
      <xdr:rowOff>97028</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flipV="1">
          <a:off x="6972300" y="9691160"/>
          <a:ext cx="889000" cy="7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134372</xdr:rowOff>
    </xdr:from>
    <xdr:to>
      <xdr:col>41</xdr:col>
      <xdr:colOff>101600</xdr:colOff>
      <xdr:row>58</xdr:row>
      <xdr:rowOff>64522</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7810500" y="990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55649</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7594111" y="9999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142545</xdr:rowOff>
    </xdr:from>
    <xdr:to>
      <xdr:col>36</xdr:col>
      <xdr:colOff>165100</xdr:colOff>
      <xdr:row>58</xdr:row>
      <xdr:rowOff>72695</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6921500" y="991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63822</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05111" y="10007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104045</xdr:rowOff>
    </xdr:from>
    <xdr:to>
      <xdr:col>55</xdr:col>
      <xdr:colOff>50800</xdr:colOff>
      <xdr:row>58</xdr:row>
      <xdr:rowOff>34195</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10426700" y="987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82472</xdr:rowOff>
    </xdr:from>
    <xdr:ext cx="534377" cy="259045"/>
    <xdr:sp macro="" textlink="">
      <xdr:nvSpPr>
        <xdr:cNvPr id="370" name="農林水産業費該当値テキスト">
          <a:extLst>
            <a:ext uri="{FF2B5EF4-FFF2-40B4-BE49-F238E27FC236}">
              <a16:creationId xmlns:a16="http://schemas.microsoft.com/office/drawing/2014/main" id="{00000000-0008-0000-0700-000072010000}"/>
            </a:ext>
          </a:extLst>
        </xdr:cNvPr>
        <xdr:cNvSpPr txBox="1"/>
      </xdr:nvSpPr>
      <xdr:spPr>
        <a:xfrm>
          <a:off x="10528300" y="9855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103074</xdr:rowOff>
    </xdr:from>
    <xdr:to>
      <xdr:col>50</xdr:col>
      <xdr:colOff>165100</xdr:colOff>
      <xdr:row>57</xdr:row>
      <xdr:rowOff>33224</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9588500" y="9704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49751</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9372111" y="9479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142449</xdr:rowOff>
    </xdr:from>
    <xdr:to>
      <xdr:col>46</xdr:col>
      <xdr:colOff>38100</xdr:colOff>
      <xdr:row>57</xdr:row>
      <xdr:rowOff>72599</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8699500" y="974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89126</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8483111" y="9518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39160</xdr:rowOff>
    </xdr:from>
    <xdr:to>
      <xdr:col>41</xdr:col>
      <xdr:colOff>101600</xdr:colOff>
      <xdr:row>56</xdr:row>
      <xdr:rowOff>140760</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7810500" y="964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157287</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7594111" y="9415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46228</xdr:rowOff>
    </xdr:from>
    <xdr:to>
      <xdr:col>36</xdr:col>
      <xdr:colOff>165100</xdr:colOff>
      <xdr:row>56</xdr:row>
      <xdr:rowOff>147828</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6921500" y="9647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164355</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6705111" y="9422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96655</xdr:rowOff>
    </xdr:from>
    <xdr:to>
      <xdr:col>54</xdr:col>
      <xdr:colOff>189865</xdr:colOff>
      <xdr:row>78</xdr:row>
      <xdr:rowOff>127081</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269605"/>
          <a:ext cx="1270" cy="1230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130908</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040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127081</xdr:rowOff>
    </xdr:from>
    <xdr:to>
      <xdr:col>55</xdr:col>
      <xdr:colOff>88900</xdr:colOff>
      <xdr:row>78</xdr:row>
      <xdr:rowOff>127081</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00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43332</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2044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54,383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96655</xdr:rowOff>
    </xdr:from>
    <xdr:to>
      <xdr:col>55</xdr:col>
      <xdr:colOff>88900</xdr:colOff>
      <xdr:row>71</xdr:row>
      <xdr:rowOff>96655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269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83831</xdr:rowOff>
    </xdr:from>
    <xdr:to>
      <xdr:col>55</xdr:col>
      <xdr:colOff>0</xdr:colOff>
      <xdr:row>77</xdr:row>
      <xdr:rowOff>148341</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114031"/>
          <a:ext cx="838200" cy="235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90791</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29495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67915</xdr:rowOff>
    </xdr:from>
    <xdr:to>
      <xdr:col>55</xdr:col>
      <xdr:colOff>50800</xdr:colOff>
      <xdr:row>76</xdr:row>
      <xdr:rowOff>169515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09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72377</xdr:rowOff>
    </xdr:from>
    <xdr:to>
      <xdr:col>50</xdr:col>
      <xdr:colOff>114300</xdr:colOff>
      <xdr:row>76</xdr:row>
      <xdr:rowOff>83831</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102577"/>
          <a:ext cx="889000" cy="11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90021</xdr:rowOff>
    </xdr:from>
    <xdr:to>
      <xdr:col>50</xdr:col>
      <xdr:colOff>165100</xdr:colOff>
      <xdr:row>77</xdr:row>
      <xdr:rowOff>20171</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12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11298</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212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72377</xdr:rowOff>
    </xdr:from>
    <xdr:to>
      <xdr:col>45</xdr:col>
      <xdr:colOff>177800</xdr:colOff>
      <xdr:row>77</xdr:row>
      <xdr:rowOff>132750</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102577"/>
          <a:ext cx="889000" cy="231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129111</xdr:rowOff>
    </xdr:from>
    <xdr:to>
      <xdr:col>46</xdr:col>
      <xdr:colOff>38100</xdr:colOff>
      <xdr:row>77</xdr:row>
      <xdr:rowOff>59261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15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50388</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252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132750</xdr:rowOff>
    </xdr:from>
    <xdr:to>
      <xdr:col>41</xdr:col>
      <xdr:colOff>50800</xdr:colOff>
      <xdr:row>78</xdr:row>
      <xdr:rowOff>75098</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334400"/>
          <a:ext cx="889000" cy="113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5026</xdr:rowOff>
    </xdr:from>
    <xdr:to>
      <xdr:col>41</xdr:col>
      <xdr:colOff>101600</xdr:colOff>
      <xdr:row>77</xdr:row>
      <xdr:rowOff>106626</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206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123153</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2981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103439</xdr:rowOff>
    </xdr:from>
    <xdr:to>
      <xdr:col>36</xdr:col>
      <xdr:colOff>165100</xdr:colOff>
      <xdr:row>78</xdr:row>
      <xdr:rowOff>33589</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305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50116</xdr:rowOff>
    </xdr:from>
    <xdr:ext cx="469744"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37428" y="13080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97541</xdr:rowOff>
    </xdr:from>
    <xdr:to>
      <xdr:col>55</xdr:col>
      <xdr:colOff>50800</xdr:colOff>
      <xdr:row>78</xdr:row>
      <xdr:rowOff>27691</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299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75968</xdr:rowOff>
    </xdr:from>
    <xdr:ext cx="469744"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277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33031</xdr:rowOff>
    </xdr:from>
    <xdr:to>
      <xdr:col>50</xdr:col>
      <xdr:colOff>165100</xdr:colOff>
      <xdr:row>76</xdr:row>
      <xdr:rowOff>134631</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063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151158</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2838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21577</xdr:rowOff>
    </xdr:from>
    <xdr:to>
      <xdr:col>46</xdr:col>
      <xdr:colOff>38100</xdr:colOff>
      <xdr:row>76</xdr:row>
      <xdr:rowOff>123177</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05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139704</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2827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81950</xdr:rowOff>
    </xdr:from>
    <xdr:to>
      <xdr:col>41</xdr:col>
      <xdr:colOff>101600</xdr:colOff>
      <xdr:row>78</xdr:row>
      <xdr:rowOff>12100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28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3227</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626428" y="13376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24298</xdr:rowOff>
    </xdr:from>
    <xdr:to>
      <xdr:col>36</xdr:col>
      <xdr:colOff>165100</xdr:colOff>
      <xdr:row>78</xdr:row>
      <xdr:rowOff>125898</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39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117025</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37428" y="13490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土木費グラフ枠">
          <a:extLst>
            <a:ext uri="{FF2B5EF4-FFF2-40B4-BE49-F238E27FC236}">
              <a16:creationId xmlns:a16="http://schemas.microsoft.com/office/drawing/2014/main" id="{00000000-0008-0000-07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43135</xdr:rowOff>
    </xdr:from>
    <xdr:to>
      <xdr:col>54</xdr:col>
      <xdr:colOff>189865</xdr:colOff>
      <xdr:row>98</xdr:row>
      <xdr:rowOff>148558</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10475595" y="15645085"/>
          <a:ext cx="1270" cy="13055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152385</xdr:rowOff>
    </xdr:from>
    <xdr:ext cx="534377" cy="259045"/>
    <xdr:sp macro="" textlink="">
      <xdr:nvSpPr>
        <xdr:cNvPr id="459" name="土木費最小値テキスト">
          <a:extLst>
            <a:ext uri="{FF2B5EF4-FFF2-40B4-BE49-F238E27FC236}">
              <a16:creationId xmlns:a16="http://schemas.microsoft.com/office/drawing/2014/main" id="{00000000-0008-0000-0700-0000CB010000}"/>
            </a:ext>
          </a:extLst>
        </xdr:cNvPr>
        <xdr:cNvSpPr txBox="1"/>
      </xdr:nvSpPr>
      <xdr:spPr>
        <a:xfrm>
          <a:off x="10528300" y="16954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148558</xdr:rowOff>
    </xdr:from>
    <xdr:to>
      <xdr:col>55</xdr:col>
      <xdr:colOff>88900</xdr:colOff>
      <xdr:row>98</xdr:row>
      <xdr:rowOff>148558</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10388600" y="16950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161262</xdr:rowOff>
    </xdr:from>
    <xdr:ext cx="534377" cy="259045"/>
    <xdr:sp macro="" textlink="">
      <xdr:nvSpPr>
        <xdr:cNvPr id="461" name="土木費最大値テキスト">
          <a:extLst>
            <a:ext uri="{FF2B5EF4-FFF2-40B4-BE49-F238E27FC236}">
              <a16:creationId xmlns:a16="http://schemas.microsoft.com/office/drawing/2014/main" id="{00000000-0008-0000-0700-0000CD010000}"/>
            </a:ext>
          </a:extLst>
        </xdr:cNvPr>
        <xdr:cNvSpPr txBox="1"/>
      </xdr:nvSpPr>
      <xdr:spPr>
        <a:xfrm>
          <a:off x="10528300" y="15420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92,069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43135</xdr:rowOff>
    </xdr:from>
    <xdr:to>
      <xdr:col>55</xdr:col>
      <xdr:colOff>88900</xdr:colOff>
      <xdr:row>91</xdr:row>
      <xdr:rowOff>43135</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5645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15036</xdr:rowOff>
    </xdr:from>
    <xdr:to>
      <xdr:col>55</xdr:col>
      <xdr:colOff>0</xdr:colOff>
      <xdr:row>97</xdr:row>
      <xdr:rowOff>57423</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9639300" y="16474236"/>
          <a:ext cx="838200" cy="213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40048</xdr:rowOff>
    </xdr:from>
    <xdr:ext cx="534377" cy="259045"/>
    <xdr:sp macro="" textlink="">
      <xdr:nvSpPr>
        <xdr:cNvPr id="464" name="土木費平均値テキスト">
          <a:extLst>
            <a:ext uri="{FF2B5EF4-FFF2-40B4-BE49-F238E27FC236}">
              <a16:creationId xmlns:a16="http://schemas.microsoft.com/office/drawing/2014/main" id="{00000000-0008-0000-0700-0000D0010000}"/>
            </a:ext>
          </a:extLst>
        </xdr:cNvPr>
        <xdr:cNvSpPr txBox="1"/>
      </xdr:nvSpPr>
      <xdr:spPr>
        <a:xfrm>
          <a:off x="10528300" y="164992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61621</xdr:rowOff>
    </xdr:from>
    <xdr:to>
      <xdr:col>55</xdr:col>
      <xdr:colOff>50800</xdr:colOff>
      <xdr:row>96</xdr:row>
      <xdr:rowOff>163221</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10426700" y="1652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57423</xdr:rowOff>
    </xdr:from>
    <xdr:to>
      <xdr:col>50</xdr:col>
      <xdr:colOff>114300</xdr:colOff>
      <xdr:row>98</xdr:row>
      <xdr:rowOff>20695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8750300" y="16688073"/>
          <a:ext cx="889000" cy="134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85510</xdr:rowOff>
    </xdr:from>
    <xdr:to>
      <xdr:col>50</xdr:col>
      <xdr:colOff>165100</xdr:colOff>
      <xdr:row>97</xdr:row>
      <xdr:rowOff>15660</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9588500" y="16544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32187</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9372111" y="1631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20695</xdr:rowOff>
    </xdr:from>
    <xdr:to>
      <xdr:col>45</xdr:col>
      <xdr:colOff>177800</xdr:colOff>
      <xdr:row>99</xdr:row>
      <xdr:rowOff>5778</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7861300" y="16822795"/>
          <a:ext cx="889000" cy="156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81851</xdr:rowOff>
    </xdr:from>
    <xdr:to>
      <xdr:col>46</xdr:col>
      <xdr:colOff>38100</xdr:colOff>
      <xdr:row>97</xdr:row>
      <xdr:rowOff>12001</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8699500" y="16541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28528</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483111" y="16316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99</xdr:row>
      <xdr:rowOff>5778</xdr:rowOff>
    </xdr:from>
    <xdr:to>
      <xdr:col>41</xdr:col>
      <xdr:colOff>50800</xdr:colOff>
      <xdr:row>99</xdr:row>
      <xdr:rowOff>45041</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flipV="1">
          <a:off x="6972300" y="16979328"/>
          <a:ext cx="889000" cy="39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128391</xdr:rowOff>
    </xdr:from>
    <xdr:to>
      <xdr:col>41</xdr:col>
      <xdr:colOff>101600</xdr:colOff>
      <xdr:row>97</xdr:row>
      <xdr:rowOff>58541</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7810500" y="16587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75068</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594111" y="16362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145974</xdr:rowOff>
    </xdr:from>
    <xdr:to>
      <xdr:col>36</xdr:col>
      <xdr:colOff>165100</xdr:colOff>
      <xdr:row>97</xdr:row>
      <xdr:rowOff>76124</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6921500" y="1660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92651</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05111" y="16380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135686</xdr:rowOff>
    </xdr:from>
    <xdr:to>
      <xdr:col>55</xdr:col>
      <xdr:colOff>50800</xdr:colOff>
      <xdr:row>96</xdr:row>
      <xdr:rowOff>65836</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10426700" y="1642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158563</xdr:rowOff>
    </xdr:from>
    <xdr:ext cx="534377" cy="259045"/>
    <xdr:sp macro="" textlink="">
      <xdr:nvSpPr>
        <xdr:cNvPr id="483" name="土木費該当値テキスト">
          <a:extLst>
            <a:ext uri="{FF2B5EF4-FFF2-40B4-BE49-F238E27FC236}">
              <a16:creationId xmlns:a16="http://schemas.microsoft.com/office/drawing/2014/main" id="{00000000-0008-0000-0700-0000E3010000}"/>
            </a:ext>
          </a:extLst>
        </xdr:cNvPr>
        <xdr:cNvSpPr txBox="1"/>
      </xdr:nvSpPr>
      <xdr:spPr>
        <a:xfrm>
          <a:off x="10528300" y="16274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6623</xdr:rowOff>
    </xdr:from>
    <xdr:to>
      <xdr:col>50</xdr:col>
      <xdr:colOff>165100</xdr:colOff>
      <xdr:row>97</xdr:row>
      <xdr:rowOff>108223</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9588500" y="16637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99350</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9372111" y="16730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141345</xdr:rowOff>
    </xdr:from>
    <xdr:to>
      <xdr:col>46</xdr:col>
      <xdr:colOff>38100</xdr:colOff>
      <xdr:row>98</xdr:row>
      <xdr:rowOff>71495</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8699500" y="1677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62622</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8483111" y="16864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126428</xdr:rowOff>
    </xdr:from>
    <xdr:to>
      <xdr:col>41</xdr:col>
      <xdr:colOff>101600</xdr:colOff>
      <xdr:row>99</xdr:row>
      <xdr:rowOff>56578</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7810500" y="1692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47705</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7594111" y="1702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165691</xdr:rowOff>
    </xdr:from>
    <xdr:to>
      <xdr:col>36</xdr:col>
      <xdr:colOff>165100</xdr:colOff>
      <xdr:row>99</xdr:row>
      <xdr:rowOff>95841</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6921500" y="16967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86968</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6705111" y="17060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107010</xdr:rowOff>
    </xdr:from>
    <xdr:to>
      <xdr:col>85</xdr:col>
      <xdr:colOff>126364</xdr:colOff>
      <xdr:row>37</xdr:row>
      <xdr:rowOff>166858</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593410"/>
          <a:ext cx="1269" cy="9170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170685</xdr:rowOff>
    </xdr:from>
    <xdr:ext cx="534377"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514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37</xdr:row>
      <xdr:rowOff>166858</xdr:rowOff>
    </xdr:from>
    <xdr:to>
      <xdr:col>86</xdr:col>
      <xdr:colOff>25400</xdr:colOff>
      <xdr:row>37</xdr:row>
      <xdr:rowOff>166858</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510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31</xdr:row>
      <xdr:rowOff>53687</xdr:rowOff>
    </xdr:from>
    <xdr:ext cx="534377"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5368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33,215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32</xdr:row>
      <xdr:rowOff>107010</xdr:rowOff>
    </xdr:from>
    <xdr:to>
      <xdr:col>86</xdr:col>
      <xdr:colOff>25400</xdr:colOff>
      <xdr:row>32</xdr:row>
      <xdr:rowOff>107010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593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87762</xdr:rowOff>
    </xdr:from>
    <xdr:to>
      <xdr:col>85</xdr:col>
      <xdr:colOff>127000</xdr:colOff>
      <xdr:row>37</xdr:row>
      <xdr:rowOff>117754</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5481300" y="6431412"/>
          <a:ext cx="838200" cy="29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31995</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0327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9118</xdr:rowOff>
    </xdr:from>
    <xdr:to>
      <xdr:col>85</xdr:col>
      <xdr:colOff>177800</xdr:colOff>
      <xdr:row>36</xdr:row>
      <xdr:rowOff>110718</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18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87762</xdr:rowOff>
    </xdr:from>
    <xdr:to>
      <xdr:col>81</xdr:col>
      <xdr:colOff>50800</xdr:colOff>
      <xdr:row>37</xdr:row>
      <xdr:rowOff>115697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4592300" y="6431412"/>
          <a:ext cx="889000" cy="27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16297</xdr:rowOff>
    </xdr:from>
    <xdr:to>
      <xdr:col>81</xdr:col>
      <xdr:colOff>101600</xdr:colOff>
      <xdr:row>36</xdr:row>
      <xdr:rowOff>117897</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188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134424</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5963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73543</xdr:rowOff>
    </xdr:from>
    <xdr:to>
      <xdr:col>76</xdr:col>
      <xdr:colOff>114300</xdr:colOff>
      <xdr:row>37</xdr:row>
      <xdr:rowOff>115697</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3703300" y="6417193"/>
          <a:ext cx="889000" cy="42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30378</xdr:rowOff>
    </xdr:from>
    <xdr:to>
      <xdr:col>76</xdr:col>
      <xdr:colOff>165100</xdr:colOff>
      <xdr:row>36</xdr:row>
      <xdr:rowOff>131978</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202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148505</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5977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73543</xdr:rowOff>
    </xdr:from>
    <xdr:to>
      <xdr:col>71</xdr:col>
      <xdr:colOff>177800</xdr:colOff>
      <xdr:row>37</xdr:row>
      <xdr:rowOff>136088</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2814300" y="6417193"/>
          <a:ext cx="889000" cy="62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72395</xdr:rowOff>
    </xdr:from>
    <xdr:to>
      <xdr:col>72</xdr:col>
      <xdr:colOff>38100</xdr:colOff>
      <xdr:row>37</xdr:row>
      <xdr:rowOff>2545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244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19072</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019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93563</xdr:rowOff>
    </xdr:from>
    <xdr:to>
      <xdr:col>67</xdr:col>
      <xdr:colOff>101600</xdr:colOff>
      <xdr:row>37</xdr:row>
      <xdr:rowOff>23713</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265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40240</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040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66954</xdr:rowOff>
    </xdr:from>
    <xdr:to>
      <xdr:col>85</xdr:col>
      <xdr:colOff>177800</xdr:colOff>
      <xdr:row>37</xdr:row>
      <xdr:rowOff>168554</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6410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153331</xdr:rowOff>
    </xdr:from>
    <xdr:ext cx="534377"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6325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36962</xdr:rowOff>
    </xdr:from>
    <xdr:to>
      <xdr:col>81</xdr:col>
      <xdr:colOff>101600</xdr:colOff>
      <xdr:row>37</xdr:row>
      <xdr:rowOff>138562</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638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129689</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14111" y="6473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64897</xdr:rowOff>
    </xdr:from>
    <xdr:to>
      <xdr:col>76</xdr:col>
      <xdr:colOff>165100</xdr:colOff>
      <xdr:row>37</xdr:row>
      <xdr:rowOff>166497</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408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157624</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501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22743</xdr:rowOff>
    </xdr:from>
    <xdr:to>
      <xdr:col>72</xdr:col>
      <xdr:colOff>38100</xdr:colOff>
      <xdr:row>37</xdr:row>
      <xdr:rowOff>124343</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36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115470</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36111" y="6459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85288</xdr:rowOff>
    </xdr:from>
    <xdr:to>
      <xdr:col>67</xdr:col>
      <xdr:colOff>101600</xdr:colOff>
      <xdr:row>38</xdr:row>
      <xdr:rowOff>15438</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6428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6565</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47111" y="6521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5642</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3" name="教育費グラフ枠">
          <a:extLst>
            <a:ext uri="{FF2B5EF4-FFF2-40B4-BE49-F238E27FC236}">
              <a16:creationId xmlns:a16="http://schemas.microsoft.com/office/drawing/2014/main" id="{00000000-0008-0000-0700-00003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110978</xdr:rowOff>
    </xdr:from>
    <xdr:to>
      <xdr:col>85</xdr:col>
      <xdr:colOff>126364</xdr:colOff>
      <xdr:row>58</xdr:row>
      <xdr:rowOff>67070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6317595" y="8512028"/>
          <a:ext cx="1269" cy="14991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70897</xdr:rowOff>
    </xdr:from>
    <xdr:ext cx="534377" cy="259045"/>
    <xdr:sp macro="" textlink="">
      <xdr:nvSpPr>
        <xdr:cNvPr id="575" name="教育費最小値テキスト">
          <a:extLst>
            <a:ext uri="{FF2B5EF4-FFF2-40B4-BE49-F238E27FC236}">
              <a16:creationId xmlns:a16="http://schemas.microsoft.com/office/drawing/2014/main" id="{00000000-0008-0000-0700-00003F020000}"/>
            </a:ext>
          </a:extLst>
        </xdr:cNvPr>
        <xdr:cNvSpPr txBox="1"/>
      </xdr:nvSpPr>
      <xdr:spPr>
        <a:xfrm>
          <a:off x="16370300" y="10014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32,448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67070</xdr:rowOff>
    </xdr:from>
    <xdr:to>
      <xdr:col>86</xdr:col>
      <xdr:colOff>25400</xdr:colOff>
      <xdr:row>58</xdr:row>
      <xdr:rowOff>67070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10011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57655</xdr:rowOff>
    </xdr:from>
    <xdr:ext cx="599010" cy="259045"/>
    <xdr:sp macro="" textlink="">
      <xdr:nvSpPr>
        <xdr:cNvPr id="577" name="教育費最大値テキスト">
          <a:extLst>
            <a:ext uri="{FF2B5EF4-FFF2-40B4-BE49-F238E27FC236}">
              <a16:creationId xmlns:a16="http://schemas.microsoft.com/office/drawing/2014/main" id="{00000000-0008-0000-0700-000041020000}"/>
            </a:ext>
          </a:extLst>
        </xdr:cNvPr>
        <xdr:cNvSpPr txBox="1"/>
      </xdr:nvSpPr>
      <xdr:spPr>
        <a:xfrm>
          <a:off x="16370300" y="8287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124,259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110978</xdr:rowOff>
    </xdr:from>
    <xdr:to>
      <xdr:col>86</xdr:col>
      <xdr:colOff>25400</xdr:colOff>
      <xdr:row>49</xdr:row>
      <xdr:rowOff>110978</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6230600" y="8512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49</xdr:row>
      <xdr:rowOff>110978</xdr:rowOff>
    </xdr:from>
    <xdr:to>
      <xdr:col>85</xdr:col>
      <xdr:colOff>127000</xdr:colOff>
      <xdr:row>56</xdr:row>
      <xdr:rowOff>136957</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5481300" y="8512028"/>
          <a:ext cx="838200" cy="1226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56208</xdr:rowOff>
    </xdr:from>
    <xdr:ext cx="534377" cy="259045"/>
    <xdr:sp macro="" textlink="">
      <xdr:nvSpPr>
        <xdr:cNvPr id="580" name="教育費平均値テキスト">
          <a:extLst>
            <a:ext uri="{FF2B5EF4-FFF2-40B4-BE49-F238E27FC236}">
              <a16:creationId xmlns:a16="http://schemas.microsoft.com/office/drawing/2014/main" id="{00000000-0008-0000-0700-000044020000}"/>
            </a:ext>
          </a:extLst>
        </xdr:cNvPr>
        <xdr:cNvSpPr txBox="1"/>
      </xdr:nvSpPr>
      <xdr:spPr>
        <a:xfrm>
          <a:off x="16370300" y="94859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77781</xdr:rowOff>
    </xdr:from>
    <xdr:to>
      <xdr:col>85</xdr:col>
      <xdr:colOff>177800</xdr:colOff>
      <xdr:row>56</xdr:row>
      <xdr:rowOff>7931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6268700" y="9507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125576</xdr:rowOff>
    </xdr:from>
    <xdr:to>
      <xdr:col>81</xdr:col>
      <xdr:colOff>50800</xdr:colOff>
      <xdr:row>56</xdr:row>
      <xdr:rowOff>136957</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4592300" y="9726776"/>
          <a:ext cx="889000" cy="11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23113</xdr:rowOff>
    </xdr:from>
    <xdr:to>
      <xdr:col>81</xdr:col>
      <xdr:colOff>101600</xdr:colOff>
      <xdr:row>56</xdr:row>
      <xdr:rowOff>124713</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5430500" y="9624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141240</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14111" y="9399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110210</xdr:rowOff>
    </xdr:from>
    <xdr:to>
      <xdr:col>76</xdr:col>
      <xdr:colOff>114300</xdr:colOff>
      <xdr:row>56</xdr:row>
      <xdr:rowOff>125576</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3703300" y="9368510"/>
          <a:ext cx="889000" cy="358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155618</xdr:rowOff>
    </xdr:from>
    <xdr:to>
      <xdr:col>76</xdr:col>
      <xdr:colOff>165100</xdr:colOff>
      <xdr:row>56</xdr:row>
      <xdr:rowOff>85768</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4541500" y="9585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102295</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325111" y="9360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49</xdr:row>
      <xdr:rowOff>132581</xdr:rowOff>
    </xdr:from>
    <xdr:to>
      <xdr:col>71</xdr:col>
      <xdr:colOff>177800</xdr:colOff>
      <xdr:row>54</xdr:row>
      <xdr:rowOff>110210</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a:off x="12814300" y="8533631"/>
          <a:ext cx="889000" cy="834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135208</xdr:rowOff>
    </xdr:from>
    <xdr:to>
      <xdr:col>72</xdr:col>
      <xdr:colOff>38100</xdr:colOff>
      <xdr:row>56</xdr:row>
      <xdr:rowOff>65358</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3652500" y="956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56485</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436111" y="9657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63836</xdr:rowOff>
    </xdr:from>
    <xdr:to>
      <xdr:col>67</xdr:col>
      <xdr:colOff>101600</xdr:colOff>
      <xdr:row>56</xdr:row>
      <xdr:rowOff>165436</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2763500" y="9665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156563</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547111" y="9757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49</xdr:row>
      <xdr:rowOff>60178</xdr:rowOff>
    </xdr:from>
    <xdr:to>
      <xdr:col>85</xdr:col>
      <xdr:colOff>177800</xdr:colOff>
      <xdr:row>49</xdr:row>
      <xdr:rowOff>161778</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6268700" y="846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49</xdr:row>
      <xdr:rowOff>13205</xdr:rowOff>
    </xdr:from>
    <xdr:ext cx="599010" cy="259045"/>
    <xdr:sp macro="" textlink="">
      <xdr:nvSpPr>
        <xdr:cNvPr id="599" name="教育費該当値テキスト">
          <a:extLst>
            <a:ext uri="{FF2B5EF4-FFF2-40B4-BE49-F238E27FC236}">
              <a16:creationId xmlns:a16="http://schemas.microsoft.com/office/drawing/2014/main" id="{00000000-0008-0000-0700-000057020000}"/>
            </a:ext>
          </a:extLst>
        </xdr:cNvPr>
        <xdr:cNvSpPr txBox="1"/>
      </xdr:nvSpPr>
      <xdr:spPr>
        <a:xfrm>
          <a:off x="16370300" y="8414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86157</xdr:rowOff>
    </xdr:from>
    <xdr:to>
      <xdr:col>81</xdr:col>
      <xdr:colOff>101600</xdr:colOff>
      <xdr:row>57</xdr:row>
      <xdr:rowOff>16307</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5430500" y="9687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7434</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5214111" y="9780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74776</xdr:rowOff>
    </xdr:from>
    <xdr:to>
      <xdr:col>76</xdr:col>
      <xdr:colOff>165100</xdr:colOff>
      <xdr:row>57</xdr:row>
      <xdr:rowOff>4926</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4541500" y="9675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167503</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4325111" y="9768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59410</xdr:rowOff>
    </xdr:from>
    <xdr:to>
      <xdr:col>72</xdr:col>
      <xdr:colOff>38100</xdr:colOff>
      <xdr:row>54</xdr:row>
      <xdr:rowOff>161010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3652500" y="931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6087</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3436111" y="9092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49</xdr:row>
      <xdr:rowOff>81781</xdr:rowOff>
    </xdr:from>
    <xdr:to>
      <xdr:col>67</xdr:col>
      <xdr:colOff>101600</xdr:colOff>
      <xdr:row>50</xdr:row>
      <xdr:rowOff>11931</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2763500" y="8482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48</xdr:row>
      <xdr:rowOff>28458</xdr:rowOff>
    </xdr:from>
    <xdr:ext cx="599010"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2514795" y="8258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2" name="災害復旧費グラフ枠">
          <a:extLst>
            <a:ext uri="{FF2B5EF4-FFF2-40B4-BE49-F238E27FC236}">
              <a16:creationId xmlns:a16="http://schemas.microsoft.com/office/drawing/2014/main" id="{00000000-0008-0000-0700-00007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43721</xdr:rowOff>
    </xdr:from>
    <xdr:to>
      <xdr:col>85</xdr:col>
      <xdr:colOff>126364</xdr:colOff>
      <xdr:row>79</xdr:row>
      <xdr:rowOff>98879</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flipV="1">
          <a:off x="16317595" y="12216671"/>
          <a:ext cx="1269" cy="1426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104357</xdr:rowOff>
    </xdr:from>
    <xdr:ext cx="249299" cy="259045"/>
    <xdr:sp macro="" textlink="">
      <xdr:nvSpPr>
        <xdr:cNvPr id="634" name="災害復旧費最小値テキスト">
          <a:extLst>
            <a:ext uri="{FF2B5EF4-FFF2-40B4-BE49-F238E27FC236}">
              <a16:creationId xmlns:a16="http://schemas.microsoft.com/office/drawing/2014/main" id="{00000000-0008-0000-0700-00007A020000}"/>
            </a:ext>
          </a:extLst>
        </xdr:cNvPr>
        <xdr:cNvSpPr txBox="1"/>
      </xdr:nvSpPr>
      <xdr:spPr>
        <a:xfrm>
          <a:off x="16370300" y="13648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161848</xdr:rowOff>
    </xdr:from>
    <xdr:ext cx="534377" cy="259045"/>
    <xdr:sp macro="" textlink="">
      <xdr:nvSpPr>
        <xdr:cNvPr id="636" name="災害復旧費最大値テキスト">
          <a:extLst>
            <a:ext uri="{FF2B5EF4-FFF2-40B4-BE49-F238E27FC236}">
              <a16:creationId xmlns:a16="http://schemas.microsoft.com/office/drawing/2014/main" id="{00000000-0008-0000-0700-00007C020000}"/>
            </a:ext>
          </a:extLst>
        </xdr:cNvPr>
        <xdr:cNvSpPr txBox="1"/>
      </xdr:nvSpPr>
      <xdr:spPr>
        <a:xfrm>
          <a:off x="16370300" y="11991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87,378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43721</xdr:rowOff>
    </xdr:from>
    <xdr:to>
      <xdr:col>86</xdr:col>
      <xdr:colOff>25400</xdr:colOff>
      <xdr:row>71</xdr:row>
      <xdr:rowOff>43721</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6230600" y="122166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98879</xdr:rowOff>
    </xdr:from>
    <xdr:to>
      <xdr:col>85</xdr:col>
      <xdr:colOff>127000</xdr:colOff>
      <xdr:row>79</xdr:row>
      <xdr:rowOff>98879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5481300" y="1364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21807</xdr:rowOff>
    </xdr:from>
    <xdr:ext cx="469744" cy="259045"/>
    <xdr:sp macro="" textlink="">
      <xdr:nvSpPr>
        <xdr:cNvPr id="639" name="災害復旧費平均値テキスト">
          <a:extLst>
            <a:ext uri="{FF2B5EF4-FFF2-40B4-BE49-F238E27FC236}">
              <a16:creationId xmlns:a16="http://schemas.microsoft.com/office/drawing/2014/main" id="{00000000-0008-0000-0700-00007F020000}"/>
            </a:ext>
          </a:extLst>
        </xdr:cNvPr>
        <xdr:cNvSpPr txBox="1"/>
      </xdr:nvSpPr>
      <xdr:spPr>
        <a:xfrm>
          <a:off x="16370300" y="133949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170380</xdr:rowOff>
    </xdr:from>
    <xdr:to>
      <xdr:col>85</xdr:col>
      <xdr:colOff>177800</xdr:colOff>
      <xdr:row>79</xdr:row>
      <xdr:rowOff>100530</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6268700" y="13543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4514</xdr:rowOff>
    </xdr:from>
    <xdr:to>
      <xdr:col>81</xdr:col>
      <xdr:colOff>101600</xdr:colOff>
      <xdr:row>79</xdr:row>
      <xdr:rowOff>106114</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5430500" y="13549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122641</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46428" y="13324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162624</xdr:rowOff>
    </xdr:from>
    <xdr:to>
      <xdr:col>76</xdr:col>
      <xdr:colOff>165100</xdr:colOff>
      <xdr:row>79</xdr:row>
      <xdr:rowOff>92774</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4541500" y="13535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109301</xdr:rowOff>
    </xdr:from>
    <xdr:ext cx="469744"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4357428" y="13310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98879</xdr:rowOff>
    </xdr:from>
    <xdr:to>
      <xdr:col>71</xdr:col>
      <xdr:colOff>177800</xdr:colOff>
      <xdr:row>79</xdr:row>
      <xdr:rowOff>98879</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a:off x="12814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21072</xdr:rowOff>
    </xdr:from>
    <xdr:to>
      <xdr:col>72</xdr:col>
      <xdr:colOff>38100</xdr:colOff>
      <xdr:row>79</xdr:row>
      <xdr:rowOff>122672</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3652500" y="1356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139199</xdr:rowOff>
    </xdr:from>
    <xdr:ext cx="469744"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468428" y="13340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15013</xdr:rowOff>
    </xdr:from>
    <xdr:to>
      <xdr:col>67</xdr:col>
      <xdr:colOff>101600</xdr:colOff>
      <xdr:row>79</xdr:row>
      <xdr:rowOff>116613</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2763500" y="13559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133140</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579428" y="13334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148807</xdr:rowOff>
    </xdr:from>
    <xdr:ext cx="249299" cy="259045"/>
    <xdr:sp macro="" textlink="">
      <xdr:nvSpPr>
        <xdr:cNvPr id="658" name="災害復旧費該当値テキスト">
          <a:extLst>
            <a:ext uri="{FF2B5EF4-FFF2-40B4-BE49-F238E27FC236}">
              <a16:creationId xmlns:a16="http://schemas.microsoft.com/office/drawing/2014/main" id="{00000000-0008-0000-0700-000092020000}"/>
            </a:ext>
          </a:extLst>
        </xdr:cNvPr>
        <xdr:cNvSpPr txBox="1"/>
      </xdr:nvSpPr>
      <xdr:spPr>
        <a:xfrm>
          <a:off x="16370300" y="13521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9" name="公債費グラフ枠">
          <a:extLst>
            <a:ext uri="{FF2B5EF4-FFF2-40B4-BE49-F238E27FC236}">
              <a16:creationId xmlns:a16="http://schemas.microsoft.com/office/drawing/2014/main" id="{00000000-0008-0000-0700-0000B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6789</xdr:rowOff>
    </xdr:from>
    <xdr:to>
      <xdr:col>85</xdr:col>
      <xdr:colOff>126364</xdr:colOff>
      <xdr:row>97</xdr:row>
      <xdr:rowOff>148006</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6317595" y="15437289"/>
          <a:ext cx="1269" cy="13413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151833</xdr:rowOff>
    </xdr:from>
    <xdr:ext cx="534377" cy="259045"/>
    <xdr:sp macro="" textlink="">
      <xdr:nvSpPr>
        <xdr:cNvPr id="691" name="公債費最小値テキスト">
          <a:extLst>
            <a:ext uri="{FF2B5EF4-FFF2-40B4-BE49-F238E27FC236}">
              <a16:creationId xmlns:a16="http://schemas.microsoft.com/office/drawing/2014/main" id="{00000000-0008-0000-0700-0000B3020000}"/>
            </a:ext>
          </a:extLst>
        </xdr:cNvPr>
        <xdr:cNvSpPr txBox="1"/>
      </xdr:nvSpPr>
      <xdr:spPr>
        <a:xfrm>
          <a:off x="16370300" y="16782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148006</xdr:rowOff>
    </xdr:from>
    <xdr:to>
      <xdr:col>86</xdr:col>
      <xdr:colOff>25400</xdr:colOff>
      <xdr:row>97</xdr:row>
      <xdr:rowOff>148006</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6230600" y="16778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124916</xdr:rowOff>
    </xdr:from>
    <xdr:ext cx="534377" cy="259045"/>
    <xdr:sp macro="" textlink="">
      <xdr:nvSpPr>
        <xdr:cNvPr id="693" name="公債費最大値テキスト">
          <a:extLst>
            <a:ext uri="{FF2B5EF4-FFF2-40B4-BE49-F238E27FC236}">
              <a16:creationId xmlns:a16="http://schemas.microsoft.com/office/drawing/2014/main" id="{00000000-0008-0000-0700-0000B5020000}"/>
            </a:ext>
          </a:extLst>
        </xdr:cNvPr>
        <xdr:cNvSpPr txBox="1"/>
      </xdr:nvSpPr>
      <xdr:spPr>
        <a:xfrm>
          <a:off x="16370300" y="15212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82,977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6789</xdr:rowOff>
    </xdr:from>
    <xdr:to>
      <xdr:col>86</xdr:col>
      <xdr:colOff>25400</xdr:colOff>
      <xdr:row>90</xdr:row>
      <xdr:rowOff>6789</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54372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4369</xdr:rowOff>
    </xdr:from>
    <xdr:to>
      <xdr:col>85</xdr:col>
      <xdr:colOff>127000</xdr:colOff>
      <xdr:row>94</xdr:row>
      <xdr:rowOff>11094</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5481300" y="16120669"/>
          <a:ext cx="838200" cy="6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163682</xdr:rowOff>
    </xdr:from>
    <xdr:ext cx="534377" cy="259045"/>
    <xdr:sp macro="" textlink="">
      <xdr:nvSpPr>
        <xdr:cNvPr id="696" name="公債費平均値テキスト">
          <a:extLst>
            <a:ext uri="{FF2B5EF4-FFF2-40B4-BE49-F238E27FC236}">
              <a16:creationId xmlns:a16="http://schemas.microsoft.com/office/drawing/2014/main" id="{00000000-0008-0000-0700-0000B8020000}"/>
            </a:ext>
          </a:extLst>
        </xdr:cNvPr>
        <xdr:cNvSpPr txBox="1"/>
      </xdr:nvSpPr>
      <xdr:spPr>
        <a:xfrm>
          <a:off x="16370300" y="162799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13805</xdr:rowOff>
    </xdr:from>
    <xdr:to>
      <xdr:col>85</xdr:col>
      <xdr:colOff>177800</xdr:colOff>
      <xdr:row>95</xdr:row>
      <xdr:rowOff>115405</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6268700" y="163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11094</xdr:rowOff>
    </xdr:from>
    <xdr:to>
      <xdr:col>81</xdr:col>
      <xdr:colOff>50800</xdr:colOff>
      <xdr:row>94</xdr:row>
      <xdr:rowOff>83102</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4592300" y="16127394"/>
          <a:ext cx="889000" cy="72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1155</xdr:rowOff>
    </xdr:from>
    <xdr:to>
      <xdr:col>81</xdr:col>
      <xdr:colOff>101600</xdr:colOff>
      <xdr:row>95</xdr:row>
      <xdr:rowOff>102755</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5430500" y="162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93882</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5214111" y="1638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83102</xdr:rowOff>
    </xdr:from>
    <xdr:to>
      <xdr:col>76</xdr:col>
      <xdr:colOff>114300</xdr:colOff>
      <xdr:row>94</xdr:row>
      <xdr:rowOff>137567</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3703300" y="16199402"/>
          <a:ext cx="889000" cy="54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30702</xdr:rowOff>
    </xdr:from>
    <xdr:to>
      <xdr:col>76</xdr:col>
      <xdr:colOff>165100</xdr:colOff>
      <xdr:row>95</xdr:row>
      <xdr:rowOff>132302</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4541500" y="16318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123429</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325111" y="16411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137567</xdr:rowOff>
    </xdr:from>
    <xdr:to>
      <xdr:col>71</xdr:col>
      <xdr:colOff>177800</xdr:colOff>
      <xdr:row>95</xdr:row>
      <xdr:rowOff>18523</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flipV="1">
          <a:off x="12814300" y="16253867"/>
          <a:ext cx="889000" cy="52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84767</xdr:rowOff>
    </xdr:from>
    <xdr:to>
      <xdr:col>72</xdr:col>
      <xdr:colOff>38100</xdr:colOff>
      <xdr:row>96</xdr:row>
      <xdr:rowOff>14917</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3652500" y="16372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6044</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436111" y="16465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76118</xdr:rowOff>
    </xdr:from>
    <xdr:to>
      <xdr:col>67</xdr:col>
      <xdr:colOff>101600</xdr:colOff>
      <xdr:row>96</xdr:row>
      <xdr:rowOff>6268</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2763500" y="16363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168845</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2547111" y="16456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125019</xdr:rowOff>
    </xdr:from>
    <xdr:to>
      <xdr:col>85</xdr:col>
      <xdr:colOff>177800</xdr:colOff>
      <xdr:row>94</xdr:row>
      <xdr:rowOff>55169</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6268700" y="16069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147896</xdr:rowOff>
    </xdr:from>
    <xdr:ext cx="534377" cy="259045"/>
    <xdr:sp macro="" textlink="">
      <xdr:nvSpPr>
        <xdr:cNvPr id="715" name="公債費該当値テキスト">
          <a:extLst>
            <a:ext uri="{FF2B5EF4-FFF2-40B4-BE49-F238E27FC236}">
              <a16:creationId xmlns:a16="http://schemas.microsoft.com/office/drawing/2014/main" id="{00000000-0008-0000-0700-0000CB020000}"/>
            </a:ext>
          </a:extLst>
        </xdr:cNvPr>
        <xdr:cNvSpPr txBox="1"/>
      </xdr:nvSpPr>
      <xdr:spPr>
        <a:xfrm>
          <a:off x="16370300" y="15921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131744</xdr:rowOff>
    </xdr:from>
    <xdr:to>
      <xdr:col>81</xdr:col>
      <xdr:colOff>101600</xdr:colOff>
      <xdr:row>94</xdr:row>
      <xdr:rowOff>61894</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5430500" y="16076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78421</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14111" y="15851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32302</xdr:rowOff>
    </xdr:from>
    <xdr:to>
      <xdr:col>76</xdr:col>
      <xdr:colOff>165100</xdr:colOff>
      <xdr:row>94</xdr:row>
      <xdr:rowOff>133902</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4541500" y="16148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150429</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4325111" y="15923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86767</xdr:rowOff>
    </xdr:from>
    <xdr:to>
      <xdr:col>72</xdr:col>
      <xdr:colOff>38100</xdr:colOff>
      <xdr:row>95</xdr:row>
      <xdr:rowOff>16917</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3652500" y="16203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33444</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3436111" y="15978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139173</xdr:rowOff>
    </xdr:from>
    <xdr:to>
      <xdr:col>67</xdr:col>
      <xdr:colOff>101600</xdr:colOff>
      <xdr:row>95</xdr:row>
      <xdr:rowOff>69323</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2763500" y="16255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85850</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2547111" y="1603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36</xdr:row>
      <xdr:rowOff>35577</xdr:rowOff>
    </xdr:from>
    <xdr:ext cx="31290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975094" y="6207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33</xdr:row>
      <xdr:rowOff>168927</xdr:rowOff>
    </xdr:from>
    <xdr:ext cx="31290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975094" y="582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31</xdr:row>
      <xdr:rowOff>130827</xdr:rowOff>
    </xdr:from>
    <xdr:ext cx="312906"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975094" y="5445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29</xdr:row>
      <xdr:rowOff>92727</xdr:rowOff>
    </xdr:from>
    <xdr:ext cx="312906"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975094" y="506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6" name="諸支出金グラフ枠">
          <a:extLst>
            <a:ext uri="{FF2B5EF4-FFF2-40B4-BE49-F238E27FC236}">
              <a16:creationId xmlns:a16="http://schemas.microsoft.com/office/drawing/2014/main" id="{00000000-0008-0000-0700-0000EA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36</xdr:row>
      <xdr:rowOff>158750</xdr:rowOff>
    </xdr:from>
    <xdr:to>
      <xdr:col>116</xdr:col>
      <xdr:colOff>62864</xdr:colOff>
      <xdr:row>39</xdr:row>
      <xdr:rowOff>44450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flipV="1">
          <a:off x="22159595" y="6330950"/>
          <a:ext cx="1269" cy="400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80027</xdr:rowOff>
    </xdr:from>
    <xdr:ext cx="249299" cy="259045"/>
    <xdr:sp macro="" textlink="">
      <xdr:nvSpPr>
        <xdr:cNvPr id="748" name="諸支出金最小値テキスト">
          <a:extLst>
            <a:ext uri="{FF2B5EF4-FFF2-40B4-BE49-F238E27FC236}">
              <a16:creationId xmlns:a16="http://schemas.microsoft.com/office/drawing/2014/main" id="{00000000-0008-0000-0700-0000EC020000}"/>
            </a:ext>
          </a:extLst>
        </xdr:cNvPr>
        <xdr:cNvSpPr txBox="1"/>
      </xdr:nvSpPr>
      <xdr:spPr>
        <a:xfrm>
          <a:off x="22212300" y="676657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105427</xdr:rowOff>
    </xdr:from>
    <xdr:ext cx="313932" cy="259045"/>
    <xdr:sp macro="" textlink="">
      <xdr:nvSpPr>
        <xdr:cNvPr id="750" name="諸支出金最大値テキスト">
          <a:extLst>
            <a:ext uri="{FF2B5EF4-FFF2-40B4-BE49-F238E27FC236}">
              <a16:creationId xmlns:a16="http://schemas.microsoft.com/office/drawing/2014/main" id="{00000000-0008-0000-0700-0000EE020000}"/>
            </a:ext>
          </a:extLst>
        </xdr:cNvPr>
        <xdr:cNvSpPr txBox="1"/>
      </xdr:nvSpPr>
      <xdr:spPr>
        <a:xfrm>
          <a:off x="22212300" y="61061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36</xdr:row>
      <xdr:rowOff>158750</xdr:rowOff>
    </xdr:from>
    <xdr:to>
      <xdr:col>116</xdr:col>
      <xdr:colOff>152400</xdr:colOff>
      <xdr:row>36</xdr:row>
      <xdr:rowOff>158750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330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168927</xdr:rowOff>
    </xdr:from>
    <xdr:ext cx="249299" cy="259045"/>
    <xdr:sp macro="" textlink="">
      <xdr:nvSpPr>
        <xdr:cNvPr id="753" name="諸支出金平均値テキスト">
          <a:extLst>
            <a:ext uri="{FF2B5EF4-FFF2-40B4-BE49-F238E27FC236}">
              <a16:creationId xmlns:a16="http://schemas.microsoft.com/office/drawing/2014/main" id="{00000000-0008-0000-0700-0000F1020000}"/>
            </a:ext>
          </a:extLst>
        </xdr:cNvPr>
        <xdr:cNvSpPr txBox="1"/>
      </xdr:nvSpPr>
      <xdr:spPr>
        <a:xfrm>
          <a:off x="22212300" y="651257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146050</xdr:rowOff>
    </xdr:from>
    <xdr:to>
      <xdr:col>116</xdr:col>
      <xdr:colOff>114300</xdr:colOff>
      <xdr:row>39</xdr:row>
      <xdr:rowOff>76200</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22110700" y="666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34</xdr:row>
      <xdr:rowOff>146050</xdr:rowOff>
    </xdr:from>
    <xdr:to>
      <xdr:col>112</xdr:col>
      <xdr:colOff>38100</xdr:colOff>
      <xdr:row>35</xdr:row>
      <xdr:rowOff>76200</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1272500" y="5975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33</xdr:row>
      <xdr:rowOff>92727</xdr:rowOff>
    </xdr:from>
    <xdr:ext cx="313932"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166333" y="57505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127000</xdr:rowOff>
    </xdr:from>
    <xdr:to>
      <xdr:col>107</xdr:col>
      <xdr:colOff>101600</xdr:colOff>
      <xdr:row>39</xdr:row>
      <xdr:rowOff>57150</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03835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37</xdr:row>
      <xdr:rowOff>73677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309650" y="6417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34</xdr:row>
      <xdr:rowOff>146050</xdr:rowOff>
    </xdr:from>
    <xdr:to>
      <xdr:col>102</xdr:col>
      <xdr:colOff>165100</xdr:colOff>
      <xdr:row>35</xdr:row>
      <xdr:rowOff>76200</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19494500" y="5975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33</xdr:row>
      <xdr:rowOff>92727</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88333" y="57505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29</xdr:row>
      <xdr:rowOff>165100</xdr:rowOff>
    </xdr:from>
    <xdr:to>
      <xdr:col>98</xdr:col>
      <xdr:colOff>38100</xdr:colOff>
      <xdr:row>30</xdr:row>
      <xdr:rowOff>95250</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8605500" y="513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28</xdr:row>
      <xdr:rowOff>111777</xdr:rowOff>
    </xdr:from>
    <xdr:ext cx="313932"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8499333" y="49123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124477</xdr:rowOff>
    </xdr:from>
    <xdr:ext cx="249299" cy="259045"/>
    <xdr:sp macro="" textlink="">
      <xdr:nvSpPr>
        <xdr:cNvPr id="772" name="諸支出金該当値テキスト">
          <a:extLst>
            <a:ext uri="{FF2B5EF4-FFF2-40B4-BE49-F238E27FC236}">
              <a16:creationId xmlns:a16="http://schemas.microsoft.com/office/drawing/2014/main" id="{00000000-0008-0000-0700-000004030000}"/>
            </a:ext>
          </a:extLst>
        </xdr:cNvPr>
        <xdr:cNvSpPr txBox="1"/>
      </xdr:nvSpPr>
      <xdr:spPr>
        <a:xfrm>
          <a:off x="22212300" y="663957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前年度繰上充用金グラフ枠">
          <a:extLst>
            <a:ext uri="{FF2B5EF4-FFF2-40B4-BE49-F238E27FC236}">
              <a16:creationId xmlns:a16="http://schemas.microsoft.com/office/drawing/2014/main" id="{00000000-0008-0000-0700-00001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7" name="前年度繰上充用金最小値テキスト">
          <a:extLst>
            <a:ext uri="{FF2B5EF4-FFF2-40B4-BE49-F238E27FC236}">
              <a16:creationId xmlns:a16="http://schemas.microsoft.com/office/drawing/2014/main" id="{00000000-0008-0000-0700-00001D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9" name="前年度繰上充用金最大値テキスト">
          <a:extLst>
            <a:ext uri="{FF2B5EF4-FFF2-40B4-BE49-F238E27FC236}">
              <a16:creationId xmlns:a16="http://schemas.microsoft.com/office/drawing/2014/main" id="{00000000-0008-0000-0700-00001F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2" name="前年度繰上充用金平均値テキスト">
          <a:extLst>
            <a:ext uri="{FF2B5EF4-FFF2-40B4-BE49-F238E27FC236}">
              <a16:creationId xmlns:a16="http://schemas.microsoft.com/office/drawing/2014/main" id="{00000000-0008-0000-0700-000022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1" name="前年度繰上充用金該当値テキスト">
          <a:extLst>
            <a:ext uri="{FF2B5EF4-FFF2-40B4-BE49-F238E27FC236}">
              <a16:creationId xmlns:a16="http://schemas.microsoft.com/office/drawing/2014/main" id="{00000000-0008-0000-0700-000035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1" name="正方形/長方形 830">
          <a:extLst>
            <a:ext uri="{FF2B5EF4-FFF2-40B4-BE49-F238E27FC236}">
              <a16:creationId xmlns:a16="http://schemas.microsoft.com/office/drawing/2014/main" id="{00000000-0008-0000-0700-00003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総務費は普通建設事業費、積立金が減額したことにより、</a:t>
          </a:r>
          <a:r>
            <a:rPr kumimoji="1" lang="en-US" altLang="ja-JP" sz="1300">
              <a:latin typeface="ＭＳ Ｐゴシック" panose="020B0600070205080204" pitchFamily="50" charset="-128"/>
              <a:ea typeface="ＭＳ Ｐゴシック" panose="020B0600070205080204" pitchFamily="50" charset="-128"/>
            </a:rPr>
            <a:t>10,734</a:t>
          </a:r>
          <a:r>
            <a:rPr kumimoji="1" lang="ja-JP" altLang="en-US" sz="1300">
              <a:latin typeface="ＭＳ Ｐゴシック" panose="020B0600070205080204" pitchFamily="50" charset="-128"/>
              <a:ea typeface="ＭＳ Ｐゴシック" panose="020B0600070205080204" pitchFamily="50" charset="-128"/>
            </a:rPr>
            <a:t>円の減少となった。民生費は扶助費、普通建設事業費が増額となり、</a:t>
          </a:r>
          <a:r>
            <a:rPr kumimoji="1" lang="en-US" altLang="ja-JP" sz="1300">
              <a:latin typeface="ＭＳ Ｐゴシック" panose="020B0600070205080204" pitchFamily="50" charset="-128"/>
              <a:ea typeface="ＭＳ Ｐゴシック" panose="020B0600070205080204" pitchFamily="50" charset="-128"/>
            </a:rPr>
            <a:t>8,968</a:t>
          </a:r>
          <a:r>
            <a:rPr kumimoji="1" lang="ja-JP" altLang="en-US" sz="1300">
              <a:latin typeface="ＭＳ Ｐゴシック" panose="020B0600070205080204" pitchFamily="50" charset="-128"/>
              <a:ea typeface="ＭＳ Ｐゴシック" panose="020B0600070205080204" pitchFamily="50" charset="-128"/>
            </a:rPr>
            <a:t>円の増加となった。衛生費は物件費、補助費が減額したことにより</a:t>
          </a:r>
          <a:r>
            <a:rPr kumimoji="1" lang="en-US" altLang="ja-JP" sz="1300">
              <a:latin typeface="ＭＳ Ｐゴシック" panose="020B0600070205080204" pitchFamily="50" charset="-128"/>
              <a:ea typeface="ＭＳ Ｐゴシック" panose="020B0600070205080204" pitchFamily="50" charset="-128"/>
            </a:rPr>
            <a:t>5,790</a:t>
          </a:r>
          <a:r>
            <a:rPr kumimoji="1" lang="ja-JP" altLang="en-US" sz="1300">
              <a:latin typeface="ＭＳ Ｐゴシック" panose="020B0600070205080204" pitchFamily="50" charset="-128"/>
              <a:ea typeface="ＭＳ Ｐゴシック" panose="020B0600070205080204" pitchFamily="50" charset="-128"/>
            </a:rPr>
            <a:t>円の減少となった。農林水産業費は物件費、普通建設事業費及び繰出金の減額により</a:t>
          </a:r>
          <a:r>
            <a:rPr kumimoji="1" lang="en-US" altLang="ja-JP" sz="1300">
              <a:latin typeface="ＭＳ Ｐゴシック" panose="020B0600070205080204" pitchFamily="50" charset="-128"/>
              <a:ea typeface="ＭＳ Ｐゴシック" panose="020B0600070205080204" pitchFamily="50" charset="-128"/>
            </a:rPr>
            <a:t>9,051</a:t>
          </a:r>
          <a:r>
            <a:rPr kumimoji="1" lang="ja-JP" altLang="en-US" sz="1300">
              <a:latin typeface="ＭＳ Ｐゴシック" panose="020B0600070205080204" pitchFamily="50" charset="-128"/>
              <a:ea typeface="ＭＳ Ｐゴシック" panose="020B0600070205080204" pitchFamily="50" charset="-128"/>
            </a:rPr>
            <a:t>円の減少となった。商工費は補助費、貸付金の減額により、</a:t>
          </a:r>
          <a:r>
            <a:rPr kumimoji="1" lang="en-US" altLang="ja-JP" sz="1300">
              <a:latin typeface="ＭＳ Ｐゴシック" panose="020B0600070205080204" pitchFamily="50" charset="-128"/>
              <a:ea typeface="ＭＳ Ｐゴシック" panose="020B0600070205080204" pitchFamily="50" charset="-128"/>
            </a:rPr>
            <a:t>10,322</a:t>
          </a:r>
          <a:r>
            <a:rPr kumimoji="1" lang="ja-JP" altLang="en-US" sz="1300">
              <a:latin typeface="ＭＳ Ｐゴシック" panose="020B0600070205080204" pitchFamily="50" charset="-128"/>
              <a:ea typeface="ＭＳ Ｐゴシック" panose="020B0600070205080204" pitchFamily="50" charset="-128"/>
            </a:rPr>
            <a:t>円の減少となった。土木費は補助費、普通建設事業費の増額により</a:t>
          </a:r>
          <a:r>
            <a:rPr kumimoji="1" lang="en-US" altLang="ja-JP" sz="1300">
              <a:latin typeface="ＭＳ Ｐゴシック" panose="020B0600070205080204" pitchFamily="50" charset="-128"/>
              <a:ea typeface="ＭＳ Ｐゴシック" panose="020B0600070205080204" pitchFamily="50" charset="-128"/>
            </a:rPr>
            <a:t>11,225</a:t>
          </a:r>
          <a:r>
            <a:rPr kumimoji="1" lang="ja-JP" altLang="en-US" sz="1300">
              <a:latin typeface="ＭＳ Ｐゴシック" panose="020B0600070205080204" pitchFamily="50" charset="-128"/>
              <a:ea typeface="ＭＳ Ｐゴシック" panose="020B0600070205080204" pitchFamily="50" charset="-128"/>
            </a:rPr>
            <a:t>円の増加となった。教育費は普通建設事業費が大幅に増額となったため、</a:t>
          </a:r>
          <a:r>
            <a:rPr kumimoji="1" lang="en-US" altLang="ja-JP" sz="1300">
              <a:latin typeface="ＭＳ Ｐゴシック" panose="020B0600070205080204" pitchFamily="50" charset="-128"/>
              <a:ea typeface="ＭＳ Ｐゴシック" panose="020B0600070205080204" pitchFamily="50" charset="-128"/>
            </a:rPr>
            <a:t>75,091</a:t>
          </a:r>
          <a:r>
            <a:rPr kumimoji="1" lang="ja-JP" altLang="en-US" sz="1300">
              <a:latin typeface="ＭＳ Ｐゴシック" panose="020B0600070205080204" pitchFamily="50" charset="-128"/>
              <a:ea typeface="ＭＳ Ｐゴシック" panose="020B0600070205080204" pitchFamily="50" charset="-128"/>
            </a:rPr>
            <a:t>円の増加となった。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も積立により財政調整基金が増加した。近年は継続して残高が増加しているものの、今後新小学校建設等の大規模事業により基金の取崩が見込まれ、非常に厳しい財政状況となっている。財政健全化プランに基づき、適切な財政運営に努めた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また実質単年度収支は引き続き黒字となった。今後も黒字を維持できるよう、コストの抑制を図りたい。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一般会計は標準財政規模比で</a:t>
          </a:r>
          <a:r>
            <a:rPr kumimoji="1" lang="en-US" altLang="ja-JP" sz="1400">
              <a:latin typeface="ＭＳ ゴシック" pitchFamily="49" charset="-128"/>
              <a:ea typeface="ＭＳ ゴシック" pitchFamily="49" charset="-128"/>
            </a:rPr>
            <a:t>9.41%</a:t>
          </a:r>
          <a:r>
            <a:rPr kumimoji="1" lang="ja-JP" altLang="en-US" sz="1400">
              <a:latin typeface="ＭＳ ゴシック" pitchFamily="49" charset="-128"/>
              <a:ea typeface="ＭＳ ゴシック" pitchFamily="49" charset="-128"/>
            </a:rPr>
            <a:t>の黒字となった。前年度と比較すると減少となった。近年公債費等の増加により経常収支比率が</a:t>
          </a:r>
          <a:r>
            <a:rPr kumimoji="1" lang="en-US" altLang="ja-JP" sz="1400">
              <a:latin typeface="ＭＳ ゴシック" pitchFamily="49" charset="-128"/>
              <a:ea typeface="ＭＳ ゴシック" pitchFamily="49" charset="-128"/>
            </a:rPr>
            <a:t>100</a:t>
          </a:r>
          <a:r>
            <a:rPr kumimoji="1" lang="ja-JP" altLang="en-US" sz="1400">
              <a:latin typeface="ＭＳ ゴシック" pitchFamily="49" charset="-128"/>
              <a:ea typeface="ＭＳ ゴシック" pitchFamily="49" charset="-128"/>
            </a:rPr>
            <a:t>％を超え、財政の硬直化が進み非常に厳しい状況に直面している。事業見直し等による徹底したコストの抑制に努め、各会計で黒字を維持できるよう適切な財政運営を推進する。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80" customWidth="1"/>
    <col min="12" max="12" width="2.21875" style="180" customWidth="1"/>
    <col min="13" max="17" width="2.33203125" style="180" customWidth="1"/>
    <col min="18" max="119" width="2.109375" style="180" customWidth="1"/>
    <col min="120" max="16384" width="0" style="180"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81"/>
      <c r="DK1" s="181"/>
      <c r="DL1" s="181"/>
      <c r="DM1" s="181"/>
      <c r="DN1" s="181"/>
      <c r="DO1" s="181"/>
    </row>
    <row r="2" spans="1:119" ht="24" thickBot="1" x14ac:dyDescent="0.25">
      <c r="B2" s="182" t="s">
        <v>77</v>
      </c>
      <c r="C2" s="182"/>
      <c r="D2" s="183"/>
    </row>
    <row r="3" spans="1:119" ht="18.75" customHeight="1" thickBot="1" x14ac:dyDescent="0.25">
      <c r="A3" s="181"/>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81"/>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14558542</v>
      </c>
      <c r="BO4" s="371"/>
      <c r="BP4" s="371"/>
      <c r="BQ4" s="371"/>
      <c r="BR4" s="371"/>
      <c r="BS4" s="371"/>
      <c r="BT4" s="371"/>
      <c r="BU4" s="372"/>
      <c r="BV4" s="370">
        <v>13166385</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10</v>
      </c>
      <c r="CU4" s="377"/>
      <c r="CV4" s="377"/>
      <c r="CW4" s="377"/>
      <c r="CX4" s="377"/>
      <c r="CY4" s="377"/>
      <c r="CZ4" s="377"/>
      <c r="DA4" s="378"/>
      <c r="DB4" s="376">
        <v>11</v>
      </c>
      <c r="DC4" s="377"/>
      <c r="DD4" s="377"/>
      <c r="DE4" s="377"/>
      <c r="DF4" s="377"/>
      <c r="DG4" s="377"/>
      <c r="DH4" s="377"/>
      <c r="DI4" s="378"/>
    </row>
    <row r="5" spans="1:119" ht="18.75" customHeight="1" x14ac:dyDescent="0.2">
      <c r="A5" s="181"/>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13796372</v>
      </c>
      <c r="BO5" s="408"/>
      <c r="BP5" s="408"/>
      <c r="BQ5" s="408"/>
      <c r="BR5" s="408"/>
      <c r="BS5" s="408"/>
      <c r="BT5" s="408"/>
      <c r="BU5" s="409"/>
      <c r="BV5" s="407">
        <v>12467687</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101.4</v>
      </c>
      <c r="CU5" s="405"/>
      <c r="CV5" s="405"/>
      <c r="CW5" s="405"/>
      <c r="CX5" s="405"/>
      <c r="CY5" s="405"/>
      <c r="CZ5" s="405"/>
      <c r="DA5" s="406"/>
      <c r="DB5" s="404">
        <v>89.3</v>
      </c>
      <c r="DC5" s="405"/>
      <c r="DD5" s="405"/>
      <c r="DE5" s="405"/>
      <c r="DF5" s="405"/>
      <c r="DG5" s="405"/>
      <c r="DH5" s="405"/>
      <c r="DI5" s="406"/>
    </row>
    <row r="6" spans="1:119" ht="18.75" customHeight="1" x14ac:dyDescent="0.2">
      <c r="A6" s="181"/>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762170</v>
      </c>
      <c r="BO6" s="408"/>
      <c r="BP6" s="408"/>
      <c r="BQ6" s="408"/>
      <c r="BR6" s="408"/>
      <c r="BS6" s="408"/>
      <c r="BT6" s="408"/>
      <c r="BU6" s="409"/>
      <c r="BV6" s="407">
        <v>698698</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101.4</v>
      </c>
      <c r="CU6" s="445"/>
      <c r="CV6" s="445"/>
      <c r="CW6" s="445"/>
      <c r="CX6" s="445"/>
      <c r="CY6" s="445"/>
      <c r="CZ6" s="445"/>
      <c r="DA6" s="446"/>
      <c r="DB6" s="444">
        <v>90.9</v>
      </c>
      <c r="DC6" s="445"/>
      <c r="DD6" s="445"/>
      <c r="DE6" s="445"/>
      <c r="DF6" s="445"/>
      <c r="DG6" s="445"/>
      <c r="DH6" s="445"/>
      <c r="DI6" s="446"/>
    </row>
    <row r="7" spans="1:119" ht="18.75" customHeight="1" x14ac:dyDescent="0.2">
      <c r="A7" s="181"/>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145195</v>
      </c>
      <c r="BO7" s="408"/>
      <c r="BP7" s="408"/>
      <c r="BQ7" s="408"/>
      <c r="BR7" s="408"/>
      <c r="BS7" s="408"/>
      <c r="BT7" s="408"/>
      <c r="BU7" s="409"/>
      <c r="BV7" s="407">
        <v>41583</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6144197</v>
      </c>
      <c r="CU7" s="408"/>
      <c r="CV7" s="408"/>
      <c r="CW7" s="408"/>
      <c r="CX7" s="408"/>
      <c r="CY7" s="408"/>
      <c r="CZ7" s="408"/>
      <c r="DA7" s="409"/>
      <c r="DB7" s="407">
        <v>5976966</v>
      </c>
      <c r="DC7" s="408"/>
      <c r="DD7" s="408"/>
      <c r="DE7" s="408"/>
      <c r="DF7" s="408"/>
      <c r="DG7" s="408"/>
      <c r="DH7" s="408"/>
      <c r="DI7" s="409"/>
    </row>
    <row r="8" spans="1:119" ht="18.75" customHeight="1" thickBot="1" x14ac:dyDescent="0.25">
      <c r="A8" s="181"/>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616975</v>
      </c>
      <c r="BO8" s="408"/>
      <c r="BP8" s="408"/>
      <c r="BQ8" s="408"/>
      <c r="BR8" s="408"/>
      <c r="BS8" s="408"/>
      <c r="BT8" s="408"/>
      <c r="BU8" s="409"/>
      <c r="BV8" s="407">
        <v>657115</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0.53</v>
      </c>
      <c r="CU8" s="448"/>
      <c r="CV8" s="448"/>
      <c r="CW8" s="448"/>
      <c r="CX8" s="448"/>
      <c r="CY8" s="448"/>
      <c r="CZ8" s="448"/>
      <c r="DA8" s="449"/>
      <c r="DB8" s="447">
        <v>0.53</v>
      </c>
      <c r="DC8" s="448"/>
      <c r="DD8" s="448"/>
      <c r="DE8" s="448"/>
      <c r="DF8" s="448"/>
      <c r="DG8" s="448"/>
      <c r="DH8" s="448"/>
      <c r="DI8" s="449"/>
    </row>
    <row r="9" spans="1:119" ht="18.75" customHeight="1" thickBot="1" x14ac:dyDescent="0.25">
      <c r="A9" s="181"/>
      <c r="B9" s="401" t="s">
        <v>106</v>
      </c>
      <c r="C9" s="402"/>
      <c r="D9" s="402"/>
      <c r="E9" s="402"/>
      <c r="F9" s="402"/>
      <c r="G9" s="402"/>
      <c r="H9" s="402"/>
      <c r="I9" s="402"/>
      <c r="J9" s="402"/>
      <c r="K9" s="450"/>
      <c r="L9" s="451" t="s">
        <v>107</v>
      </c>
      <c r="M9" s="452"/>
      <c r="N9" s="452"/>
      <c r="O9" s="452"/>
      <c r="P9" s="452"/>
      <c r="Q9" s="453"/>
      <c r="R9" s="454">
        <v>22445</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110</v>
      </c>
      <c r="AV9" s="440"/>
      <c r="AW9" s="440"/>
      <c r="AX9" s="440"/>
      <c r="AY9" s="441" t="s">
        <v>111</v>
      </c>
      <c r="AZ9" s="442"/>
      <c r="BA9" s="442"/>
      <c r="BB9" s="442"/>
      <c r="BC9" s="442"/>
      <c r="BD9" s="442"/>
      <c r="BE9" s="442"/>
      <c r="BF9" s="442"/>
      <c r="BG9" s="442"/>
      <c r="BH9" s="442"/>
      <c r="BI9" s="442"/>
      <c r="BJ9" s="442"/>
      <c r="BK9" s="442"/>
      <c r="BL9" s="442"/>
      <c r="BM9" s="443"/>
      <c r="BN9" s="407">
        <v>-40140</v>
      </c>
      <c r="BO9" s="408"/>
      <c r="BP9" s="408"/>
      <c r="BQ9" s="408"/>
      <c r="BR9" s="408"/>
      <c r="BS9" s="408"/>
      <c r="BT9" s="408"/>
      <c r="BU9" s="409"/>
      <c r="BV9" s="407">
        <v>-549682</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10.8</v>
      </c>
      <c r="CU9" s="405"/>
      <c r="CV9" s="405"/>
      <c r="CW9" s="405"/>
      <c r="CX9" s="405"/>
      <c r="CY9" s="405"/>
      <c r="CZ9" s="405"/>
      <c r="DA9" s="406"/>
      <c r="DB9" s="404">
        <v>10.5</v>
      </c>
      <c r="DC9" s="405"/>
      <c r="DD9" s="405"/>
      <c r="DE9" s="405"/>
      <c r="DF9" s="405"/>
      <c r="DG9" s="405"/>
      <c r="DH9" s="405"/>
      <c r="DI9" s="406"/>
    </row>
    <row r="10" spans="1:119" ht="18.75" customHeight="1" thickBot="1" x14ac:dyDescent="0.25">
      <c r="A10" s="181"/>
      <c r="B10" s="401"/>
      <c r="C10" s="402"/>
      <c r="D10" s="402"/>
      <c r="E10" s="402"/>
      <c r="F10" s="402"/>
      <c r="G10" s="402"/>
      <c r="H10" s="402"/>
      <c r="I10" s="402"/>
      <c r="J10" s="402"/>
      <c r="K10" s="450"/>
      <c r="L10" s="457" t="s">
        <v>113</v>
      </c>
      <c r="M10" s="437"/>
      <c r="N10" s="437"/>
      <c r="O10" s="437"/>
      <c r="P10" s="437"/>
      <c r="Q10" s="438"/>
      <c r="R10" s="458">
        <v>22586</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321300</v>
      </c>
      <c r="BO10" s="408"/>
      <c r="BP10" s="408"/>
      <c r="BQ10" s="408"/>
      <c r="BR10" s="408"/>
      <c r="BS10" s="408"/>
      <c r="BT10" s="408"/>
      <c r="BU10" s="409"/>
      <c r="BV10" s="407">
        <v>688400</v>
      </c>
      <c r="BW10" s="408"/>
      <c r="BX10" s="408"/>
      <c r="BY10" s="408"/>
      <c r="BZ10" s="408"/>
      <c r="CA10" s="408"/>
      <c r="CB10" s="408"/>
      <c r="CC10" s="409"/>
      <c r="CD10" s="184" t="s">
        <v>116</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5">
      <c r="A11" s="181"/>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81"/>
      <c r="B12" s="467" t="s">
        <v>123</v>
      </c>
      <c r="C12" s="468"/>
      <c r="D12" s="468"/>
      <c r="E12" s="468"/>
      <c r="F12" s="468"/>
      <c r="G12" s="468"/>
      <c r="H12" s="468"/>
      <c r="I12" s="468"/>
      <c r="J12" s="468"/>
      <c r="K12" s="469"/>
      <c r="L12" s="476" t="s">
        <v>124</v>
      </c>
      <c r="M12" s="477"/>
      <c r="N12" s="477"/>
      <c r="O12" s="477"/>
      <c r="P12" s="477"/>
      <c r="Q12" s="478"/>
      <c r="R12" s="479">
        <v>22867</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6000</v>
      </c>
      <c r="BO12" s="408"/>
      <c r="BP12" s="408"/>
      <c r="BQ12" s="408"/>
      <c r="BR12" s="408"/>
      <c r="BS12" s="408"/>
      <c r="BT12" s="408"/>
      <c r="BU12" s="409"/>
      <c r="BV12" s="407">
        <v>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81"/>
      <c r="B13" s="470"/>
      <c r="C13" s="471"/>
      <c r="D13" s="471"/>
      <c r="E13" s="471"/>
      <c r="F13" s="471"/>
      <c r="G13" s="471"/>
      <c r="H13" s="471"/>
      <c r="I13" s="471"/>
      <c r="J13" s="471"/>
      <c r="K13" s="472"/>
      <c r="L13" s="190"/>
      <c r="M13" s="498" t="s">
        <v>130</v>
      </c>
      <c r="N13" s="499"/>
      <c r="O13" s="499"/>
      <c r="P13" s="499"/>
      <c r="Q13" s="500"/>
      <c r="R13" s="491">
        <v>22559</v>
      </c>
      <c r="S13" s="492"/>
      <c r="T13" s="492"/>
      <c r="U13" s="492"/>
      <c r="V13" s="493"/>
      <c r="W13" s="423" t="s">
        <v>131</v>
      </c>
      <c r="X13" s="424"/>
      <c r="Y13" s="424"/>
      <c r="Z13" s="424"/>
      <c r="AA13" s="424"/>
      <c r="AB13" s="414"/>
      <c r="AC13" s="458">
        <v>503</v>
      </c>
      <c r="AD13" s="459"/>
      <c r="AE13" s="459"/>
      <c r="AF13" s="459"/>
      <c r="AG13" s="501"/>
      <c r="AH13" s="458">
        <v>641</v>
      </c>
      <c r="AI13" s="459"/>
      <c r="AJ13" s="459"/>
      <c r="AK13" s="459"/>
      <c r="AL13" s="460"/>
      <c r="AM13" s="436" t="s">
        <v>132</v>
      </c>
      <c r="AN13" s="437"/>
      <c r="AO13" s="437"/>
      <c r="AP13" s="437"/>
      <c r="AQ13" s="437"/>
      <c r="AR13" s="437"/>
      <c r="AS13" s="437"/>
      <c r="AT13" s="438"/>
      <c r="AU13" s="439" t="s">
        <v>110</v>
      </c>
      <c r="AV13" s="440"/>
      <c r="AW13" s="440"/>
      <c r="AX13" s="440"/>
      <c r="AY13" s="441" t="s">
        <v>133</v>
      </c>
      <c r="AZ13" s="442"/>
      <c r="BA13" s="442"/>
      <c r="BB13" s="442"/>
      <c r="BC13" s="442"/>
      <c r="BD13" s="442"/>
      <c r="BE13" s="442"/>
      <c r="BF13" s="442"/>
      <c r="BG13" s="442"/>
      <c r="BH13" s="442"/>
      <c r="BI13" s="442"/>
      <c r="BJ13" s="442"/>
      <c r="BK13" s="442"/>
      <c r="BL13" s="442"/>
      <c r="BM13" s="443"/>
      <c r="BN13" s="407">
        <v>275160</v>
      </c>
      <c r="BO13" s="408"/>
      <c r="BP13" s="408"/>
      <c r="BQ13" s="408"/>
      <c r="BR13" s="408"/>
      <c r="BS13" s="408"/>
      <c r="BT13" s="408"/>
      <c r="BU13" s="409"/>
      <c r="BV13" s="407">
        <v>138718</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11.9</v>
      </c>
      <c r="CU13" s="405"/>
      <c r="CV13" s="405"/>
      <c r="CW13" s="405"/>
      <c r="CX13" s="405"/>
      <c r="CY13" s="405"/>
      <c r="CZ13" s="405"/>
      <c r="DA13" s="406"/>
      <c r="DB13" s="404">
        <v>11.3</v>
      </c>
      <c r="DC13" s="405"/>
      <c r="DD13" s="405"/>
      <c r="DE13" s="405"/>
      <c r="DF13" s="405"/>
      <c r="DG13" s="405"/>
      <c r="DH13" s="405"/>
      <c r="DI13" s="406"/>
    </row>
    <row r="14" spans="1:119" ht="18.75" customHeight="1" thickBot="1" x14ac:dyDescent="0.25">
      <c r="A14" s="181"/>
      <c r="B14" s="470"/>
      <c r="C14" s="471"/>
      <c r="D14" s="471"/>
      <c r="E14" s="471"/>
      <c r="F14" s="471"/>
      <c r="G14" s="471"/>
      <c r="H14" s="471"/>
      <c r="I14" s="471"/>
      <c r="J14" s="471"/>
      <c r="K14" s="472"/>
      <c r="L14" s="488" t="s">
        <v>135</v>
      </c>
      <c r="M14" s="489"/>
      <c r="N14" s="489"/>
      <c r="O14" s="489"/>
      <c r="P14" s="489"/>
      <c r="Q14" s="490"/>
      <c r="R14" s="491">
        <v>22910</v>
      </c>
      <c r="S14" s="492"/>
      <c r="T14" s="492"/>
      <c r="U14" s="492"/>
      <c r="V14" s="493"/>
      <c r="W14" s="397"/>
      <c r="X14" s="398"/>
      <c r="Y14" s="398"/>
      <c r="Z14" s="398"/>
      <c r="AA14" s="398"/>
      <c r="AB14" s="387"/>
      <c r="AC14" s="494">
        <v>4.9000000000000004</v>
      </c>
      <c r="AD14" s="495"/>
      <c r="AE14" s="495"/>
      <c r="AF14" s="495"/>
      <c r="AG14" s="496"/>
      <c r="AH14" s="494">
        <v>6</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79.099999999999994</v>
      </c>
      <c r="CU14" s="506"/>
      <c r="CV14" s="506"/>
      <c r="CW14" s="506"/>
      <c r="CX14" s="506"/>
      <c r="CY14" s="506"/>
      <c r="CZ14" s="506"/>
      <c r="DA14" s="507"/>
      <c r="DB14" s="505">
        <v>70.400000000000006</v>
      </c>
      <c r="DC14" s="506"/>
      <c r="DD14" s="506"/>
      <c r="DE14" s="506"/>
      <c r="DF14" s="506"/>
      <c r="DG14" s="506"/>
      <c r="DH14" s="506"/>
      <c r="DI14" s="507"/>
    </row>
    <row r="15" spans="1:119" ht="18.75" customHeight="1" x14ac:dyDescent="0.2">
      <c r="A15" s="181"/>
      <c r="B15" s="470"/>
      <c r="C15" s="471"/>
      <c r="D15" s="471"/>
      <c r="E15" s="471"/>
      <c r="F15" s="471"/>
      <c r="G15" s="471"/>
      <c r="H15" s="471"/>
      <c r="I15" s="471"/>
      <c r="J15" s="471"/>
      <c r="K15" s="472"/>
      <c r="L15" s="190"/>
      <c r="M15" s="498" t="s">
        <v>130</v>
      </c>
      <c r="N15" s="499"/>
      <c r="O15" s="499"/>
      <c r="P15" s="499"/>
      <c r="Q15" s="500"/>
      <c r="R15" s="491">
        <v>22672</v>
      </c>
      <c r="S15" s="492"/>
      <c r="T15" s="492"/>
      <c r="U15" s="492"/>
      <c r="V15" s="493"/>
      <c r="W15" s="423" t="s">
        <v>137</v>
      </c>
      <c r="X15" s="424"/>
      <c r="Y15" s="424"/>
      <c r="Z15" s="424"/>
      <c r="AA15" s="424"/>
      <c r="AB15" s="414"/>
      <c r="AC15" s="458">
        <v>3156</v>
      </c>
      <c r="AD15" s="459"/>
      <c r="AE15" s="459"/>
      <c r="AF15" s="459"/>
      <c r="AG15" s="501"/>
      <c r="AH15" s="458">
        <v>3271</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2833167</v>
      </c>
      <c r="BO15" s="371"/>
      <c r="BP15" s="371"/>
      <c r="BQ15" s="371"/>
      <c r="BR15" s="371"/>
      <c r="BS15" s="371"/>
      <c r="BT15" s="371"/>
      <c r="BU15" s="372"/>
      <c r="BV15" s="370">
        <v>2736776</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91"/>
      <c r="CU15" s="192"/>
      <c r="CV15" s="192"/>
      <c r="CW15" s="192"/>
      <c r="CX15" s="192"/>
      <c r="CY15" s="192"/>
      <c r="CZ15" s="192"/>
      <c r="DA15" s="193"/>
      <c r="DB15" s="191"/>
      <c r="DC15" s="192"/>
      <c r="DD15" s="192"/>
      <c r="DE15" s="192"/>
      <c r="DF15" s="192"/>
      <c r="DG15" s="192"/>
      <c r="DH15" s="192"/>
      <c r="DI15" s="193"/>
    </row>
    <row r="16" spans="1:119" ht="18.75" customHeight="1" x14ac:dyDescent="0.2">
      <c r="A16" s="181"/>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30.6</v>
      </c>
      <c r="AD16" s="495"/>
      <c r="AE16" s="495"/>
      <c r="AF16" s="495"/>
      <c r="AG16" s="496"/>
      <c r="AH16" s="494">
        <v>30.8</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5370282</v>
      </c>
      <c r="BO16" s="408"/>
      <c r="BP16" s="408"/>
      <c r="BQ16" s="408"/>
      <c r="BR16" s="408"/>
      <c r="BS16" s="408"/>
      <c r="BT16" s="408"/>
      <c r="BU16" s="409"/>
      <c r="BV16" s="407">
        <v>5204756</v>
      </c>
      <c r="BW16" s="408"/>
      <c r="BX16" s="408"/>
      <c r="BY16" s="408"/>
      <c r="BZ16" s="408"/>
      <c r="CA16" s="408"/>
      <c r="CB16" s="408"/>
      <c r="CC16" s="409"/>
      <c r="CD16" s="194"/>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81"/>
      <c r="B17" s="473"/>
      <c r="C17" s="474"/>
      <c r="D17" s="474"/>
      <c r="E17" s="474"/>
      <c r="F17" s="474"/>
      <c r="G17" s="474"/>
      <c r="H17" s="474"/>
      <c r="I17" s="474"/>
      <c r="J17" s="474"/>
      <c r="K17" s="475"/>
      <c r="L17" s="195"/>
      <c r="M17" s="518" t="s">
        <v>143</v>
      </c>
      <c r="N17" s="519"/>
      <c r="O17" s="519"/>
      <c r="P17" s="519"/>
      <c r="Q17" s="520"/>
      <c r="R17" s="513" t="s">
        <v>144</v>
      </c>
      <c r="S17" s="514"/>
      <c r="T17" s="514"/>
      <c r="U17" s="514"/>
      <c r="V17" s="515"/>
      <c r="W17" s="423" t="s">
        <v>145</v>
      </c>
      <c r="X17" s="424"/>
      <c r="Y17" s="424"/>
      <c r="Z17" s="424"/>
      <c r="AA17" s="424"/>
      <c r="AB17" s="414"/>
      <c r="AC17" s="458">
        <v>6641</v>
      </c>
      <c r="AD17" s="459"/>
      <c r="AE17" s="459"/>
      <c r="AF17" s="459"/>
      <c r="AG17" s="501"/>
      <c r="AH17" s="458">
        <v>6697</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3558111</v>
      </c>
      <c r="BO17" s="408"/>
      <c r="BP17" s="408"/>
      <c r="BQ17" s="408"/>
      <c r="BR17" s="408"/>
      <c r="BS17" s="408"/>
      <c r="BT17" s="408"/>
      <c r="BU17" s="409"/>
      <c r="BV17" s="407">
        <v>3427227</v>
      </c>
      <c r="BW17" s="408"/>
      <c r="BX17" s="408"/>
      <c r="BY17" s="408"/>
      <c r="BZ17" s="408"/>
      <c r="CA17" s="408"/>
      <c r="CB17" s="408"/>
      <c r="CC17" s="409"/>
      <c r="CD17" s="194"/>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81"/>
      <c r="B18" s="532" t="s">
        <v>147</v>
      </c>
      <c r="C18" s="450"/>
      <c r="D18" s="450"/>
      <c r="E18" s="533"/>
      <c r="F18" s="533"/>
      <c r="G18" s="533"/>
      <c r="H18" s="533"/>
      <c r="I18" s="533"/>
      <c r="J18" s="533"/>
      <c r="K18" s="533"/>
      <c r="L18" s="534">
        <v>41.06</v>
      </c>
      <c r="M18" s="534"/>
      <c r="N18" s="534"/>
      <c r="O18" s="534"/>
      <c r="P18" s="534"/>
      <c r="Q18" s="534"/>
      <c r="R18" s="535"/>
      <c r="S18" s="535"/>
      <c r="T18" s="535"/>
      <c r="U18" s="535"/>
      <c r="V18" s="536"/>
      <c r="W18" s="425"/>
      <c r="X18" s="426"/>
      <c r="Y18" s="426"/>
      <c r="Z18" s="426"/>
      <c r="AA18" s="426"/>
      <c r="AB18" s="417"/>
      <c r="AC18" s="537">
        <v>64.5</v>
      </c>
      <c r="AD18" s="538"/>
      <c r="AE18" s="538"/>
      <c r="AF18" s="538"/>
      <c r="AG18" s="539"/>
      <c r="AH18" s="537">
        <v>63.1</v>
      </c>
      <c r="AI18" s="538"/>
      <c r="AJ18" s="538"/>
      <c r="AK18" s="538"/>
      <c r="AL18" s="540"/>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6200858</v>
      </c>
      <c r="BO18" s="408"/>
      <c r="BP18" s="408"/>
      <c r="BQ18" s="408"/>
      <c r="BR18" s="408"/>
      <c r="BS18" s="408"/>
      <c r="BT18" s="408"/>
      <c r="BU18" s="409"/>
      <c r="BV18" s="407">
        <v>5467258</v>
      </c>
      <c r="BW18" s="408"/>
      <c r="BX18" s="408"/>
      <c r="BY18" s="408"/>
      <c r="BZ18" s="408"/>
      <c r="CA18" s="408"/>
      <c r="CB18" s="408"/>
      <c r="CC18" s="409"/>
      <c r="CD18" s="194"/>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81"/>
      <c r="B19" s="532" t="s">
        <v>149</v>
      </c>
      <c r="C19" s="450"/>
      <c r="D19" s="450"/>
      <c r="E19" s="533"/>
      <c r="F19" s="533"/>
      <c r="G19" s="533"/>
      <c r="H19" s="533"/>
      <c r="I19" s="533"/>
      <c r="J19" s="533"/>
      <c r="K19" s="533"/>
      <c r="L19" s="541">
        <v>547</v>
      </c>
      <c r="M19" s="541"/>
      <c r="N19" s="541"/>
      <c r="O19" s="541"/>
      <c r="P19" s="541"/>
      <c r="Q19" s="541"/>
      <c r="R19" s="542"/>
      <c r="S19" s="542"/>
      <c r="T19" s="542"/>
      <c r="U19" s="542"/>
      <c r="V19" s="543"/>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9740729</v>
      </c>
      <c r="BO19" s="408"/>
      <c r="BP19" s="408"/>
      <c r="BQ19" s="408"/>
      <c r="BR19" s="408"/>
      <c r="BS19" s="408"/>
      <c r="BT19" s="408"/>
      <c r="BU19" s="409"/>
      <c r="BV19" s="407">
        <v>9947965</v>
      </c>
      <c r="BW19" s="408"/>
      <c r="BX19" s="408"/>
      <c r="BY19" s="408"/>
      <c r="BZ19" s="408"/>
      <c r="CA19" s="408"/>
      <c r="CB19" s="408"/>
      <c r="CC19" s="409"/>
      <c r="CD19" s="194"/>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81"/>
      <c r="B20" s="532" t="s">
        <v>151</v>
      </c>
      <c r="C20" s="450"/>
      <c r="D20" s="450"/>
      <c r="E20" s="533"/>
      <c r="F20" s="533"/>
      <c r="G20" s="533"/>
      <c r="H20" s="533"/>
      <c r="I20" s="533"/>
      <c r="J20" s="533"/>
      <c r="K20" s="533"/>
      <c r="L20" s="541">
        <v>8067</v>
      </c>
      <c r="M20" s="541"/>
      <c r="N20" s="541"/>
      <c r="O20" s="541"/>
      <c r="P20" s="541"/>
      <c r="Q20" s="541"/>
      <c r="R20" s="542"/>
      <c r="S20" s="542"/>
      <c r="T20" s="542"/>
      <c r="U20" s="542"/>
      <c r="V20" s="543"/>
      <c r="W20" s="425"/>
      <c r="X20" s="426"/>
      <c r="Y20" s="426"/>
      <c r="Z20" s="426"/>
      <c r="AA20" s="426"/>
      <c r="AB20" s="426"/>
      <c r="AC20" s="544"/>
      <c r="AD20" s="544"/>
      <c r="AE20" s="544"/>
      <c r="AF20" s="544"/>
      <c r="AG20" s="544"/>
      <c r="AH20" s="544"/>
      <c r="AI20" s="544"/>
      <c r="AJ20" s="544"/>
      <c r="AK20" s="544"/>
      <c r="AL20" s="545"/>
      <c r="AM20" s="546"/>
      <c r="AN20" s="462"/>
      <c r="AO20" s="462"/>
      <c r="AP20" s="462"/>
      <c r="AQ20" s="462"/>
      <c r="AR20" s="462"/>
      <c r="AS20" s="462"/>
      <c r="AT20" s="463"/>
      <c r="AU20" s="547"/>
      <c r="AV20" s="548"/>
      <c r="AW20" s="548"/>
      <c r="AX20" s="549"/>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94"/>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81"/>
      <c r="B21" s="523" t="s">
        <v>152</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5"/>
      <c r="AY21" s="526"/>
      <c r="AZ21" s="527"/>
      <c r="BA21" s="527"/>
      <c r="BB21" s="527"/>
      <c r="BC21" s="527"/>
      <c r="BD21" s="527"/>
      <c r="BE21" s="527"/>
      <c r="BF21" s="527"/>
      <c r="BG21" s="527"/>
      <c r="BH21" s="527"/>
      <c r="BI21" s="527"/>
      <c r="BJ21" s="527"/>
      <c r="BK21" s="527"/>
      <c r="BL21" s="527"/>
      <c r="BM21" s="528"/>
      <c r="BN21" s="529"/>
      <c r="BO21" s="530"/>
      <c r="BP21" s="530"/>
      <c r="BQ21" s="530"/>
      <c r="BR21" s="530"/>
      <c r="BS21" s="530"/>
      <c r="BT21" s="530"/>
      <c r="BU21" s="531"/>
      <c r="BV21" s="529"/>
      <c r="BW21" s="530"/>
      <c r="BX21" s="530"/>
      <c r="BY21" s="530"/>
      <c r="BZ21" s="530"/>
      <c r="CA21" s="530"/>
      <c r="CB21" s="530"/>
      <c r="CC21" s="531"/>
      <c r="CD21" s="194"/>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81"/>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12052546</v>
      </c>
      <c r="BO22" s="371"/>
      <c r="BP22" s="371"/>
      <c r="BQ22" s="371"/>
      <c r="BR22" s="371"/>
      <c r="BS22" s="371"/>
      <c r="BT22" s="371"/>
      <c r="BU22" s="372"/>
      <c r="BV22" s="370">
        <v>11246351</v>
      </c>
      <c r="BW22" s="371"/>
      <c r="BX22" s="371"/>
      <c r="BY22" s="371"/>
      <c r="BZ22" s="371"/>
      <c r="CA22" s="371"/>
      <c r="CB22" s="371"/>
      <c r="CC22" s="372"/>
      <c r="CD22" s="194"/>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81"/>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6762574</v>
      </c>
      <c r="BO23" s="408"/>
      <c r="BP23" s="408"/>
      <c r="BQ23" s="408"/>
      <c r="BR23" s="408"/>
      <c r="BS23" s="408"/>
      <c r="BT23" s="408"/>
      <c r="BU23" s="409"/>
      <c r="BV23" s="407">
        <v>5703109</v>
      </c>
      <c r="BW23" s="408"/>
      <c r="BX23" s="408"/>
      <c r="BY23" s="408"/>
      <c r="BZ23" s="408"/>
      <c r="CA23" s="408"/>
      <c r="CB23" s="408"/>
      <c r="CC23" s="409"/>
      <c r="CD23" s="194"/>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81"/>
      <c r="B24" s="578"/>
      <c r="C24" s="554"/>
      <c r="D24" s="555"/>
      <c r="E24" s="457" t="s">
        <v>161</v>
      </c>
      <c r="F24" s="437"/>
      <c r="G24" s="437"/>
      <c r="H24" s="437"/>
      <c r="I24" s="437"/>
      <c r="J24" s="437"/>
      <c r="K24" s="438"/>
      <c r="L24" s="458">
        <v>1</v>
      </c>
      <c r="M24" s="459"/>
      <c r="N24" s="459"/>
      <c r="O24" s="459"/>
      <c r="P24" s="501"/>
      <c r="Q24" s="458">
        <v>6400</v>
      </c>
      <c r="R24" s="459"/>
      <c r="S24" s="459"/>
      <c r="T24" s="459"/>
      <c r="U24" s="459"/>
      <c r="V24" s="501"/>
      <c r="W24" s="553"/>
      <c r="X24" s="554"/>
      <c r="Y24" s="555"/>
      <c r="Z24" s="457" t="s">
        <v>162</v>
      </c>
      <c r="AA24" s="437"/>
      <c r="AB24" s="437"/>
      <c r="AC24" s="437"/>
      <c r="AD24" s="437"/>
      <c r="AE24" s="437"/>
      <c r="AF24" s="437"/>
      <c r="AG24" s="438"/>
      <c r="AH24" s="458">
        <v>167</v>
      </c>
      <c r="AI24" s="459"/>
      <c r="AJ24" s="459"/>
      <c r="AK24" s="459"/>
      <c r="AL24" s="501"/>
      <c r="AM24" s="458">
        <v>472610</v>
      </c>
      <c r="AN24" s="459"/>
      <c r="AO24" s="459"/>
      <c r="AP24" s="459"/>
      <c r="AQ24" s="459"/>
      <c r="AR24" s="501"/>
      <c r="AS24" s="458">
        <v>2830</v>
      </c>
      <c r="AT24" s="459"/>
      <c r="AU24" s="459"/>
      <c r="AV24" s="459"/>
      <c r="AW24" s="459"/>
      <c r="AX24" s="460"/>
      <c r="AY24" s="526" t="s">
        <v>163</v>
      </c>
      <c r="AZ24" s="527"/>
      <c r="BA24" s="527"/>
      <c r="BB24" s="527"/>
      <c r="BC24" s="527"/>
      <c r="BD24" s="527"/>
      <c r="BE24" s="527"/>
      <c r="BF24" s="527"/>
      <c r="BG24" s="527"/>
      <c r="BH24" s="527"/>
      <c r="BI24" s="527"/>
      <c r="BJ24" s="527"/>
      <c r="BK24" s="527"/>
      <c r="BL24" s="527"/>
      <c r="BM24" s="528"/>
      <c r="BN24" s="407">
        <v>8649437</v>
      </c>
      <c r="BO24" s="408"/>
      <c r="BP24" s="408"/>
      <c r="BQ24" s="408"/>
      <c r="BR24" s="408"/>
      <c r="BS24" s="408"/>
      <c r="BT24" s="408"/>
      <c r="BU24" s="409"/>
      <c r="BV24" s="407">
        <v>7502462</v>
      </c>
      <c r="BW24" s="408"/>
      <c r="BX24" s="408"/>
      <c r="BY24" s="408"/>
      <c r="BZ24" s="408"/>
      <c r="CA24" s="408"/>
      <c r="CB24" s="408"/>
      <c r="CC24" s="409"/>
      <c r="CD24" s="194"/>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81"/>
      <c r="B25" s="578"/>
      <c r="C25" s="554"/>
      <c r="D25" s="555"/>
      <c r="E25" s="457" t="s">
        <v>164</v>
      </c>
      <c r="F25" s="437"/>
      <c r="G25" s="437"/>
      <c r="H25" s="437"/>
      <c r="I25" s="437"/>
      <c r="J25" s="437"/>
      <c r="K25" s="438"/>
      <c r="L25" s="458">
        <v>1</v>
      </c>
      <c r="M25" s="459"/>
      <c r="N25" s="459"/>
      <c r="O25" s="459"/>
      <c r="P25" s="501"/>
      <c r="Q25" s="458">
        <v>5890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356588</v>
      </c>
      <c r="BO25" s="371"/>
      <c r="BP25" s="371"/>
      <c r="BQ25" s="371"/>
      <c r="BR25" s="371"/>
      <c r="BS25" s="371"/>
      <c r="BT25" s="371"/>
      <c r="BU25" s="372"/>
      <c r="BV25" s="370">
        <v>389068</v>
      </c>
      <c r="BW25" s="371"/>
      <c r="BX25" s="371"/>
      <c r="BY25" s="371"/>
      <c r="BZ25" s="371"/>
      <c r="CA25" s="371"/>
      <c r="CB25" s="371"/>
      <c r="CC25" s="372"/>
      <c r="CD25" s="194"/>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81"/>
      <c r="B26" s="578"/>
      <c r="C26" s="554"/>
      <c r="D26" s="555"/>
      <c r="E26" s="457" t="s">
        <v>167</v>
      </c>
      <c r="F26" s="437"/>
      <c r="G26" s="437"/>
      <c r="H26" s="437"/>
      <c r="I26" s="437"/>
      <c r="J26" s="437"/>
      <c r="K26" s="438"/>
      <c r="L26" s="458">
        <v>1</v>
      </c>
      <c r="M26" s="459"/>
      <c r="N26" s="459"/>
      <c r="O26" s="459"/>
      <c r="P26" s="501"/>
      <c r="Q26" s="458">
        <v>5390</v>
      </c>
      <c r="R26" s="459"/>
      <c r="S26" s="459"/>
      <c r="T26" s="459"/>
      <c r="U26" s="459"/>
      <c r="V26" s="501"/>
      <c r="W26" s="553"/>
      <c r="X26" s="554"/>
      <c r="Y26" s="555"/>
      <c r="Z26" s="457" t="s">
        <v>168</v>
      </c>
      <c r="AA26" s="559"/>
      <c r="AB26" s="559"/>
      <c r="AC26" s="559"/>
      <c r="AD26" s="559"/>
      <c r="AE26" s="559"/>
      <c r="AF26" s="559"/>
      <c r="AG26" s="560"/>
      <c r="AH26" s="458">
        <v>15</v>
      </c>
      <c r="AI26" s="459"/>
      <c r="AJ26" s="459"/>
      <c r="AK26" s="459"/>
      <c r="AL26" s="501"/>
      <c r="AM26" s="458">
        <v>45060</v>
      </c>
      <c r="AN26" s="459"/>
      <c r="AO26" s="459"/>
      <c r="AP26" s="459"/>
      <c r="AQ26" s="459"/>
      <c r="AR26" s="501"/>
      <c r="AS26" s="458">
        <v>3004</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94"/>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81"/>
      <c r="B27" s="578"/>
      <c r="C27" s="554"/>
      <c r="D27" s="555"/>
      <c r="E27" s="457" t="s">
        <v>170</v>
      </c>
      <c r="F27" s="437"/>
      <c r="G27" s="437"/>
      <c r="H27" s="437"/>
      <c r="I27" s="437"/>
      <c r="J27" s="437"/>
      <c r="K27" s="438"/>
      <c r="L27" s="458">
        <v>1</v>
      </c>
      <c r="M27" s="459"/>
      <c r="N27" s="459"/>
      <c r="O27" s="459"/>
      <c r="P27" s="501"/>
      <c r="Q27" s="458">
        <v>3000</v>
      </c>
      <c r="R27" s="459"/>
      <c r="S27" s="459"/>
      <c r="T27" s="459"/>
      <c r="U27" s="459"/>
      <c r="V27" s="501"/>
      <c r="W27" s="553"/>
      <c r="X27" s="554"/>
      <c r="Y27" s="555"/>
      <c r="Z27" s="457" t="s">
        <v>171</v>
      </c>
      <c r="AA27" s="437"/>
      <c r="AB27" s="437"/>
      <c r="AC27" s="437"/>
      <c r="AD27" s="437"/>
      <c r="AE27" s="437"/>
      <c r="AF27" s="437"/>
      <c r="AG27" s="438"/>
      <c r="AH27" s="458">
        <v>20</v>
      </c>
      <c r="AI27" s="459"/>
      <c r="AJ27" s="459"/>
      <c r="AK27" s="459"/>
      <c r="AL27" s="501"/>
      <c r="AM27" s="458">
        <v>59837</v>
      </c>
      <c r="AN27" s="459"/>
      <c r="AO27" s="459"/>
      <c r="AP27" s="459"/>
      <c r="AQ27" s="459"/>
      <c r="AR27" s="501"/>
      <c r="AS27" s="458">
        <v>2992</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9">
        <v>60000</v>
      </c>
      <c r="BO27" s="530"/>
      <c r="BP27" s="530"/>
      <c r="BQ27" s="530"/>
      <c r="BR27" s="530"/>
      <c r="BS27" s="530"/>
      <c r="BT27" s="530"/>
      <c r="BU27" s="531"/>
      <c r="BV27" s="529">
        <v>60000</v>
      </c>
      <c r="BW27" s="530"/>
      <c r="BX27" s="530"/>
      <c r="BY27" s="530"/>
      <c r="BZ27" s="530"/>
      <c r="CA27" s="530"/>
      <c r="CB27" s="530"/>
      <c r="CC27" s="531"/>
      <c r="CD27" s="196"/>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81"/>
      <c r="B28" s="578"/>
      <c r="C28" s="554"/>
      <c r="D28" s="555"/>
      <c r="E28" s="457" t="s">
        <v>173</v>
      </c>
      <c r="F28" s="437"/>
      <c r="G28" s="437"/>
      <c r="H28" s="437"/>
      <c r="I28" s="437"/>
      <c r="J28" s="437"/>
      <c r="K28" s="438"/>
      <c r="L28" s="458">
        <v>1</v>
      </c>
      <c r="M28" s="459"/>
      <c r="N28" s="459"/>
      <c r="O28" s="459"/>
      <c r="P28" s="501"/>
      <c r="Q28" s="458">
        <v>2300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1703700</v>
      </c>
      <c r="BO28" s="371"/>
      <c r="BP28" s="371"/>
      <c r="BQ28" s="371"/>
      <c r="BR28" s="371"/>
      <c r="BS28" s="371"/>
      <c r="BT28" s="371"/>
      <c r="BU28" s="372"/>
      <c r="BV28" s="370">
        <v>1388400</v>
      </c>
      <c r="BW28" s="371"/>
      <c r="BX28" s="371"/>
      <c r="BY28" s="371"/>
      <c r="BZ28" s="371"/>
      <c r="CA28" s="371"/>
      <c r="CB28" s="371"/>
      <c r="CC28" s="372"/>
      <c r="CD28" s="194"/>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81"/>
      <c r="B29" s="578"/>
      <c r="C29" s="554"/>
      <c r="D29" s="555"/>
      <c r="E29" s="457" t="s">
        <v>176</v>
      </c>
      <c r="F29" s="437"/>
      <c r="G29" s="437"/>
      <c r="H29" s="437"/>
      <c r="I29" s="437"/>
      <c r="J29" s="437"/>
      <c r="K29" s="438"/>
      <c r="L29" s="458">
        <v>12</v>
      </c>
      <c r="M29" s="459"/>
      <c r="N29" s="459"/>
      <c r="O29" s="459"/>
      <c r="P29" s="501"/>
      <c r="Q29" s="458">
        <v>2200</v>
      </c>
      <c r="R29" s="459"/>
      <c r="S29" s="459"/>
      <c r="T29" s="459"/>
      <c r="U29" s="459"/>
      <c r="V29" s="501"/>
      <c r="W29" s="556"/>
      <c r="X29" s="557"/>
      <c r="Y29" s="558"/>
      <c r="Z29" s="457" t="s">
        <v>177</v>
      </c>
      <c r="AA29" s="437"/>
      <c r="AB29" s="437"/>
      <c r="AC29" s="437"/>
      <c r="AD29" s="437"/>
      <c r="AE29" s="437"/>
      <c r="AF29" s="437"/>
      <c r="AG29" s="438"/>
      <c r="AH29" s="458">
        <v>187</v>
      </c>
      <c r="AI29" s="459"/>
      <c r="AJ29" s="459"/>
      <c r="AK29" s="459"/>
      <c r="AL29" s="501"/>
      <c r="AM29" s="458">
        <v>532447</v>
      </c>
      <c r="AN29" s="459"/>
      <c r="AO29" s="459"/>
      <c r="AP29" s="459"/>
      <c r="AQ29" s="459"/>
      <c r="AR29" s="501"/>
      <c r="AS29" s="458">
        <v>2847</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235744</v>
      </c>
      <c r="BO29" s="408"/>
      <c r="BP29" s="408"/>
      <c r="BQ29" s="408"/>
      <c r="BR29" s="408"/>
      <c r="BS29" s="408"/>
      <c r="BT29" s="408"/>
      <c r="BU29" s="409"/>
      <c r="BV29" s="407">
        <v>236175</v>
      </c>
      <c r="BW29" s="408"/>
      <c r="BX29" s="408"/>
      <c r="BY29" s="408"/>
      <c r="BZ29" s="408"/>
      <c r="CA29" s="408"/>
      <c r="CB29" s="408"/>
      <c r="CC29" s="409"/>
      <c r="CD29" s="196"/>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81"/>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7">
        <v>95.8</v>
      </c>
      <c r="AI30" s="538"/>
      <c r="AJ30" s="538"/>
      <c r="AK30" s="538"/>
      <c r="AL30" s="538"/>
      <c r="AM30" s="538"/>
      <c r="AN30" s="538"/>
      <c r="AO30" s="538"/>
      <c r="AP30" s="538"/>
      <c r="AQ30" s="538"/>
      <c r="AR30" s="538"/>
      <c r="AS30" s="538"/>
      <c r="AT30" s="538"/>
      <c r="AU30" s="538"/>
      <c r="AV30" s="538"/>
      <c r="AW30" s="538"/>
      <c r="AX30" s="540"/>
      <c r="AY30" s="567"/>
      <c r="AZ30" s="568"/>
      <c r="BA30" s="568"/>
      <c r="BB30" s="569"/>
      <c r="BC30" s="526" t="s">
        <v>48</v>
      </c>
      <c r="BD30" s="527"/>
      <c r="BE30" s="527"/>
      <c r="BF30" s="527"/>
      <c r="BG30" s="527"/>
      <c r="BH30" s="527"/>
      <c r="BI30" s="527"/>
      <c r="BJ30" s="527"/>
      <c r="BK30" s="527"/>
      <c r="BL30" s="527"/>
      <c r="BM30" s="528"/>
      <c r="BN30" s="529">
        <v>1276089</v>
      </c>
      <c r="BO30" s="530"/>
      <c r="BP30" s="530"/>
      <c r="BQ30" s="530"/>
      <c r="BR30" s="530"/>
      <c r="BS30" s="530"/>
      <c r="BT30" s="530"/>
      <c r="BU30" s="531"/>
      <c r="BV30" s="529">
        <v>1644731</v>
      </c>
      <c r="BW30" s="530"/>
      <c r="BX30" s="530"/>
      <c r="BY30" s="530"/>
      <c r="BZ30" s="530"/>
      <c r="CA30" s="530"/>
      <c r="CB30" s="530"/>
      <c r="CC30" s="531"/>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2">
      <c r="A31" s="181"/>
      <c r="B31" s="203"/>
      <c r="DI31" s="204"/>
    </row>
    <row r="32" spans="1:113" ht="13.5" customHeight="1" x14ac:dyDescent="0.2">
      <c r="A32" s="181"/>
      <c r="B32" s="205"/>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204"/>
    </row>
    <row r="33" spans="1:113" ht="13.5" customHeight="1" x14ac:dyDescent="0.2">
      <c r="A33" s="181"/>
      <c r="B33" s="205"/>
      <c r="C33" s="431" t="s">
        <v>186</v>
      </c>
      <c r="D33" s="431"/>
      <c r="E33" s="396" t="s">
        <v>187</v>
      </c>
      <c r="F33" s="396"/>
      <c r="G33" s="396"/>
      <c r="H33" s="396"/>
      <c r="I33" s="396"/>
      <c r="J33" s="396"/>
      <c r="K33" s="396"/>
      <c r="L33" s="396"/>
      <c r="M33" s="396"/>
      <c r="N33" s="396"/>
      <c r="O33" s="396"/>
      <c r="P33" s="396"/>
      <c r="Q33" s="396"/>
      <c r="R33" s="396"/>
      <c r="S33" s="396"/>
      <c r="T33" s="206"/>
      <c r="U33" s="431" t="s">
        <v>186</v>
      </c>
      <c r="V33" s="431"/>
      <c r="W33" s="396" t="s">
        <v>187</v>
      </c>
      <c r="X33" s="396"/>
      <c r="Y33" s="396"/>
      <c r="Z33" s="396"/>
      <c r="AA33" s="396"/>
      <c r="AB33" s="396"/>
      <c r="AC33" s="396"/>
      <c r="AD33" s="396"/>
      <c r="AE33" s="396"/>
      <c r="AF33" s="396"/>
      <c r="AG33" s="396"/>
      <c r="AH33" s="396"/>
      <c r="AI33" s="396"/>
      <c r="AJ33" s="396"/>
      <c r="AK33" s="396"/>
      <c r="AL33" s="206"/>
      <c r="AM33" s="431" t="s">
        <v>186</v>
      </c>
      <c r="AN33" s="431"/>
      <c r="AO33" s="396" t="s">
        <v>187</v>
      </c>
      <c r="AP33" s="396"/>
      <c r="AQ33" s="396"/>
      <c r="AR33" s="396"/>
      <c r="AS33" s="396"/>
      <c r="AT33" s="396"/>
      <c r="AU33" s="396"/>
      <c r="AV33" s="396"/>
      <c r="AW33" s="396"/>
      <c r="AX33" s="396"/>
      <c r="AY33" s="396"/>
      <c r="AZ33" s="396"/>
      <c r="BA33" s="396"/>
      <c r="BB33" s="396"/>
      <c r="BC33" s="396"/>
      <c r="BD33" s="207"/>
      <c r="BE33" s="396" t="s">
        <v>188</v>
      </c>
      <c r="BF33" s="396"/>
      <c r="BG33" s="396" t="s">
        <v>189</v>
      </c>
      <c r="BH33" s="396"/>
      <c r="BI33" s="396"/>
      <c r="BJ33" s="396"/>
      <c r="BK33" s="396"/>
      <c r="BL33" s="396"/>
      <c r="BM33" s="396"/>
      <c r="BN33" s="396"/>
      <c r="BO33" s="396"/>
      <c r="BP33" s="396"/>
      <c r="BQ33" s="396"/>
      <c r="BR33" s="396"/>
      <c r="BS33" s="396"/>
      <c r="BT33" s="396"/>
      <c r="BU33" s="396"/>
      <c r="BV33" s="207"/>
      <c r="BW33" s="431" t="s">
        <v>188</v>
      </c>
      <c r="BX33" s="431"/>
      <c r="BY33" s="396" t="s">
        <v>190</v>
      </c>
      <c r="BZ33" s="396"/>
      <c r="CA33" s="396"/>
      <c r="CB33" s="396"/>
      <c r="CC33" s="396"/>
      <c r="CD33" s="396"/>
      <c r="CE33" s="396"/>
      <c r="CF33" s="396"/>
      <c r="CG33" s="396"/>
      <c r="CH33" s="396"/>
      <c r="CI33" s="396"/>
      <c r="CJ33" s="396"/>
      <c r="CK33" s="396"/>
      <c r="CL33" s="396"/>
      <c r="CM33" s="396"/>
      <c r="CN33" s="206"/>
      <c r="CO33" s="431" t="s">
        <v>186</v>
      </c>
      <c r="CP33" s="431"/>
      <c r="CQ33" s="396" t="s">
        <v>191</v>
      </c>
      <c r="CR33" s="396"/>
      <c r="CS33" s="396"/>
      <c r="CT33" s="396"/>
      <c r="CU33" s="396"/>
      <c r="CV33" s="396"/>
      <c r="CW33" s="396"/>
      <c r="CX33" s="396"/>
      <c r="CY33" s="396"/>
      <c r="CZ33" s="396"/>
      <c r="DA33" s="396"/>
      <c r="DB33" s="396"/>
      <c r="DC33" s="396"/>
      <c r="DD33" s="396"/>
      <c r="DE33" s="396"/>
      <c r="DF33" s="206"/>
      <c r="DG33" s="596" t="s">
        <v>192</v>
      </c>
      <c r="DH33" s="596"/>
      <c r="DI33" s="208"/>
    </row>
    <row r="34" spans="1:113" ht="32.25" customHeight="1" x14ac:dyDescent="0.2">
      <c r="A34" s="181"/>
      <c r="B34" s="205"/>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81"/>
      <c r="U34" s="597">
        <f>IF(W34="","",MAX(C34:D43)+1)</f>
        <v>4</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81"/>
      <c r="AM34" s="597">
        <f>IF(AO34="","",MAX(C34:D43,U34:V43)+1)</f>
        <v>7</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81"/>
      <c r="BE34" s="597" t="str">
        <f>IF(BG34="","",MAX(C34:D43,U34:V43,AM34:AN43)+1)</f>
        <v/>
      </c>
      <c r="BF34" s="597"/>
      <c r="BG34" s="598"/>
      <c r="BH34" s="598"/>
      <c r="BI34" s="598"/>
      <c r="BJ34" s="598"/>
      <c r="BK34" s="598"/>
      <c r="BL34" s="598"/>
      <c r="BM34" s="598"/>
      <c r="BN34" s="598"/>
      <c r="BO34" s="598"/>
      <c r="BP34" s="598"/>
      <c r="BQ34" s="598"/>
      <c r="BR34" s="598"/>
      <c r="BS34" s="598"/>
      <c r="BT34" s="598"/>
      <c r="BU34" s="598"/>
      <c r="BV34" s="181"/>
      <c r="BW34" s="597">
        <f>IF(BY34="","",MAX(C34:D43,U34:V43,AM34:AN43,BE34:BF43)+1)</f>
        <v>9</v>
      </c>
      <c r="BX34" s="597"/>
      <c r="BY34" s="598" t="str">
        <f>IF('各会計、関係団体の財政状況及び健全化判断比率'!B68="","",'各会計、関係団体の財政状況及び健全化判断比率'!B68)</f>
        <v>松阪地区広域衛生組合</v>
      </c>
      <c r="BZ34" s="598"/>
      <c r="CA34" s="598"/>
      <c r="CB34" s="598"/>
      <c r="CC34" s="598"/>
      <c r="CD34" s="598"/>
      <c r="CE34" s="598"/>
      <c r="CF34" s="598"/>
      <c r="CG34" s="598"/>
      <c r="CH34" s="598"/>
      <c r="CI34" s="598"/>
      <c r="CJ34" s="598"/>
      <c r="CK34" s="598"/>
      <c r="CL34" s="598"/>
      <c r="CM34" s="598"/>
      <c r="CN34" s="181"/>
      <c r="CO34" s="597">
        <f>IF(CQ34="","",MAX(C34:D43,U34:V43,AM34:AN43,BE34:BF43,BW34:BX43)+1)</f>
        <v>19</v>
      </c>
      <c r="CP34" s="597"/>
      <c r="CQ34" s="598" t="str">
        <f>IF('各会計、関係団体の財政状況及び健全化判断比率'!BS7="","",'各会計、関係団体の財政状況及び健全化判断比率'!BS7)</f>
        <v>多気東部土地開発公社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208"/>
    </row>
    <row r="35" spans="1:113" ht="32.25" customHeight="1" x14ac:dyDescent="0.2">
      <c r="A35" s="181"/>
      <c r="B35" s="205"/>
      <c r="C35" s="597">
        <f>IF(E35="","",C34+1)</f>
        <v>2</v>
      </c>
      <c r="D35" s="597"/>
      <c r="E35" s="598" t="str">
        <f>IF('各会計、関係団体の財政状況及び健全化判断比率'!B8="","",'各会計、関係団体の財政状況及び健全化判断比率'!B8)</f>
        <v>斎宮跡保存事業特別会計</v>
      </c>
      <c r="F35" s="598"/>
      <c r="G35" s="598"/>
      <c r="H35" s="598"/>
      <c r="I35" s="598"/>
      <c r="J35" s="598"/>
      <c r="K35" s="598"/>
      <c r="L35" s="598"/>
      <c r="M35" s="598"/>
      <c r="N35" s="598"/>
      <c r="O35" s="598"/>
      <c r="P35" s="598"/>
      <c r="Q35" s="598"/>
      <c r="R35" s="598"/>
      <c r="S35" s="598"/>
      <c r="T35" s="181"/>
      <c r="U35" s="597">
        <f>IF(W35="","",U34+1)</f>
        <v>5</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81"/>
      <c r="AM35" s="597">
        <f t="shared" ref="AM35:AM43" si="0">IF(AO35="","",AM34+1)</f>
        <v>8</v>
      </c>
      <c r="AN35" s="597"/>
      <c r="AO35" s="598" t="str">
        <f>IF('各会計、関係団体の財政状況及び健全化判断比率'!B32="","",'各会計、関係団体の財政状況及び健全化判断比率'!B32)</f>
        <v>下水道事業会計</v>
      </c>
      <c r="AP35" s="598"/>
      <c r="AQ35" s="598"/>
      <c r="AR35" s="598"/>
      <c r="AS35" s="598"/>
      <c r="AT35" s="598"/>
      <c r="AU35" s="598"/>
      <c r="AV35" s="598"/>
      <c r="AW35" s="598"/>
      <c r="AX35" s="598"/>
      <c r="AY35" s="598"/>
      <c r="AZ35" s="598"/>
      <c r="BA35" s="598"/>
      <c r="BB35" s="598"/>
      <c r="BC35" s="598"/>
      <c r="BD35" s="181"/>
      <c r="BE35" s="597" t="str">
        <f t="shared" ref="BE35:BE43" si="1">IF(BG35="","",BE34+1)</f>
        <v/>
      </c>
      <c r="BF35" s="597"/>
      <c r="BG35" s="598"/>
      <c r="BH35" s="598"/>
      <c r="BI35" s="598"/>
      <c r="BJ35" s="598"/>
      <c r="BK35" s="598"/>
      <c r="BL35" s="598"/>
      <c r="BM35" s="598"/>
      <c r="BN35" s="598"/>
      <c r="BO35" s="598"/>
      <c r="BP35" s="598"/>
      <c r="BQ35" s="598"/>
      <c r="BR35" s="598"/>
      <c r="BS35" s="598"/>
      <c r="BT35" s="598"/>
      <c r="BU35" s="598"/>
      <c r="BV35" s="181"/>
      <c r="BW35" s="597">
        <f t="shared" ref="BW35:BW43" si="2">IF(BY35="","",BW34+1)</f>
        <v>10</v>
      </c>
      <c r="BX35" s="597"/>
      <c r="BY35" s="598" t="str">
        <f>IF('各会計、関係団体の財政状況及び健全化判断比率'!B69="","",'各会計、関係団体の財政状況及び健全化判断比率'!B69)</f>
        <v>松阪地区広域消防組合</v>
      </c>
      <c r="BZ35" s="598"/>
      <c r="CA35" s="598"/>
      <c r="CB35" s="598"/>
      <c r="CC35" s="598"/>
      <c r="CD35" s="598"/>
      <c r="CE35" s="598"/>
      <c r="CF35" s="598"/>
      <c r="CG35" s="598"/>
      <c r="CH35" s="598"/>
      <c r="CI35" s="598"/>
      <c r="CJ35" s="598"/>
      <c r="CK35" s="598"/>
      <c r="CL35" s="598"/>
      <c r="CM35" s="598"/>
      <c r="CN35" s="181"/>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208"/>
    </row>
    <row r="36" spans="1:113" ht="32.25" customHeight="1" x14ac:dyDescent="0.2">
      <c r="A36" s="181"/>
      <c r="B36" s="205"/>
      <c r="C36" s="597">
        <f>IF(E36="","",C35+1)</f>
        <v>3</v>
      </c>
      <c r="D36" s="597"/>
      <c r="E36" s="598" t="str">
        <f>IF('各会計、関係団体の財政状況及び健全化判断比率'!B9="","",'各会計、関係団体の財政状況及び健全化判断比率'!B9)</f>
        <v>住宅新築資金等貸付事業特別会計</v>
      </c>
      <c r="F36" s="598"/>
      <c r="G36" s="598"/>
      <c r="H36" s="598"/>
      <c r="I36" s="598"/>
      <c r="J36" s="598"/>
      <c r="K36" s="598"/>
      <c r="L36" s="598"/>
      <c r="M36" s="598"/>
      <c r="N36" s="598"/>
      <c r="O36" s="598"/>
      <c r="P36" s="598"/>
      <c r="Q36" s="598"/>
      <c r="R36" s="598"/>
      <c r="S36" s="598"/>
      <c r="T36" s="181"/>
      <c r="U36" s="597">
        <f t="shared" ref="U36:U43" si="4">IF(W36="","",U35+1)</f>
        <v>6</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81"/>
      <c r="AM36" s="597" t="str">
        <f t="shared" si="0"/>
        <v/>
      </c>
      <c r="AN36" s="597"/>
      <c r="AO36" s="598"/>
      <c r="AP36" s="598"/>
      <c r="AQ36" s="598"/>
      <c r="AR36" s="598"/>
      <c r="AS36" s="598"/>
      <c r="AT36" s="598"/>
      <c r="AU36" s="598"/>
      <c r="AV36" s="598"/>
      <c r="AW36" s="598"/>
      <c r="AX36" s="598"/>
      <c r="AY36" s="598"/>
      <c r="AZ36" s="598"/>
      <c r="BA36" s="598"/>
      <c r="BB36" s="598"/>
      <c r="BC36" s="598"/>
      <c r="BD36" s="181"/>
      <c r="BE36" s="597" t="str">
        <f t="shared" si="1"/>
        <v/>
      </c>
      <c r="BF36" s="597"/>
      <c r="BG36" s="598"/>
      <c r="BH36" s="598"/>
      <c r="BI36" s="598"/>
      <c r="BJ36" s="598"/>
      <c r="BK36" s="598"/>
      <c r="BL36" s="598"/>
      <c r="BM36" s="598"/>
      <c r="BN36" s="598"/>
      <c r="BO36" s="598"/>
      <c r="BP36" s="598"/>
      <c r="BQ36" s="598"/>
      <c r="BR36" s="598"/>
      <c r="BS36" s="598"/>
      <c r="BT36" s="598"/>
      <c r="BU36" s="598"/>
      <c r="BV36" s="181"/>
      <c r="BW36" s="597">
        <f t="shared" si="2"/>
        <v>11</v>
      </c>
      <c r="BX36" s="597"/>
      <c r="BY36" s="598" t="str">
        <f>IF('各会計、関係団体の財政状況及び健全化判断比率'!B70="","",'各会計、関係団体の財政状況及び健全化判断比率'!B70)</f>
        <v>三重県市町総合事務組合　一般会計</v>
      </c>
      <c r="BZ36" s="598"/>
      <c r="CA36" s="598"/>
      <c r="CB36" s="598"/>
      <c r="CC36" s="598"/>
      <c r="CD36" s="598"/>
      <c r="CE36" s="598"/>
      <c r="CF36" s="598"/>
      <c r="CG36" s="598"/>
      <c r="CH36" s="598"/>
      <c r="CI36" s="598"/>
      <c r="CJ36" s="598"/>
      <c r="CK36" s="598"/>
      <c r="CL36" s="598"/>
      <c r="CM36" s="598"/>
      <c r="CN36" s="181"/>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208"/>
    </row>
    <row r="37" spans="1:113" ht="32.25" customHeight="1" x14ac:dyDescent="0.2">
      <c r="A37" s="181"/>
      <c r="B37" s="205"/>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81"/>
      <c r="U37" s="597" t="str">
        <f t="shared" si="4"/>
        <v/>
      </c>
      <c r="V37" s="597"/>
      <c r="W37" s="598"/>
      <c r="X37" s="598"/>
      <c r="Y37" s="598"/>
      <c r="Z37" s="598"/>
      <c r="AA37" s="598"/>
      <c r="AB37" s="598"/>
      <c r="AC37" s="598"/>
      <c r="AD37" s="598"/>
      <c r="AE37" s="598"/>
      <c r="AF37" s="598"/>
      <c r="AG37" s="598"/>
      <c r="AH37" s="598"/>
      <c r="AI37" s="598"/>
      <c r="AJ37" s="598"/>
      <c r="AK37" s="598"/>
      <c r="AL37" s="181"/>
      <c r="AM37" s="597" t="str">
        <f t="shared" si="0"/>
        <v/>
      </c>
      <c r="AN37" s="597"/>
      <c r="AO37" s="598"/>
      <c r="AP37" s="598"/>
      <c r="AQ37" s="598"/>
      <c r="AR37" s="598"/>
      <c r="AS37" s="598"/>
      <c r="AT37" s="598"/>
      <c r="AU37" s="598"/>
      <c r="AV37" s="598"/>
      <c r="AW37" s="598"/>
      <c r="AX37" s="598"/>
      <c r="AY37" s="598"/>
      <c r="AZ37" s="598"/>
      <c r="BA37" s="598"/>
      <c r="BB37" s="598"/>
      <c r="BC37" s="598"/>
      <c r="BD37" s="181"/>
      <c r="BE37" s="597" t="str">
        <f t="shared" si="1"/>
        <v/>
      </c>
      <c r="BF37" s="597"/>
      <c r="BG37" s="598"/>
      <c r="BH37" s="598"/>
      <c r="BI37" s="598"/>
      <c r="BJ37" s="598"/>
      <c r="BK37" s="598"/>
      <c r="BL37" s="598"/>
      <c r="BM37" s="598"/>
      <c r="BN37" s="598"/>
      <c r="BO37" s="598"/>
      <c r="BP37" s="598"/>
      <c r="BQ37" s="598"/>
      <c r="BR37" s="598"/>
      <c r="BS37" s="598"/>
      <c r="BT37" s="598"/>
      <c r="BU37" s="598"/>
      <c r="BV37" s="181"/>
      <c r="BW37" s="597">
        <f t="shared" si="2"/>
        <v>12</v>
      </c>
      <c r="BX37" s="597"/>
      <c r="BY37" s="598" t="str">
        <f>IF('各会計、関係団体の財政状況及び健全化判断比率'!B71="","",'各会計、関係団体の財政状況及び健全化判断比率'!B71)</f>
        <v>三重県市町総合事務組合　共同研修特別会計</v>
      </c>
      <c r="BZ37" s="598"/>
      <c r="CA37" s="598"/>
      <c r="CB37" s="598"/>
      <c r="CC37" s="598"/>
      <c r="CD37" s="598"/>
      <c r="CE37" s="598"/>
      <c r="CF37" s="598"/>
      <c r="CG37" s="598"/>
      <c r="CH37" s="598"/>
      <c r="CI37" s="598"/>
      <c r="CJ37" s="598"/>
      <c r="CK37" s="598"/>
      <c r="CL37" s="598"/>
      <c r="CM37" s="598"/>
      <c r="CN37" s="181"/>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208"/>
    </row>
    <row r="38" spans="1:113" ht="32.25" customHeight="1" x14ac:dyDescent="0.2">
      <c r="A38" s="181"/>
      <c r="B38" s="205"/>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81"/>
      <c r="U38" s="597" t="str">
        <f t="shared" si="4"/>
        <v/>
      </c>
      <c r="V38" s="597"/>
      <c r="W38" s="598"/>
      <c r="X38" s="598"/>
      <c r="Y38" s="598"/>
      <c r="Z38" s="598"/>
      <c r="AA38" s="598"/>
      <c r="AB38" s="598"/>
      <c r="AC38" s="598"/>
      <c r="AD38" s="598"/>
      <c r="AE38" s="598"/>
      <c r="AF38" s="598"/>
      <c r="AG38" s="598"/>
      <c r="AH38" s="598"/>
      <c r="AI38" s="598"/>
      <c r="AJ38" s="598"/>
      <c r="AK38" s="598"/>
      <c r="AL38" s="181"/>
      <c r="AM38" s="597" t="str">
        <f t="shared" si="0"/>
        <v/>
      </c>
      <c r="AN38" s="597"/>
      <c r="AO38" s="598"/>
      <c r="AP38" s="598"/>
      <c r="AQ38" s="598"/>
      <c r="AR38" s="598"/>
      <c r="AS38" s="598"/>
      <c r="AT38" s="598"/>
      <c r="AU38" s="598"/>
      <c r="AV38" s="598"/>
      <c r="AW38" s="598"/>
      <c r="AX38" s="598"/>
      <c r="AY38" s="598"/>
      <c r="AZ38" s="598"/>
      <c r="BA38" s="598"/>
      <c r="BB38" s="598"/>
      <c r="BC38" s="598"/>
      <c r="BD38" s="181"/>
      <c r="BE38" s="597" t="str">
        <f t="shared" si="1"/>
        <v/>
      </c>
      <c r="BF38" s="597"/>
      <c r="BG38" s="598"/>
      <c r="BH38" s="598"/>
      <c r="BI38" s="598"/>
      <c r="BJ38" s="598"/>
      <c r="BK38" s="598"/>
      <c r="BL38" s="598"/>
      <c r="BM38" s="598"/>
      <c r="BN38" s="598"/>
      <c r="BO38" s="598"/>
      <c r="BP38" s="598"/>
      <c r="BQ38" s="598"/>
      <c r="BR38" s="598"/>
      <c r="BS38" s="598"/>
      <c r="BT38" s="598"/>
      <c r="BU38" s="598"/>
      <c r="BV38" s="181"/>
      <c r="BW38" s="597">
        <f t="shared" si="2"/>
        <v>13</v>
      </c>
      <c r="BX38" s="597"/>
      <c r="BY38" s="598" t="str">
        <f>IF('各会計、関係団体の財政状況及び健全化判断比率'!B72="","",'各会計、関係団体の財政状況及び健全化判断比率'!B72)</f>
        <v>三重県市町総合事務組合　デジタル地図特別会計</v>
      </c>
      <c r="BZ38" s="598"/>
      <c r="CA38" s="598"/>
      <c r="CB38" s="598"/>
      <c r="CC38" s="598"/>
      <c r="CD38" s="598"/>
      <c r="CE38" s="598"/>
      <c r="CF38" s="598"/>
      <c r="CG38" s="598"/>
      <c r="CH38" s="598"/>
      <c r="CI38" s="598"/>
      <c r="CJ38" s="598"/>
      <c r="CK38" s="598"/>
      <c r="CL38" s="598"/>
      <c r="CM38" s="598"/>
      <c r="CN38" s="181"/>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208"/>
    </row>
    <row r="39" spans="1:113" ht="32.25" customHeight="1" x14ac:dyDescent="0.2">
      <c r="A39" s="181"/>
      <c r="B39" s="205"/>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81"/>
      <c r="U39" s="597" t="str">
        <f t="shared" si="4"/>
        <v/>
      </c>
      <c r="V39" s="597"/>
      <c r="W39" s="598"/>
      <c r="X39" s="598"/>
      <c r="Y39" s="598"/>
      <c r="Z39" s="598"/>
      <c r="AA39" s="598"/>
      <c r="AB39" s="598"/>
      <c r="AC39" s="598"/>
      <c r="AD39" s="598"/>
      <c r="AE39" s="598"/>
      <c r="AF39" s="598"/>
      <c r="AG39" s="598"/>
      <c r="AH39" s="598"/>
      <c r="AI39" s="598"/>
      <c r="AJ39" s="598"/>
      <c r="AK39" s="598"/>
      <c r="AL39" s="181"/>
      <c r="AM39" s="597" t="str">
        <f t="shared" si="0"/>
        <v/>
      </c>
      <c r="AN39" s="597"/>
      <c r="AO39" s="598"/>
      <c r="AP39" s="598"/>
      <c r="AQ39" s="598"/>
      <c r="AR39" s="598"/>
      <c r="AS39" s="598"/>
      <c r="AT39" s="598"/>
      <c r="AU39" s="598"/>
      <c r="AV39" s="598"/>
      <c r="AW39" s="598"/>
      <c r="AX39" s="598"/>
      <c r="AY39" s="598"/>
      <c r="AZ39" s="598"/>
      <c r="BA39" s="598"/>
      <c r="BB39" s="598"/>
      <c r="BC39" s="598"/>
      <c r="BD39" s="181"/>
      <c r="BE39" s="597" t="str">
        <f t="shared" si="1"/>
        <v/>
      </c>
      <c r="BF39" s="597"/>
      <c r="BG39" s="598"/>
      <c r="BH39" s="598"/>
      <c r="BI39" s="598"/>
      <c r="BJ39" s="598"/>
      <c r="BK39" s="598"/>
      <c r="BL39" s="598"/>
      <c r="BM39" s="598"/>
      <c r="BN39" s="598"/>
      <c r="BO39" s="598"/>
      <c r="BP39" s="598"/>
      <c r="BQ39" s="598"/>
      <c r="BR39" s="598"/>
      <c r="BS39" s="598"/>
      <c r="BT39" s="598"/>
      <c r="BU39" s="598"/>
      <c r="BV39" s="181"/>
      <c r="BW39" s="597">
        <f t="shared" si="2"/>
        <v>14</v>
      </c>
      <c r="BX39" s="597"/>
      <c r="BY39" s="598" t="str">
        <f>IF('各会計、関係団体の財政状況及び健全化判断比率'!B73="","",'各会計、関係団体の財政状況及び健全化判断比率'!B73)</f>
        <v>三重県市町総合事務組合　物品特別会計</v>
      </c>
      <c r="BZ39" s="598"/>
      <c r="CA39" s="598"/>
      <c r="CB39" s="598"/>
      <c r="CC39" s="598"/>
      <c r="CD39" s="598"/>
      <c r="CE39" s="598"/>
      <c r="CF39" s="598"/>
      <c r="CG39" s="598"/>
      <c r="CH39" s="598"/>
      <c r="CI39" s="598"/>
      <c r="CJ39" s="598"/>
      <c r="CK39" s="598"/>
      <c r="CL39" s="598"/>
      <c r="CM39" s="598"/>
      <c r="CN39" s="181"/>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208"/>
    </row>
    <row r="40" spans="1:113" ht="32.25" customHeight="1" x14ac:dyDescent="0.2">
      <c r="A40" s="181"/>
      <c r="B40" s="205"/>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81"/>
      <c r="U40" s="597" t="str">
        <f t="shared" si="4"/>
        <v/>
      </c>
      <c r="V40" s="597"/>
      <c r="W40" s="598"/>
      <c r="X40" s="598"/>
      <c r="Y40" s="598"/>
      <c r="Z40" s="598"/>
      <c r="AA40" s="598"/>
      <c r="AB40" s="598"/>
      <c r="AC40" s="598"/>
      <c r="AD40" s="598"/>
      <c r="AE40" s="598"/>
      <c r="AF40" s="598"/>
      <c r="AG40" s="598"/>
      <c r="AH40" s="598"/>
      <c r="AI40" s="598"/>
      <c r="AJ40" s="598"/>
      <c r="AK40" s="598"/>
      <c r="AL40" s="181"/>
      <c r="AM40" s="597" t="str">
        <f t="shared" si="0"/>
        <v/>
      </c>
      <c r="AN40" s="597"/>
      <c r="AO40" s="598"/>
      <c r="AP40" s="598"/>
      <c r="AQ40" s="598"/>
      <c r="AR40" s="598"/>
      <c r="AS40" s="598"/>
      <c r="AT40" s="598"/>
      <c r="AU40" s="598"/>
      <c r="AV40" s="598"/>
      <c r="AW40" s="598"/>
      <c r="AX40" s="598"/>
      <c r="AY40" s="598"/>
      <c r="AZ40" s="598"/>
      <c r="BA40" s="598"/>
      <c r="BB40" s="598"/>
      <c r="BC40" s="598"/>
      <c r="BD40" s="181"/>
      <c r="BE40" s="597" t="str">
        <f t="shared" si="1"/>
        <v/>
      </c>
      <c r="BF40" s="597"/>
      <c r="BG40" s="598"/>
      <c r="BH40" s="598"/>
      <c r="BI40" s="598"/>
      <c r="BJ40" s="598"/>
      <c r="BK40" s="598"/>
      <c r="BL40" s="598"/>
      <c r="BM40" s="598"/>
      <c r="BN40" s="598"/>
      <c r="BO40" s="598"/>
      <c r="BP40" s="598"/>
      <c r="BQ40" s="598"/>
      <c r="BR40" s="598"/>
      <c r="BS40" s="598"/>
      <c r="BT40" s="598"/>
      <c r="BU40" s="598"/>
      <c r="BV40" s="181"/>
      <c r="BW40" s="597">
        <f t="shared" si="2"/>
        <v>15</v>
      </c>
      <c r="BX40" s="597"/>
      <c r="BY40" s="598" t="str">
        <f>IF('各会計、関係団体の財政状況及び健全化判断比率'!B74="","",'各会計、関係団体の財政状況及び健全化判断比率'!B74)</f>
        <v>三重県市町総合事務組合　退職手当特別会計</v>
      </c>
      <c r="BZ40" s="598"/>
      <c r="CA40" s="598"/>
      <c r="CB40" s="598"/>
      <c r="CC40" s="598"/>
      <c r="CD40" s="598"/>
      <c r="CE40" s="598"/>
      <c r="CF40" s="598"/>
      <c r="CG40" s="598"/>
      <c r="CH40" s="598"/>
      <c r="CI40" s="598"/>
      <c r="CJ40" s="598"/>
      <c r="CK40" s="598"/>
      <c r="CL40" s="598"/>
      <c r="CM40" s="598"/>
      <c r="CN40" s="181"/>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208"/>
    </row>
    <row r="41" spans="1:113" ht="32.25" customHeight="1" x14ac:dyDescent="0.2">
      <c r="A41" s="181"/>
      <c r="B41" s="205"/>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81"/>
      <c r="U41" s="597" t="str">
        <f t="shared" si="4"/>
        <v/>
      </c>
      <c r="V41" s="597"/>
      <c r="W41" s="598"/>
      <c r="X41" s="598"/>
      <c r="Y41" s="598"/>
      <c r="Z41" s="598"/>
      <c r="AA41" s="598"/>
      <c r="AB41" s="598"/>
      <c r="AC41" s="598"/>
      <c r="AD41" s="598"/>
      <c r="AE41" s="598"/>
      <c r="AF41" s="598"/>
      <c r="AG41" s="598"/>
      <c r="AH41" s="598"/>
      <c r="AI41" s="598"/>
      <c r="AJ41" s="598"/>
      <c r="AK41" s="598"/>
      <c r="AL41" s="181"/>
      <c r="AM41" s="597" t="str">
        <f t="shared" si="0"/>
        <v/>
      </c>
      <c r="AN41" s="597"/>
      <c r="AO41" s="598"/>
      <c r="AP41" s="598"/>
      <c r="AQ41" s="598"/>
      <c r="AR41" s="598"/>
      <c r="AS41" s="598"/>
      <c r="AT41" s="598"/>
      <c r="AU41" s="598"/>
      <c r="AV41" s="598"/>
      <c r="AW41" s="598"/>
      <c r="AX41" s="598"/>
      <c r="AY41" s="598"/>
      <c r="AZ41" s="598"/>
      <c r="BA41" s="598"/>
      <c r="BB41" s="598"/>
      <c r="BC41" s="598"/>
      <c r="BD41" s="181"/>
      <c r="BE41" s="597" t="str">
        <f t="shared" si="1"/>
        <v/>
      </c>
      <c r="BF41" s="597"/>
      <c r="BG41" s="598"/>
      <c r="BH41" s="598"/>
      <c r="BI41" s="598"/>
      <c r="BJ41" s="598"/>
      <c r="BK41" s="598"/>
      <c r="BL41" s="598"/>
      <c r="BM41" s="598"/>
      <c r="BN41" s="598"/>
      <c r="BO41" s="598"/>
      <c r="BP41" s="598"/>
      <c r="BQ41" s="598"/>
      <c r="BR41" s="598"/>
      <c r="BS41" s="598"/>
      <c r="BT41" s="598"/>
      <c r="BU41" s="598"/>
      <c r="BV41" s="181"/>
      <c r="BW41" s="597">
        <f t="shared" si="2"/>
        <v>16</v>
      </c>
      <c r="BX41" s="597"/>
      <c r="BY41" s="598" t="str">
        <f>IF('各会計、関係団体の財政状況及び健全化判断比率'!B75="","",'各会計、関係団体の財政状況及び健全化判断比率'!B75)</f>
        <v>三重県市町総合事務組合　消防救急無線特別会計</v>
      </c>
      <c r="BZ41" s="598"/>
      <c r="CA41" s="598"/>
      <c r="CB41" s="598"/>
      <c r="CC41" s="598"/>
      <c r="CD41" s="598"/>
      <c r="CE41" s="598"/>
      <c r="CF41" s="598"/>
      <c r="CG41" s="598"/>
      <c r="CH41" s="598"/>
      <c r="CI41" s="598"/>
      <c r="CJ41" s="598"/>
      <c r="CK41" s="598"/>
      <c r="CL41" s="598"/>
      <c r="CM41" s="598"/>
      <c r="CN41" s="181"/>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208"/>
    </row>
    <row r="42" spans="1:113" ht="32.25" customHeight="1" x14ac:dyDescent="0.2">
      <c r="B42" s="205"/>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81"/>
      <c r="U42" s="597" t="str">
        <f t="shared" si="4"/>
        <v/>
      </c>
      <c r="V42" s="597"/>
      <c r="W42" s="598"/>
      <c r="X42" s="598"/>
      <c r="Y42" s="598"/>
      <c r="Z42" s="598"/>
      <c r="AA42" s="598"/>
      <c r="AB42" s="598"/>
      <c r="AC42" s="598"/>
      <c r="AD42" s="598"/>
      <c r="AE42" s="598"/>
      <c r="AF42" s="598"/>
      <c r="AG42" s="598"/>
      <c r="AH42" s="598"/>
      <c r="AI42" s="598"/>
      <c r="AJ42" s="598"/>
      <c r="AK42" s="598"/>
      <c r="AL42" s="181"/>
      <c r="AM42" s="597" t="str">
        <f t="shared" si="0"/>
        <v/>
      </c>
      <c r="AN42" s="597"/>
      <c r="AO42" s="598"/>
      <c r="AP42" s="598"/>
      <c r="AQ42" s="598"/>
      <c r="AR42" s="598"/>
      <c r="AS42" s="598"/>
      <c r="AT42" s="598"/>
      <c r="AU42" s="598"/>
      <c r="AV42" s="598"/>
      <c r="AW42" s="598"/>
      <c r="AX42" s="598"/>
      <c r="AY42" s="598"/>
      <c r="AZ42" s="598"/>
      <c r="BA42" s="598"/>
      <c r="BB42" s="598"/>
      <c r="BC42" s="598"/>
      <c r="BD42" s="181"/>
      <c r="BE42" s="597" t="str">
        <f t="shared" si="1"/>
        <v/>
      </c>
      <c r="BF42" s="597"/>
      <c r="BG42" s="598"/>
      <c r="BH42" s="598"/>
      <c r="BI42" s="598"/>
      <c r="BJ42" s="598"/>
      <c r="BK42" s="598"/>
      <c r="BL42" s="598"/>
      <c r="BM42" s="598"/>
      <c r="BN42" s="598"/>
      <c r="BO42" s="598"/>
      <c r="BP42" s="598"/>
      <c r="BQ42" s="598"/>
      <c r="BR42" s="598"/>
      <c r="BS42" s="598"/>
      <c r="BT42" s="598"/>
      <c r="BU42" s="598"/>
      <c r="BV42" s="181"/>
      <c r="BW42" s="597">
        <f t="shared" si="2"/>
        <v>17</v>
      </c>
      <c r="BX42" s="597"/>
      <c r="BY42" s="598" t="str">
        <f>IF('各会計、関係団体の財政状況及び健全化判断比率'!B76="","",'各会計、関係団体の財政状況及び健全化判断比率'!B76)</f>
        <v>三重県市町総合事務組合　公平委員会特別会計</v>
      </c>
      <c r="BZ42" s="598"/>
      <c r="CA42" s="598"/>
      <c r="CB42" s="598"/>
      <c r="CC42" s="598"/>
      <c r="CD42" s="598"/>
      <c r="CE42" s="598"/>
      <c r="CF42" s="598"/>
      <c r="CG42" s="598"/>
      <c r="CH42" s="598"/>
      <c r="CI42" s="598"/>
      <c r="CJ42" s="598"/>
      <c r="CK42" s="598"/>
      <c r="CL42" s="598"/>
      <c r="CM42" s="598"/>
      <c r="CN42" s="181"/>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208"/>
    </row>
    <row r="43" spans="1:113" ht="32.25" customHeight="1" x14ac:dyDescent="0.2">
      <c r="B43" s="205"/>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81"/>
      <c r="U43" s="597" t="str">
        <f t="shared" si="4"/>
        <v/>
      </c>
      <c r="V43" s="597"/>
      <c r="W43" s="598"/>
      <c r="X43" s="598"/>
      <c r="Y43" s="598"/>
      <c r="Z43" s="598"/>
      <c r="AA43" s="598"/>
      <c r="AB43" s="598"/>
      <c r="AC43" s="598"/>
      <c r="AD43" s="598"/>
      <c r="AE43" s="598"/>
      <c r="AF43" s="598"/>
      <c r="AG43" s="598"/>
      <c r="AH43" s="598"/>
      <c r="AI43" s="598"/>
      <c r="AJ43" s="598"/>
      <c r="AK43" s="598"/>
      <c r="AL43" s="181"/>
      <c r="AM43" s="597" t="str">
        <f t="shared" si="0"/>
        <v/>
      </c>
      <c r="AN43" s="597"/>
      <c r="AO43" s="598"/>
      <c r="AP43" s="598"/>
      <c r="AQ43" s="598"/>
      <c r="AR43" s="598"/>
      <c r="AS43" s="598"/>
      <c r="AT43" s="598"/>
      <c r="AU43" s="598"/>
      <c r="AV43" s="598"/>
      <c r="AW43" s="598"/>
      <c r="AX43" s="598"/>
      <c r="AY43" s="598"/>
      <c r="AZ43" s="598"/>
      <c r="BA43" s="598"/>
      <c r="BB43" s="598"/>
      <c r="BC43" s="598"/>
      <c r="BD43" s="181"/>
      <c r="BE43" s="597" t="str">
        <f t="shared" si="1"/>
        <v/>
      </c>
      <c r="BF43" s="597"/>
      <c r="BG43" s="598"/>
      <c r="BH43" s="598"/>
      <c r="BI43" s="598"/>
      <c r="BJ43" s="598"/>
      <c r="BK43" s="598"/>
      <c r="BL43" s="598"/>
      <c r="BM43" s="598"/>
      <c r="BN43" s="598"/>
      <c r="BO43" s="598"/>
      <c r="BP43" s="598"/>
      <c r="BQ43" s="598"/>
      <c r="BR43" s="598"/>
      <c r="BS43" s="598"/>
      <c r="BT43" s="598"/>
      <c r="BU43" s="598"/>
      <c r="BV43" s="181"/>
      <c r="BW43" s="597">
        <f t="shared" si="2"/>
        <v>18</v>
      </c>
      <c r="BX43" s="597"/>
      <c r="BY43" s="598" t="str">
        <f>IF('各会計、関係団体の財政状況及び健全化判断比率'!B77="","",'各会計、関係団体の財政状況及び健全化判断比率'!B77)</f>
        <v>伊勢広域環境組合</v>
      </c>
      <c r="BZ43" s="598"/>
      <c r="CA43" s="598"/>
      <c r="CB43" s="598"/>
      <c r="CC43" s="598"/>
      <c r="CD43" s="598"/>
      <c r="CE43" s="598"/>
      <c r="CF43" s="598"/>
      <c r="CG43" s="598"/>
      <c r="CH43" s="598"/>
      <c r="CI43" s="598"/>
      <c r="CJ43" s="598"/>
      <c r="CK43" s="598"/>
      <c r="CL43" s="598"/>
      <c r="CM43" s="598"/>
      <c r="CN43" s="181"/>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208"/>
    </row>
    <row r="44" spans="1:113" ht="13.5" customHeight="1" thickBot="1" x14ac:dyDescent="0.25">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2"/>
    <row r="46" spans="1:113" x14ac:dyDescent="0.2">
      <c r="B46" s="180"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ZIFy61W266FknOzla8DsbGZ5kFjf04qUVQtg1RGlPf3MfxO4cQ92ZiL/mLStLADB+hIVD+xnNXgPubtzgWzAaw==" saltValue="u8Qv2VyEnN30/WuuHfLtf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2"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19" zoomScaleSheetLayoutView="100" workbookViewId="0">
      <selection activeCell="P31" sqref="P31"/>
    </sheetView>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2">
      <c r="A34" s="22"/>
      <c r="B34" s="31"/>
      <c r="C34" s="1151" t="s">
        <v>531</v>
      </c>
      <c r="D34" s="1151"/>
      <c r="E34" s="1152"/>
      <c r="F34" s="32">
        <v>9.3000000000000007</v>
      </c>
      <c r="G34" s="33">
        <v>13.31</v>
      </c>
      <c r="H34" s="33">
        <v>19.87</v>
      </c>
      <c r="I34" s="33">
        <v>10.66</v>
      </c>
      <c r="J34" s="34">
        <v>9.41</v>
      </c>
      <c r="K34" s="22"/>
      <c r="L34" s="22"/>
      <c r="M34" s="22"/>
      <c r="N34" s="22"/>
      <c r="O34" s="22"/>
      <c r="P34" s="22"/>
    </row>
    <row r="35" spans="1:16" ht="39" customHeight="1" x14ac:dyDescent="0.2">
      <c r="A35" s="22"/>
      <c r="B35" s="35"/>
      <c r="C35" s="1145" t="s">
        <v>532</v>
      </c>
      <c r="D35" s="1146"/>
      <c r="E35" s="1147"/>
      <c r="F35" s="36">
        <v>9.48</v>
      </c>
      <c r="G35" s="37">
        <v>8.48</v>
      </c>
      <c r="H35" s="37">
        <v>8.09</v>
      </c>
      <c r="I35" s="37">
        <v>7.96</v>
      </c>
      <c r="J35" s="38">
        <v>7.91</v>
      </c>
      <c r="K35" s="22"/>
      <c r="L35" s="22"/>
      <c r="M35" s="22"/>
      <c r="N35" s="22"/>
      <c r="O35" s="22"/>
      <c r="P35" s="22"/>
    </row>
    <row r="36" spans="1:16" ht="39" customHeight="1" x14ac:dyDescent="0.2">
      <c r="A36" s="22"/>
      <c r="B36" s="35"/>
      <c r="C36" s="1145" t="s">
        <v>533</v>
      </c>
      <c r="D36" s="1146"/>
      <c r="E36" s="1147"/>
      <c r="F36" s="36">
        <v>2.71</v>
      </c>
      <c r="G36" s="37">
        <v>3.88</v>
      </c>
      <c r="H36" s="37">
        <v>4.78</v>
      </c>
      <c r="I36" s="37">
        <v>5.89</v>
      </c>
      <c r="J36" s="38">
        <v>6.18</v>
      </c>
      <c r="K36" s="22"/>
      <c r="L36" s="22"/>
      <c r="M36" s="22"/>
      <c r="N36" s="22"/>
      <c r="O36" s="22"/>
      <c r="P36" s="22"/>
    </row>
    <row r="37" spans="1:16" ht="39" customHeight="1" x14ac:dyDescent="0.2">
      <c r="A37" s="22"/>
      <c r="B37" s="35"/>
      <c r="C37" s="1145" t="s">
        <v>534</v>
      </c>
      <c r="D37" s="1146"/>
      <c r="E37" s="1147"/>
      <c r="F37" s="36">
        <v>2.84</v>
      </c>
      <c r="G37" s="37">
        <v>2.3199999999999998</v>
      </c>
      <c r="H37" s="37">
        <v>2.27</v>
      </c>
      <c r="I37" s="37">
        <v>2.34</v>
      </c>
      <c r="J37" s="38">
        <v>1.72</v>
      </c>
      <c r="K37" s="22"/>
      <c r="L37" s="22"/>
      <c r="M37" s="22"/>
      <c r="N37" s="22"/>
      <c r="O37" s="22"/>
      <c r="P37" s="22"/>
    </row>
    <row r="38" spans="1:16" ht="39" customHeight="1" x14ac:dyDescent="0.2">
      <c r="A38" s="22"/>
      <c r="B38" s="35"/>
      <c r="C38" s="1145" t="s">
        <v>535</v>
      </c>
      <c r="D38" s="1146"/>
      <c r="E38" s="1147"/>
      <c r="F38" s="36" t="s">
        <v>487</v>
      </c>
      <c r="G38" s="37" t="s">
        <v>487</v>
      </c>
      <c r="H38" s="37" t="s">
        <v>487</v>
      </c>
      <c r="I38" s="37" t="s">
        <v>487</v>
      </c>
      <c r="J38" s="38">
        <v>1.45</v>
      </c>
      <c r="K38" s="22"/>
      <c r="L38" s="22"/>
      <c r="M38" s="22"/>
      <c r="N38" s="22"/>
      <c r="O38" s="22"/>
      <c r="P38" s="22"/>
    </row>
    <row r="39" spans="1:16" ht="39" customHeight="1" x14ac:dyDescent="0.2">
      <c r="A39" s="22"/>
      <c r="B39" s="35"/>
      <c r="C39" s="1145" t="s">
        <v>536</v>
      </c>
      <c r="D39" s="1146"/>
      <c r="E39" s="1147"/>
      <c r="F39" s="36">
        <v>0.35</v>
      </c>
      <c r="G39" s="37">
        <v>0.3</v>
      </c>
      <c r="H39" s="37">
        <v>0.26</v>
      </c>
      <c r="I39" s="37">
        <v>0.22</v>
      </c>
      <c r="J39" s="38">
        <v>0.44</v>
      </c>
      <c r="K39" s="22"/>
      <c r="L39" s="22"/>
      <c r="M39" s="22"/>
      <c r="N39" s="22"/>
      <c r="O39" s="22"/>
      <c r="P39" s="22"/>
    </row>
    <row r="40" spans="1:16" ht="39" customHeight="1" x14ac:dyDescent="0.2">
      <c r="A40" s="22"/>
      <c r="B40" s="35"/>
      <c r="C40" s="1145" t="s">
        <v>537</v>
      </c>
      <c r="D40" s="1146"/>
      <c r="E40" s="1147"/>
      <c r="F40" s="36">
        <v>0.56999999999999995</v>
      </c>
      <c r="G40" s="37">
        <v>0.2</v>
      </c>
      <c r="H40" s="37">
        <v>0.19</v>
      </c>
      <c r="I40" s="37">
        <v>0.19</v>
      </c>
      <c r="J40" s="38">
        <v>0.4</v>
      </c>
      <c r="K40" s="22"/>
      <c r="L40" s="22"/>
      <c r="M40" s="22"/>
      <c r="N40" s="22"/>
      <c r="O40" s="22"/>
      <c r="P40" s="22"/>
    </row>
    <row r="41" spans="1:16" ht="39" customHeight="1" x14ac:dyDescent="0.2">
      <c r="A41" s="22"/>
      <c r="B41" s="35"/>
      <c r="C41" s="1145" t="s">
        <v>538</v>
      </c>
      <c r="D41" s="1146"/>
      <c r="E41" s="1147"/>
      <c r="F41" s="36">
        <v>0.15</v>
      </c>
      <c r="G41" s="37">
        <v>0.24</v>
      </c>
      <c r="H41" s="37" t="s">
        <v>539</v>
      </c>
      <c r="I41" s="37">
        <v>0.1</v>
      </c>
      <c r="J41" s="38">
        <v>0.17</v>
      </c>
      <c r="K41" s="22"/>
      <c r="L41" s="22"/>
      <c r="M41" s="22"/>
      <c r="N41" s="22"/>
      <c r="O41" s="22"/>
      <c r="P41" s="22"/>
    </row>
    <row r="42" spans="1:16" ht="39" customHeight="1" x14ac:dyDescent="0.2">
      <c r="A42" s="22"/>
      <c r="B42" s="39"/>
      <c r="C42" s="1145" t="s">
        <v>540</v>
      </c>
      <c r="D42" s="1146"/>
      <c r="E42" s="1147"/>
      <c r="F42" s="36" t="s">
        <v>487</v>
      </c>
      <c r="G42" s="37" t="s">
        <v>487</v>
      </c>
      <c r="H42" s="37" t="s">
        <v>487</v>
      </c>
      <c r="I42" s="37" t="s">
        <v>487</v>
      </c>
      <c r="J42" s="38" t="s">
        <v>487</v>
      </c>
      <c r="K42" s="22"/>
      <c r="L42" s="22"/>
      <c r="M42" s="22"/>
      <c r="N42" s="22"/>
      <c r="O42" s="22"/>
      <c r="P42" s="22"/>
    </row>
    <row r="43" spans="1:16" ht="39" customHeight="1" thickBot="1" x14ac:dyDescent="0.25">
      <c r="A43" s="22"/>
      <c r="B43" s="40"/>
      <c r="C43" s="1148" t="s">
        <v>541</v>
      </c>
      <c r="D43" s="1149"/>
      <c r="E43" s="1150"/>
      <c r="F43" s="41">
        <v>1.1599999999999999</v>
      </c>
      <c r="G43" s="42">
        <v>1.1100000000000001</v>
      </c>
      <c r="H43" s="42">
        <v>1.22</v>
      </c>
      <c r="I43" s="42">
        <v>2.19</v>
      </c>
      <c r="J43" s="43" t="s">
        <v>487</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ZYRnGy0Ypm+LjaqdbdAeFGUwJv237Mb/qh8iJiHYQ44JuQCp7eOVVOPR8MCoOS6BjFiyK7rEzDr57mLoNJehyA==" saltValue="+XWotrUwFIUk+k9Q3MsqW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49" zoomScaleNormal="100" zoomScaleSheetLayoutView="55" workbookViewId="0">
      <selection activeCell="P31" sqref="P31"/>
    </sheetView>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864</v>
      </c>
      <c r="L45" s="60">
        <v>926</v>
      </c>
      <c r="M45" s="60">
        <v>988</v>
      </c>
      <c r="N45" s="60">
        <v>1071</v>
      </c>
      <c r="O45" s="61">
        <v>1077</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487</v>
      </c>
      <c r="L46" s="64" t="s">
        <v>487</v>
      </c>
      <c r="M46" s="64" t="s">
        <v>487</v>
      </c>
      <c r="N46" s="64" t="s">
        <v>487</v>
      </c>
      <c r="O46" s="65" t="s">
        <v>487</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487</v>
      </c>
      <c r="L47" s="64" t="s">
        <v>487</v>
      </c>
      <c r="M47" s="64" t="s">
        <v>487</v>
      </c>
      <c r="N47" s="64" t="s">
        <v>487</v>
      </c>
      <c r="O47" s="65" t="s">
        <v>487</v>
      </c>
      <c r="P47" s="48"/>
      <c r="Q47" s="48"/>
      <c r="R47" s="48"/>
      <c r="S47" s="48"/>
      <c r="T47" s="48"/>
      <c r="U47" s="48"/>
    </row>
    <row r="48" spans="1:21" ht="30.75" customHeight="1" x14ac:dyDescent="0.2">
      <c r="A48" s="48"/>
      <c r="B48" s="1155"/>
      <c r="C48" s="1156"/>
      <c r="D48" s="62"/>
      <c r="E48" s="1161" t="s">
        <v>13</v>
      </c>
      <c r="F48" s="1161"/>
      <c r="G48" s="1161"/>
      <c r="H48" s="1161"/>
      <c r="I48" s="1161"/>
      <c r="J48" s="1162"/>
      <c r="K48" s="63">
        <v>268</v>
      </c>
      <c r="L48" s="64">
        <v>286</v>
      </c>
      <c r="M48" s="64">
        <v>280</v>
      </c>
      <c r="N48" s="64">
        <v>289</v>
      </c>
      <c r="O48" s="65">
        <v>288</v>
      </c>
      <c r="P48" s="48"/>
      <c r="Q48" s="48"/>
      <c r="R48" s="48"/>
      <c r="S48" s="48"/>
      <c r="T48" s="48"/>
      <c r="U48" s="48"/>
    </row>
    <row r="49" spans="1:21" ht="30.75" customHeight="1" x14ac:dyDescent="0.2">
      <c r="A49" s="48"/>
      <c r="B49" s="1155"/>
      <c r="C49" s="1156"/>
      <c r="D49" s="62"/>
      <c r="E49" s="1161" t="s">
        <v>14</v>
      </c>
      <c r="F49" s="1161"/>
      <c r="G49" s="1161"/>
      <c r="H49" s="1161"/>
      <c r="I49" s="1161"/>
      <c r="J49" s="1162"/>
      <c r="K49" s="63">
        <v>46</v>
      </c>
      <c r="L49" s="64">
        <v>35</v>
      </c>
      <c r="M49" s="64">
        <v>39</v>
      </c>
      <c r="N49" s="64">
        <v>42</v>
      </c>
      <c r="O49" s="65">
        <v>40</v>
      </c>
      <c r="P49" s="48"/>
      <c r="Q49" s="48"/>
      <c r="R49" s="48"/>
      <c r="S49" s="48"/>
      <c r="T49" s="48"/>
      <c r="U49" s="48"/>
    </row>
    <row r="50" spans="1:21" ht="30.75" customHeight="1" x14ac:dyDescent="0.2">
      <c r="A50" s="48"/>
      <c r="B50" s="1155"/>
      <c r="C50" s="1156"/>
      <c r="D50" s="62"/>
      <c r="E50" s="1161" t="s">
        <v>15</v>
      </c>
      <c r="F50" s="1161"/>
      <c r="G50" s="1161"/>
      <c r="H50" s="1161"/>
      <c r="I50" s="1161"/>
      <c r="J50" s="1162"/>
      <c r="K50" s="63" t="s">
        <v>487</v>
      </c>
      <c r="L50" s="64" t="s">
        <v>487</v>
      </c>
      <c r="M50" s="64" t="s">
        <v>487</v>
      </c>
      <c r="N50" s="64" t="s">
        <v>487</v>
      </c>
      <c r="O50" s="65" t="s">
        <v>487</v>
      </c>
      <c r="P50" s="48"/>
      <c r="Q50" s="48"/>
      <c r="R50" s="48"/>
      <c r="S50" s="48"/>
      <c r="T50" s="48"/>
      <c r="U50" s="48"/>
    </row>
    <row r="51" spans="1:21" ht="30.75" customHeight="1" x14ac:dyDescent="0.2">
      <c r="A51" s="48"/>
      <c r="B51" s="1157"/>
      <c r="C51" s="1158"/>
      <c r="D51" s="66"/>
      <c r="E51" s="1161" t="s">
        <v>16</v>
      </c>
      <c r="F51" s="1161"/>
      <c r="G51" s="1161"/>
      <c r="H51" s="1161"/>
      <c r="I51" s="1161"/>
      <c r="J51" s="1162"/>
      <c r="K51" s="63">
        <v>0</v>
      </c>
      <c r="L51" s="64" t="s">
        <v>487</v>
      </c>
      <c r="M51" s="64" t="s">
        <v>487</v>
      </c>
      <c r="N51" s="64" t="s">
        <v>487</v>
      </c>
      <c r="O51" s="65" t="s">
        <v>487</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723</v>
      </c>
      <c r="L52" s="64">
        <v>704</v>
      </c>
      <c r="M52" s="64">
        <v>718</v>
      </c>
      <c r="N52" s="64">
        <v>740</v>
      </c>
      <c r="O52" s="65">
        <v>737</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455</v>
      </c>
      <c r="L53" s="69">
        <v>543</v>
      </c>
      <c r="M53" s="69">
        <v>589</v>
      </c>
      <c r="N53" s="69">
        <v>662</v>
      </c>
      <c r="O53" s="70">
        <v>668</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542</v>
      </c>
      <c r="L57" s="81" t="s">
        <v>543</v>
      </c>
      <c r="M57" s="81" t="s">
        <v>544</v>
      </c>
      <c r="N57" s="81" t="s">
        <v>545</v>
      </c>
      <c r="O57" s="82" t="s">
        <v>546</v>
      </c>
      <c r="P57" s="48"/>
      <c r="Q57" s="48"/>
      <c r="R57" s="48"/>
      <c r="S57" s="48"/>
      <c r="T57" s="48"/>
      <c r="U57" s="48"/>
    </row>
    <row r="58" spans="1:21" ht="31.5" customHeight="1" x14ac:dyDescent="0.2">
      <c r="B58" s="1169" t="s">
        <v>24</v>
      </c>
      <c r="C58" s="1170"/>
      <c r="D58" s="1175" t="s">
        <v>25</v>
      </c>
      <c r="E58" s="1176"/>
      <c r="F58" s="1176"/>
      <c r="G58" s="1176"/>
      <c r="H58" s="1176"/>
      <c r="I58" s="1176"/>
      <c r="J58" s="1177"/>
      <c r="K58" s="83"/>
      <c r="L58" s="84"/>
      <c r="M58" s="84"/>
      <c r="N58" s="84"/>
      <c r="O58" s="85"/>
    </row>
    <row r="59" spans="1:21" ht="31.5" customHeight="1" x14ac:dyDescent="0.2">
      <c r="B59" s="1171"/>
      <c r="C59" s="1172"/>
      <c r="D59" s="1178" t="s">
        <v>26</v>
      </c>
      <c r="E59" s="1179"/>
      <c r="F59" s="1179"/>
      <c r="G59" s="1179"/>
      <c r="H59" s="1179"/>
      <c r="I59" s="1179"/>
      <c r="J59" s="1180"/>
      <c r="K59" s="86"/>
      <c r="L59" s="87"/>
      <c r="M59" s="87"/>
      <c r="N59" s="87"/>
      <c r="O59" s="88"/>
    </row>
    <row r="60" spans="1:21" ht="31.5" customHeight="1" thickBot="1" x14ac:dyDescent="0.25">
      <c r="B60" s="1173"/>
      <c r="C60" s="1174"/>
      <c r="D60" s="1181" t="s">
        <v>27</v>
      </c>
      <c r="E60" s="1182"/>
      <c r="F60" s="1182"/>
      <c r="G60" s="1182"/>
      <c r="H60" s="1182"/>
      <c r="I60" s="1182"/>
      <c r="J60" s="1183"/>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AOYs+ig4tzR/4GYd8L1S4kaayJ2essTzd9xQ7e6X33/1jx9CLv8zP77LlDVy6updelUwqHynh7Ox74xfTpcvpQ==" saltValue="vSxZ2eWOq5twm+1svLo4Y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22" zoomScaleSheetLayoutView="100" workbookViewId="0">
      <selection activeCell="P31" sqref="P31"/>
    </sheetView>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526</v>
      </c>
      <c r="J40" s="103" t="s">
        <v>527</v>
      </c>
      <c r="K40" s="103" t="s">
        <v>528</v>
      </c>
      <c r="L40" s="103" t="s">
        <v>529</v>
      </c>
      <c r="M40" s="104" t="s">
        <v>530</v>
      </c>
    </row>
    <row r="41" spans="2:13" ht="27.75" customHeight="1" x14ac:dyDescent="0.2">
      <c r="B41" s="1184" t="s">
        <v>30</v>
      </c>
      <c r="C41" s="1185"/>
      <c r="D41" s="105"/>
      <c r="E41" s="1190" t="s">
        <v>31</v>
      </c>
      <c r="F41" s="1190"/>
      <c r="G41" s="1190"/>
      <c r="H41" s="1191"/>
      <c r="I41" s="355">
        <v>11461</v>
      </c>
      <c r="J41" s="356">
        <v>11537</v>
      </c>
      <c r="K41" s="356">
        <v>11500</v>
      </c>
      <c r="L41" s="356">
        <v>11246</v>
      </c>
      <c r="M41" s="357">
        <v>12053</v>
      </c>
    </row>
    <row r="42" spans="2:13" ht="27.75" customHeight="1" x14ac:dyDescent="0.2">
      <c r="B42" s="1186"/>
      <c r="C42" s="1187"/>
      <c r="D42" s="106"/>
      <c r="E42" s="1192" t="s">
        <v>32</v>
      </c>
      <c r="F42" s="1192"/>
      <c r="G42" s="1192"/>
      <c r="H42" s="1193"/>
      <c r="I42" s="358" t="s">
        <v>487</v>
      </c>
      <c r="J42" s="359" t="s">
        <v>487</v>
      </c>
      <c r="K42" s="359" t="s">
        <v>487</v>
      </c>
      <c r="L42" s="359" t="s">
        <v>487</v>
      </c>
      <c r="M42" s="360" t="s">
        <v>487</v>
      </c>
    </row>
    <row r="43" spans="2:13" ht="27.75" customHeight="1" x14ac:dyDescent="0.2">
      <c r="B43" s="1186"/>
      <c r="C43" s="1187"/>
      <c r="D43" s="106"/>
      <c r="E43" s="1192" t="s">
        <v>33</v>
      </c>
      <c r="F43" s="1192"/>
      <c r="G43" s="1192"/>
      <c r="H43" s="1193"/>
      <c r="I43" s="358">
        <v>4849</v>
      </c>
      <c r="J43" s="359">
        <v>5274</v>
      </c>
      <c r="K43" s="359">
        <v>4991</v>
      </c>
      <c r="L43" s="359">
        <v>4910</v>
      </c>
      <c r="M43" s="360">
        <v>4820</v>
      </c>
    </row>
    <row r="44" spans="2:13" ht="27.75" customHeight="1" x14ac:dyDescent="0.2">
      <c r="B44" s="1186"/>
      <c r="C44" s="1187"/>
      <c r="D44" s="106"/>
      <c r="E44" s="1192" t="s">
        <v>34</v>
      </c>
      <c r="F44" s="1192"/>
      <c r="G44" s="1192"/>
      <c r="H44" s="1193"/>
      <c r="I44" s="358">
        <v>258</v>
      </c>
      <c r="J44" s="359">
        <v>238</v>
      </c>
      <c r="K44" s="359">
        <v>202</v>
      </c>
      <c r="L44" s="359">
        <v>162</v>
      </c>
      <c r="M44" s="360">
        <v>124</v>
      </c>
    </row>
    <row r="45" spans="2:13" ht="27.75" customHeight="1" x14ac:dyDescent="0.2">
      <c r="B45" s="1186"/>
      <c r="C45" s="1187"/>
      <c r="D45" s="106"/>
      <c r="E45" s="1192" t="s">
        <v>35</v>
      </c>
      <c r="F45" s="1192"/>
      <c r="G45" s="1192"/>
      <c r="H45" s="1193"/>
      <c r="I45" s="358">
        <v>957</v>
      </c>
      <c r="J45" s="359">
        <v>938</v>
      </c>
      <c r="K45" s="359">
        <v>844</v>
      </c>
      <c r="L45" s="359">
        <v>803</v>
      </c>
      <c r="M45" s="360">
        <v>767</v>
      </c>
    </row>
    <row r="46" spans="2:13" ht="27.75" customHeight="1" x14ac:dyDescent="0.2">
      <c r="B46" s="1186"/>
      <c r="C46" s="1187"/>
      <c r="D46" s="107"/>
      <c r="E46" s="1192" t="s">
        <v>36</v>
      </c>
      <c r="F46" s="1192"/>
      <c r="G46" s="1192"/>
      <c r="H46" s="1193"/>
      <c r="I46" s="358">
        <v>282</v>
      </c>
      <c r="J46" s="359">
        <v>288</v>
      </c>
      <c r="K46" s="359">
        <v>266</v>
      </c>
      <c r="L46" s="359">
        <v>146</v>
      </c>
      <c r="M46" s="360">
        <v>151</v>
      </c>
    </row>
    <row r="47" spans="2:13" ht="27.75" customHeight="1" x14ac:dyDescent="0.2">
      <c r="B47" s="1186"/>
      <c r="C47" s="1187"/>
      <c r="D47" s="108"/>
      <c r="E47" s="1194" t="s">
        <v>37</v>
      </c>
      <c r="F47" s="1195"/>
      <c r="G47" s="1195"/>
      <c r="H47" s="1196"/>
      <c r="I47" s="358" t="s">
        <v>487</v>
      </c>
      <c r="J47" s="359" t="s">
        <v>487</v>
      </c>
      <c r="K47" s="359" t="s">
        <v>487</v>
      </c>
      <c r="L47" s="359" t="s">
        <v>487</v>
      </c>
      <c r="M47" s="360" t="s">
        <v>487</v>
      </c>
    </row>
    <row r="48" spans="2:13" ht="27.75" customHeight="1" x14ac:dyDescent="0.2">
      <c r="B48" s="1186"/>
      <c r="C48" s="1187"/>
      <c r="D48" s="106"/>
      <c r="E48" s="1192" t="s">
        <v>38</v>
      </c>
      <c r="F48" s="1192"/>
      <c r="G48" s="1192"/>
      <c r="H48" s="1193"/>
      <c r="I48" s="358" t="s">
        <v>487</v>
      </c>
      <c r="J48" s="359" t="s">
        <v>487</v>
      </c>
      <c r="K48" s="359" t="s">
        <v>487</v>
      </c>
      <c r="L48" s="359" t="s">
        <v>487</v>
      </c>
      <c r="M48" s="360" t="s">
        <v>487</v>
      </c>
    </row>
    <row r="49" spans="2:13" ht="27.75" customHeight="1" x14ac:dyDescent="0.2">
      <c r="B49" s="1188"/>
      <c r="C49" s="1189"/>
      <c r="D49" s="106"/>
      <c r="E49" s="1192" t="s">
        <v>39</v>
      </c>
      <c r="F49" s="1192"/>
      <c r="G49" s="1192"/>
      <c r="H49" s="1193"/>
      <c r="I49" s="358" t="s">
        <v>487</v>
      </c>
      <c r="J49" s="359" t="s">
        <v>487</v>
      </c>
      <c r="K49" s="359" t="s">
        <v>487</v>
      </c>
      <c r="L49" s="359" t="s">
        <v>487</v>
      </c>
      <c r="M49" s="360" t="s">
        <v>487</v>
      </c>
    </row>
    <row r="50" spans="2:13" ht="27.75" customHeight="1" x14ac:dyDescent="0.2">
      <c r="B50" s="1197" t="s">
        <v>40</v>
      </c>
      <c r="C50" s="1198"/>
      <c r="D50" s="109"/>
      <c r="E50" s="1192" t="s">
        <v>41</v>
      </c>
      <c r="F50" s="1192"/>
      <c r="G50" s="1192"/>
      <c r="H50" s="1193"/>
      <c r="I50" s="358">
        <v>2278</v>
      </c>
      <c r="J50" s="359">
        <v>2800</v>
      </c>
      <c r="K50" s="359">
        <v>3176</v>
      </c>
      <c r="L50" s="359">
        <v>3723</v>
      </c>
      <c r="M50" s="360">
        <v>3657</v>
      </c>
    </row>
    <row r="51" spans="2:13" ht="27.75" customHeight="1" x14ac:dyDescent="0.2">
      <c r="B51" s="1186"/>
      <c r="C51" s="1187"/>
      <c r="D51" s="106"/>
      <c r="E51" s="1192" t="s">
        <v>42</v>
      </c>
      <c r="F51" s="1192"/>
      <c r="G51" s="1192"/>
      <c r="H51" s="1193"/>
      <c r="I51" s="358">
        <v>569</v>
      </c>
      <c r="J51" s="359">
        <v>607</v>
      </c>
      <c r="K51" s="359">
        <v>512</v>
      </c>
      <c r="L51" s="359">
        <v>819</v>
      </c>
      <c r="M51" s="360">
        <v>776</v>
      </c>
    </row>
    <row r="52" spans="2:13" ht="27.75" customHeight="1" x14ac:dyDescent="0.2">
      <c r="B52" s="1188"/>
      <c r="C52" s="1189"/>
      <c r="D52" s="106"/>
      <c r="E52" s="1192" t="s">
        <v>43</v>
      </c>
      <c r="F52" s="1192"/>
      <c r="G52" s="1192"/>
      <c r="H52" s="1193"/>
      <c r="I52" s="358">
        <v>9027</v>
      </c>
      <c r="J52" s="359">
        <v>9086</v>
      </c>
      <c r="K52" s="359">
        <v>9081</v>
      </c>
      <c r="L52" s="359">
        <v>9015</v>
      </c>
      <c r="M52" s="360">
        <v>9178</v>
      </c>
    </row>
    <row r="53" spans="2:13" ht="27.75" customHeight="1" thickBot="1" x14ac:dyDescent="0.25">
      <c r="B53" s="1199" t="s">
        <v>19</v>
      </c>
      <c r="C53" s="1200"/>
      <c r="D53" s="110"/>
      <c r="E53" s="1201" t="s">
        <v>44</v>
      </c>
      <c r="F53" s="1201"/>
      <c r="G53" s="1201"/>
      <c r="H53" s="1202"/>
      <c r="I53" s="361">
        <v>5933</v>
      </c>
      <c r="J53" s="362">
        <v>5782</v>
      </c>
      <c r="K53" s="362">
        <v>5034</v>
      </c>
      <c r="L53" s="362">
        <v>3709</v>
      </c>
      <c r="M53" s="363">
        <v>4303</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dyps8X0kEN//bQPEa+OdvqwT7zxY8OlSK6C61yABfxIXK9q5QhCkSNxVUaDjmcYVm31In0Kl3brH9bOT6Ys8JQ==" saltValue="C37oefA1eyTEBEuSsyaBJ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59"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49" zoomScale="70" zoomScaleNormal="70" zoomScaleSheetLayoutView="100" workbookViewId="0">
      <selection activeCell="P31" sqref="P31"/>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528</v>
      </c>
      <c r="G54" s="119" t="s">
        <v>529</v>
      </c>
      <c r="H54" s="120" t="s">
        <v>530</v>
      </c>
    </row>
    <row r="55" spans="2:8" ht="52.5" customHeight="1" x14ac:dyDescent="0.2">
      <c r="B55" s="121"/>
      <c r="C55" s="1211" t="s">
        <v>46</v>
      </c>
      <c r="D55" s="1211"/>
      <c r="E55" s="1212"/>
      <c r="F55" s="122">
        <v>700</v>
      </c>
      <c r="G55" s="122">
        <v>1388</v>
      </c>
      <c r="H55" s="123">
        <v>1704</v>
      </c>
    </row>
    <row r="56" spans="2:8" ht="52.5" customHeight="1" x14ac:dyDescent="0.2">
      <c r="B56" s="124"/>
      <c r="C56" s="1213" t="s">
        <v>47</v>
      </c>
      <c r="D56" s="1213"/>
      <c r="E56" s="1214"/>
      <c r="F56" s="125">
        <v>237</v>
      </c>
      <c r="G56" s="125">
        <v>236</v>
      </c>
      <c r="H56" s="126">
        <v>236</v>
      </c>
    </row>
    <row r="57" spans="2:8" ht="53.25" customHeight="1" x14ac:dyDescent="0.2">
      <c r="B57" s="124"/>
      <c r="C57" s="1215" t="s">
        <v>48</v>
      </c>
      <c r="D57" s="1215"/>
      <c r="E57" s="1216"/>
      <c r="F57" s="127">
        <v>1790</v>
      </c>
      <c r="G57" s="127">
        <v>1645</v>
      </c>
      <c r="H57" s="128">
        <v>1276</v>
      </c>
    </row>
    <row r="58" spans="2:8" ht="45.75" customHeight="1" x14ac:dyDescent="0.2">
      <c r="B58" s="129"/>
      <c r="C58" s="1203" t="s">
        <v>564</v>
      </c>
      <c r="D58" s="1204"/>
      <c r="E58" s="1205"/>
      <c r="F58" s="130">
        <v>1392</v>
      </c>
      <c r="G58" s="130">
        <v>1242</v>
      </c>
      <c r="H58" s="131">
        <v>1064</v>
      </c>
    </row>
    <row r="59" spans="2:8" ht="45.75" customHeight="1" x14ac:dyDescent="0.2">
      <c r="B59" s="129"/>
      <c r="C59" s="1203" t="s">
        <v>566</v>
      </c>
      <c r="D59" s="1204"/>
      <c r="E59" s="1205"/>
      <c r="F59" s="130">
        <v>58</v>
      </c>
      <c r="G59" s="130">
        <v>58</v>
      </c>
      <c r="H59" s="131">
        <v>58</v>
      </c>
    </row>
    <row r="60" spans="2:8" ht="45.75" customHeight="1" x14ac:dyDescent="0.2">
      <c r="B60" s="129"/>
      <c r="C60" s="1203" t="s">
        <v>565</v>
      </c>
      <c r="D60" s="1204"/>
      <c r="E60" s="1205"/>
      <c r="F60" s="130">
        <v>40</v>
      </c>
      <c r="G60" s="130">
        <v>45</v>
      </c>
      <c r="H60" s="131">
        <v>50</v>
      </c>
    </row>
    <row r="61" spans="2:8" ht="45.75" customHeight="1" x14ac:dyDescent="0.2">
      <c r="B61" s="129"/>
      <c r="C61" s="1203" t="s">
        <v>567</v>
      </c>
      <c r="D61" s="1204"/>
      <c r="E61" s="1205"/>
      <c r="F61" s="130">
        <v>43</v>
      </c>
      <c r="G61" s="130">
        <v>43</v>
      </c>
      <c r="H61" s="131">
        <v>43</v>
      </c>
    </row>
    <row r="62" spans="2:8" ht="45.75" customHeight="1" thickBot="1" x14ac:dyDescent="0.25">
      <c r="B62" s="132"/>
      <c r="C62" s="1206" t="s">
        <v>568</v>
      </c>
      <c r="D62" s="1207"/>
      <c r="E62" s="1208"/>
      <c r="F62" s="133">
        <v>230</v>
      </c>
      <c r="G62" s="133">
        <v>230</v>
      </c>
      <c r="H62" s="134">
        <v>34</v>
      </c>
    </row>
    <row r="63" spans="2:8" ht="52.5" customHeight="1" thickBot="1" x14ac:dyDescent="0.25">
      <c r="B63" s="135"/>
      <c r="C63" s="1209" t="s">
        <v>49</v>
      </c>
      <c r="D63" s="1209"/>
      <c r="E63" s="1210"/>
      <c r="F63" s="136">
        <v>2727</v>
      </c>
      <c r="G63" s="136">
        <v>3269</v>
      </c>
      <c r="H63" s="137">
        <v>3216</v>
      </c>
    </row>
    <row r="64" spans="2:8" ht="13.2" x14ac:dyDescent="0.2"/>
  </sheetData>
  <sheetProtection algorithmName="SHA-512" hashValue="yKW9OJsO7JYiDh3O5kTJHlL0wA9J3L8NjetAuzzLBFbTta+o2QUa3gBOT7RL+R4EHYXYWZIuJaFGLmrxtWSRtg==" saltValue="FvjqBQ5MNiD4n/SBK27cb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44" customWidth="1"/>
    <col min="2" max="8" width="13.33203125" style="144" customWidth="1"/>
    <col min="9" max="16384" width="11.109375" style="144"/>
  </cols>
  <sheetData>
    <row r="1" spans="1:8" x14ac:dyDescent="0.2">
      <c r="A1" s="138"/>
      <c r="B1" s="139"/>
      <c r="C1" s="140"/>
      <c r="D1" s="141"/>
      <c r="E1" s="142"/>
      <c r="F1" s="142"/>
      <c r="G1" s="142"/>
      <c r="H1" s="143"/>
    </row>
    <row r="2" spans="1:8" x14ac:dyDescent="0.2">
      <c r="A2" s="145"/>
      <c r="B2" s="146"/>
      <c r="C2" s="147"/>
      <c r="D2" s="148" t="s">
        <v>50</v>
      </c>
      <c r="E2" s="149"/>
      <c r="F2" s="150" t="s">
        <v>525</v>
      </c>
      <c r="G2" s="151"/>
      <c r="H2" s="152"/>
    </row>
    <row r="3" spans="1:8" x14ac:dyDescent="0.2">
      <c r="A3" s="148" t="s">
        <v>518</v>
      </c>
      <c r="B3" s="153"/>
      <c r="C3" s="154"/>
      <c r="D3" s="155">
        <v>118672</v>
      </c>
      <c r="E3" s="156"/>
      <c r="F3" s="157">
        <v>51264</v>
      </c>
      <c r="G3" s="158"/>
      <c r="H3" s="159"/>
    </row>
    <row r="4" spans="1:8" x14ac:dyDescent="0.2">
      <c r="A4" s="160"/>
      <c r="B4" s="161"/>
      <c r="C4" s="162"/>
      <c r="D4" s="163">
        <v>15992</v>
      </c>
      <c r="E4" s="164"/>
      <c r="F4" s="165">
        <v>26040</v>
      </c>
      <c r="G4" s="166"/>
      <c r="H4" s="167"/>
    </row>
    <row r="5" spans="1:8" x14ac:dyDescent="0.2">
      <c r="A5" s="148" t="s">
        <v>520</v>
      </c>
      <c r="B5" s="153"/>
      <c r="C5" s="154"/>
      <c r="D5" s="155">
        <v>53780</v>
      </c>
      <c r="E5" s="156"/>
      <c r="F5" s="157">
        <v>52068</v>
      </c>
      <c r="G5" s="158"/>
      <c r="H5" s="159"/>
    </row>
    <row r="6" spans="1:8" x14ac:dyDescent="0.2">
      <c r="A6" s="160"/>
      <c r="B6" s="161"/>
      <c r="C6" s="162"/>
      <c r="D6" s="163">
        <v>9637</v>
      </c>
      <c r="E6" s="164"/>
      <c r="F6" s="165">
        <v>26936</v>
      </c>
      <c r="G6" s="166"/>
      <c r="H6" s="167"/>
    </row>
    <row r="7" spans="1:8" x14ac:dyDescent="0.2">
      <c r="A7" s="148" t="s">
        <v>521</v>
      </c>
      <c r="B7" s="153"/>
      <c r="C7" s="154"/>
      <c r="D7" s="155">
        <v>44970</v>
      </c>
      <c r="E7" s="156"/>
      <c r="F7" s="157">
        <v>56181</v>
      </c>
      <c r="G7" s="158"/>
      <c r="H7" s="159"/>
    </row>
    <row r="8" spans="1:8" x14ac:dyDescent="0.2">
      <c r="A8" s="160"/>
      <c r="B8" s="161"/>
      <c r="C8" s="162"/>
      <c r="D8" s="163">
        <v>18261</v>
      </c>
      <c r="E8" s="164"/>
      <c r="F8" s="165">
        <v>32039</v>
      </c>
      <c r="G8" s="166"/>
      <c r="H8" s="167"/>
    </row>
    <row r="9" spans="1:8" x14ac:dyDescent="0.2">
      <c r="A9" s="148" t="s">
        <v>522</v>
      </c>
      <c r="B9" s="153"/>
      <c r="C9" s="154"/>
      <c r="D9" s="155">
        <v>55271</v>
      </c>
      <c r="E9" s="156"/>
      <c r="F9" s="157">
        <v>47730</v>
      </c>
      <c r="G9" s="158"/>
      <c r="H9" s="159"/>
    </row>
    <row r="10" spans="1:8" x14ac:dyDescent="0.2">
      <c r="A10" s="160"/>
      <c r="B10" s="161"/>
      <c r="C10" s="162"/>
      <c r="D10" s="163">
        <v>30592</v>
      </c>
      <c r="E10" s="164"/>
      <c r="F10" s="165">
        <v>26378</v>
      </c>
      <c r="G10" s="166"/>
      <c r="H10" s="167"/>
    </row>
    <row r="11" spans="1:8" x14ac:dyDescent="0.2">
      <c r="A11" s="148" t="s">
        <v>523</v>
      </c>
      <c r="B11" s="153"/>
      <c r="C11" s="154"/>
      <c r="D11" s="155">
        <v>132263</v>
      </c>
      <c r="E11" s="156"/>
      <c r="F11" s="157">
        <v>61921</v>
      </c>
      <c r="G11" s="158"/>
      <c r="H11" s="159"/>
    </row>
    <row r="12" spans="1:8" x14ac:dyDescent="0.2">
      <c r="A12" s="160"/>
      <c r="B12" s="161"/>
      <c r="C12" s="168"/>
      <c r="D12" s="163">
        <v>21875</v>
      </c>
      <c r="E12" s="164"/>
      <c r="F12" s="165">
        <v>34719</v>
      </c>
      <c r="G12" s="166"/>
      <c r="H12" s="167"/>
    </row>
    <row r="13" spans="1:8" x14ac:dyDescent="0.2">
      <c r="A13" s="148"/>
      <c r="B13" s="153"/>
      <c r="C13" s="169"/>
      <c r="D13" s="170">
        <v>80991</v>
      </c>
      <c r="E13" s="171"/>
      <c r="F13" s="172">
        <v>53833</v>
      </c>
      <c r="G13" s="173"/>
      <c r="H13" s="159"/>
    </row>
    <row r="14" spans="1:8" x14ac:dyDescent="0.2">
      <c r="A14" s="160"/>
      <c r="B14" s="161"/>
      <c r="C14" s="162"/>
      <c r="D14" s="163">
        <v>19271</v>
      </c>
      <c r="E14" s="164"/>
      <c r="F14" s="165">
        <v>29222</v>
      </c>
      <c r="G14" s="166"/>
      <c r="H14" s="167"/>
    </row>
    <row r="17" spans="1:11" x14ac:dyDescent="0.2">
      <c r="A17" s="144" t="s">
        <v>51</v>
      </c>
    </row>
    <row r="18" spans="1:11" x14ac:dyDescent="0.2">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2">
      <c r="A19" s="174" t="s">
        <v>52</v>
      </c>
      <c r="B19" s="174">
        <f>ROUND(VALUE(SUBSTITUTE(実質収支比率等に係る経年分析!F$48,"▲","-")),2)</f>
        <v>9.82</v>
      </c>
      <c r="C19" s="174">
        <f>ROUND(VALUE(SUBSTITUTE(実質収支比率等に係る経年分析!G$48,"▲","-")),2)</f>
        <v>13.86</v>
      </c>
      <c r="D19" s="174">
        <f>ROUND(VALUE(SUBSTITUTE(実質収支比率等に係る経年分析!H$48,"▲","-")),2)</f>
        <v>19.690000000000001</v>
      </c>
      <c r="E19" s="174">
        <f>ROUND(VALUE(SUBSTITUTE(実質収支比率等に係る経年分析!I$48,"▲","-")),2)</f>
        <v>10.99</v>
      </c>
      <c r="F19" s="174">
        <f>ROUND(VALUE(SUBSTITUTE(実質収支比率等に係る経年分析!J$48,"▲","-")),2)</f>
        <v>10.039999999999999</v>
      </c>
    </row>
    <row r="20" spans="1:11" x14ac:dyDescent="0.2">
      <c r="A20" s="174" t="s">
        <v>53</v>
      </c>
      <c r="B20" s="174">
        <f>ROUND(VALUE(SUBSTITUTE(実質収支比率等に係る経年分析!F$47,"▲","-")),2)</f>
        <v>9.27</v>
      </c>
      <c r="C20" s="174">
        <f>ROUND(VALUE(SUBSTITUTE(実質収支比率等に係る経年分析!G$47,"▲","-")),2)</f>
        <v>10.26</v>
      </c>
      <c r="D20" s="174">
        <f>ROUND(VALUE(SUBSTITUTE(実質収支比率等に係る経年分析!H$47,"▲","-")),2)</f>
        <v>11.42</v>
      </c>
      <c r="E20" s="174">
        <f>ROUND(VALUE(SUBSTITUTE(実質収支比率等に係る経年分析!I$47,"▲","-")),2)</f>
        <v>23.23</v>
      </c>
      <c r="F20" s="174">
        <f>ROUND(VALUE(SUBSTITUTE(実質収支比率等に係る経年分析!J$47,"▲","-")),2)</f>
        <v>27.73</v>
      </c>
    </row>
    <row r="21" spans="1:11" x14ac:dyDescent="0.2">
      <c r="A21" s="174" t="s">
        <v>54</v>
      </c>
      <c r="B21" s="174">
        <f>IF(ISNUMBER(VALUE(SUBSTITUTE(実質収支比率等に係る経年分析!F$49,"▲","-"))),ROUND(VALUE(SUBSTITUTE(実質収支比率等に係る経年分析!F$49,"▲","-")),2),NA())</f>
        <v>4.0199999999999996</v>
      </c>
      <c r="C21" s="174">
        <f>IF(ISNUMBER(VALUE(SUBSTITUTE(実質収支比率等に係る経年分析!G$49,"▲","-"))),ROUND(VALUE(SUBSTITUTE(実質収支比率等に係る経年分析!G$49,"▲","-")),2),NA())</f>
        <v>6.51</v>
      </c>
      <c r="D21" s="174">
        <f>IF(ISNUMBER(VALUE(SUBSTITUTE(実質収支比率等に係る経年分析!H$49,"▲","-"))),ROUND(VALUE(SUBSTITUTE(実質収支比率等に係る経年分析!H$49,"▲","-")),2),NA())</f>
        <v>7.35</v>
      </c>
      <c r="E21" s="174">
        <f>IF(ISNUMBER(VALUE(SUBSTITUTE(実質収支比率等に係る経年分析!I$49,"▲","-"))),ROUND(VALUE(SUBSTITUTE(実質収支比率等に係る経年分析!I$49,"▲","-")),2),NA())</f>
        <v>2.3199999999999998</v>
      </c>
      <c r="F21" s="174">
        <f>IF(ISNUMBER(VALUE(SUBSTITUTE(実質収支比率等に係る経年分析!J$49,"▲","-"))),ROUND(VALUE(SUBSTITUTE(実質収支比率等に係る経年分析!J$49,"▲","-")),2),NA())</f>
        <v>4.4800000000000004</v>
      </c>
    </row>
    <row r="24" spans="1:11" x14ac:dyDescent="0.2">
      <c r="A24" s="144" t="s">
        <v>55</v>
      </c>
    </row>
    <row r="25" spans="1:11" x14ac:dyDescent="0.2">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2">
      <c r="A26" s="175"/>
      <c r="B26" s="175" t="s">
        <v>56</v>
      </c>
      <c r="C26" s="175" t="s">
        <v>57</v>
      </c>
      <c r="D26" s="175" t="s">
        <v>56</v>
      </c>
      <c r="E26" s="175" t="s">
        <v>57</v>
      </c>
      <c r="F26" s="175" t="s">
        <v>56</v>
      </c>
      <c r="G26" s="175" t="s">
        <v>57</v>
      </c>
      <c r="H26" s="175" t="s">
        <v>56</v>
      </c>
      <c r="I26" s="175" t="s">
        <v>57</v>
      </c>
      <c r="J26" s="175" t="s">
        <v>56</v>
      </c>
      <c r="K26" s="175" t="s">
        <v>57</v>
      </c>
    </row>
    <row r="27" spans="1:11" x14ac:dyDescent="0.2">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1.1599999999999999</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1.1100000000000001</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1.22</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2.19</v>
      </c>
      <c r="J27" s="175" t="e">
        <f>IF(ROUND(VALUE(SUBSTITUTE(連結実質赤字比率に係る赤字・黒字の構成分析!J$43,"▲", "-")), 2) &lt; 0, ABS(ROUND(VALUE(SUBSTITUTE(連結実質赤字比率に係る赤字・黒字の構成分析!J$43,"▲", "-")), 2)), NA())</f>
        <v>#VALUE!</v>
      </c>
      <c r="K27" s="175" t="e">
        <f>IF(ROUND(VALUE(SUBSTITUTE(連結実質赤字比率に係る赤字・黒字の構成分析!J$43,"▲", "-")), 2) &gt;= 0, ABS(ROUND(VALUE(SUBSTITUTE(連結実質赤字比率に係る赤字・黒字の構成分析!J$43,"▲", "-")), 2)), NA())</f>
        <v>#VALUE!</v>
      </c>
    </row>
    <row r="28" spans="1:11" x14ac:dyDescent="0.2">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2">
      <c r="A29" s="175" t="str">
        <f>IF(連結実質赤字比率に係る赤字・黒字の構成分析!C$41="",NA(),連結実質赤字比率に係る赤字・黒字の構成分析!C$41)</f>
        <v>斎宮跡保存事業特別会計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0.15</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0.24</v>
      </c>
      <c r="F29" s="175">
        <f>IF(ROUND(VALUE(SUBSTITUTE(連結実質赤字比率に係る赤字・黒字の構成分析!H$41,"▲", "-")), 2) &lt; 0, ABS(ROUND(VALUE(SUBSTITUTE(連結実質赤字比率に係る赤字・黒字の構成分析!H$41,"▲", "-")), 2)), NA())</f>
        <v>0.45</v>
      </c>
      <c r="G29" s="175" t="e">
        <f>IF(ROUND(VALUE(SUBSTITUTE(連結実質赤字比率に係る赤字・黒字の構成分析!H$41,"▲", "-")), 2) &gt;= 0, ABS(ROUND(VALUE(SUBSTITUTE(連結実質赤字比率に係る赤字・黒字の構成分析!H$41,"▲", "-")), 2)), NA())</f>
        <v>#N/A</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0.1</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0.17</v>
      </c>
    </row>
    <row r="30" spans="1:11" x14ac:dyDescent="0.2">
      <c r="A30" s="175" t="str">
        <f>IF(連結実質赤字比率に係る赤字・黒字の構成分析!C$40="",NA(),連結実質赤字比率に係る赤字・黒字の構成分析!C$40)</f>
        <v>後期高齢者医療特別会計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0.56999999999999995</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0.2</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0.19</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0.19</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0.4</v>
      </c>
    </row>
    <row r="31" spans="1:11" x14ac:dyDescent="0.2">
      <c r="A31" s="175" t="str">
        <f>IF(連結実質赤字比率に係る赤字・黒字の構成分析!C$39="",NA(),連結実質赤字比率に係る赤字・黒字の構成分析!C$39)</f>
        <v>住宅新築資金等貸付事業特別会計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0.35</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0.3</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0.26</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0.22</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0.44</v>
      </c>
    </row>
    <row r="32" spans="1:11" x14ac:dyDescent="0.2">
      <c r="A32" s="175" t="str">
        <f>IF(連結実質赤字比率に係る赤字・黒字の構成分析!C$38="",NA(),連結実質赤字比率に係る赤字・黒字の構成分析!C$38)</f>
        <v>下水道事業会計</v>
      </c>
      <c r="B32" s="175" t="e">
        <f>IF(ROUND(VALUE(SUBSTITUTE(連結実質赤字比率に係る赤字・黒字の構成分析!F$38,"▲", "-")), 2) &lt; 0, ABS(ROUND(VALUE(SUBSTITUTE(連結実質赤字比率に係る赤字・黒字の構成分析!F$38,"▲", "-")), 2)), NA())</f>
        <v>#VALUE!</v>
      </c>
      <c r="C32" s="175" t="e">
        <f>IF(ROUND(VALUE(SUBSTITUTE(連結実質赤字比率に係る赤字・黒字の構成分析!F$38,"▲", "-")), 2) &gt;= 0, ABS(ROUND(VALUE(SUBSTITUTE(連結実質赤字比率に係る赤字・黒字の構成分析!F$38,"▲", "-")), 2)), NA())</f>
        <v>#VALUE!</v>
      </c>
      <c r="D32" s="175" t="e">
        <f>IF(ROUND(VALUE(SUBSTITUTE(連結実質赤字比率に係る赤字・黒字の構成分析!G$38,"▲", "-")), 2) &lt; 0, ABS(ROUND(VALUE(SUBSTITUTE(連結実質赤字比率に係る赤字・黒字の構成分析!G$38,"▲", "-")), 2)), NA())</f>
        <v>#VALUE!</v>
      </c>
      <c r="E32" s="175" t="e">
        <f>IF(ROUND(VALUE(SUBSTITUTE(連結実質赤字比率に係る赤字・黒字の構成分析!G$38,"▲", "-")), 2) &gt;= 0, ABS(ROUND(VALUE(SUBSTITUTE(連結実質赤字比率に係る赤字・黒字の構成分析!G$38,"▲", "-")), 2)), NA())</f>
        <v>#VALUE!</v>
      </c>
      <c r="F32" s="175" t="e">
        <f>IF(ROUND(VALUE(SUBSTITUTE(連結実質赤字比率に係る赤字・黒字の構成分析!H$38,"▲", "-")), 2) &lt; 0, ABS(ROUND(VALUE(SUBSTITUTE(連結実質赤字比率に係る赤字・黒字の構成分析!H$38,"▲", "-")), 2)), NA())</f>
        <v>#VALUE!</v>
      </c>
      <c r="G32" s="175" t="e">
        <f>IF(ROUND(VALUE(SUBSTITUTE(連結実質赤字比率に係る赤字・黒字の構成分析!H$38,"▲", "-")), 2) &gt;= 0, ABS(ROUND(VALUE(SUBSTITUTE(連結実質赤字比率に係る赤字・黒字の構成分析!H$38,"▲", "-")), 2)), NA())</f>
        <v>#VALUE!</v>
      </c>
      <c r="H32" s="175" t="e">
        <f>IF(ROUND(VALUE(SUBSTITUTE(連結実質赤字比率に係る赤字・黒字の構成分析!I$38,"▲", "-")), 2) &lt; 0, ABS(ROUND(VALUE(SUBSTITUTE(連結実質赤字比率に係る赤字・黒字の構成分析!I$38,"▲", "-")), 2)), NA())</f>
        <v>#VALUE!</v>
      </c>
      <c r="I32" s="175" t="e">
        <f>IF(ROUND(VALUE(SUBSTITUTE(連結実質赤字比率に係る赤字・黒字の構成分析!I$38,"▲", "-")), 2) &gt;= 0, ABS(ROUND(VALUE(SUBSTITUTE(連結実質赤字比率に係る赤字・黒字の構成分析!I$38,"▲", "-")), 2)), NA())</f>
        <v>#VALUE!</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1.45</v>
      </c>
    </row>
    <row r="33" spans="1:16" x14ac:dyDescent="0.2">
      <c r="A33" s="175" t="str">
        <f>IF(連結実質赤字比率に係る赤字・黒字の構成分析!C$37="",NA(),連結実質赤字比率に係る赤字・黒字の構成分析!C$37)</f>
        <v>介護保険特別会計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2.84</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2.3199999999999998</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2.27</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2.34</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1.72</v>
      </c>
    </row>
    <row r="34" spans="1:16" x14ac:dyDescent="0.2">
      <c r="A34" s="175" t="str">
        <f>IF(連結実質赤字比率に係る赤字・黒字の構成分析!C$36="",NA(),連結実質赤字比率に係る赤字・黒字の構成分析!C$36)</f>
        <v>国民健康保険特別会計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2.71</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3.88</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4.78</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5.89</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6.18</v>
      </c>
    </row>
    <row r="35" spans="1:16" x14ac:dyDescent="0.2">
      <c r="A35" s="175" t="str">
        <f>IF(連結実質赤字比率に係る赤字・黒字の構成分析!C$35="",NA(),連結実質赤字比率に係る赤字・黒字の構成分析!C$35)</f>
        <v>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9.48</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8.48</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8.09</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7.96</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7.91</v>
      </c>
    </row>
    <row r="36" spans="1:16" x14ac:dyDescent="0.2">
      <c r="A36" s="175" t="str">
        <f>IF(連結実質赤字比率に係る赤字・黒字の構成分析!C$34="",NA(),連結実質赤字比率に係る赤字・黒字の構成分析!C$34)</f>
        <v>一般会計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9.3000000000000007</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13.31</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19.87</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10.66</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9.41</v>
      </c>
    </row>
    <row r="39" spans="1:16" x14ac:dyDescent="0.2">
      <c r="A39" s="144" t="s">
        <v>58</v>
      </c>
    </row>
    <row r="40" spans="1:16" x14ac:dyDescent="0.2">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2">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2">
      <c r="A42" s="176" t="s">
        <v>61</v>
      </c>
      <c r="B42" s="176"/>
      <c r="C42" s="176"/>
      <c r="D42" s="176">
        <f>'実質公債費比率（分子）の構造'!K$52</f>
        <v>723</v>
      </c>
      <c r="E42" s="176"/>
      <c r="F42" s="176"/>
      <c r="G42" s="176">
        <f>'実質公債費比率（分子）の構造'!L$52</f>
        <v>704</v>
      </c>
      <c r="H42" s="176"/>
      <c r="I42" s="176"/>
      <c r="J42" s="176">
        <f>'実質公債費比率（分子）の構造'!M$52</f>
        <v>718</v>
      </c>
      <c r="K42" s="176"/>
      <c r="L42" s="176"/>
      <c r="M42" s="176">
        <f>'実質公債費比率（分子）の構造'!N$52</f>
        <v>740</v>
      </c>
      <c r="N42" s="176"/>
      <c r="O42" s="176"/>
      <c r="P42" s="176">
        <f>'実質公債費比率（分子）の構造'!O$52</f>
        <v>737</v>
      </c>
    </row>
    <row r="43" spans="1:16" x14ac:dyDescent="0.2">
      <c r="A43" s="176" t="s">
        <v>16</v>
      </c>
      <c r="B43" s="176">
        <f>'実質公債費比率（分子）の構造'!K$51</f>
        <v>0</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2">
      <c r="A44" s="176" t="s">
        <v>62</v>
      </c>
      <c r="B44" s="176" t="str">
        <f>'実質公債費比率（分子）の構造'!K$50</f>
        <v>-</v>
      </c>
      <c r="C44" s="176"/>
      <c r="D44" s="176"/>
      <c r="E44" s="176" t="str">
        <f>'実質公債費比率（分子）の構造'!L$50</f>
        <v>-</v>
      </c>
      <c r="F44" s="176"/>
      <c r="G44" s="176"/>
      <c r="H44" s="176" t="str">
        <f>'実質公債費比率（分子）の構造'!M$50</f>
        <v>-</v>
      </c>
      <c r="I44" s="176"/>
      <c r="J44" s="176"/>
      <c r="K44" s="176" t="str">
        <f>'実質公債費比率（分子）の構造'!N$50</f>
        <v>-</v>
      </c>
      <c r="L44" s="176"/>
      <c r="M44" s="176"/>
      <c r="N44" s="176" t="str">
        <f>'実質公債費比率（分子）の構造'!O$50</f>
        <v>-</v>
      </c>
      <c r="O44" s="176"/>
      <c r="P44" s="176"/>
    </row>
    <row r="45" spans="1:16" x14ac:dyDescent="0.2">
      <c r="A45" s="176" t="s">
        <v>63</v>
      </c>
      <c r="B45" s="176">
        <f>'実質公債費比率（分子）の構造'!K$49</f>
        <v>46</v>
      </c>
      <c r="C45" s="176"/>
      <c r="D45" s="176"/>
      <c r="E45" s="176">
        <f>'実質公債費比率（分子）の構造'!L$49</f>
        <v>35</v>
      </c>
      <c r="F45" s="176"/>
      <c r="G45" s="176"/>
      <c r="H45" s="176">
        <f>'実質公債費比率（分子）の構造'!M$49</f>
        <v>39</v>
      </c>
      <c r="I45" s="176"/>
      <c r="J45" s="176"/>
      <c r="K45" s="176">
        <f>'実質公債費比率（分子）の構造'!N$49</f>
        <v>42</v>
      </c>
      <c r="L45" s="176"/>
      <c r="M45" s="176"/>
      <c r="N45" s="176">
        <f>'実質公債費比率（分子）の構造'!O$49</f>
        <v>40</v>
      </c>
      <c r="O45" s="176"/>
      <c r="P45" s="176"/>
    </row>
    <row r="46" spans="1:16" x14ac:dyDescent="0.2">
      <c r="A46" s="176" t="s">
        <v>64</v>
      </c>
      <c r="B46" s="176">
        <f>'実質公債費比率（分子）の構造'!K$48</f>
        <v>268</v>
      </c>
      <c r="C46" s="176"/>
      <c r="D46" s="176"/>
      <c r="E46" s="176">
        <f>'実質公債費比率（分子）の構造'!L$48</f>
        <v>286</v>
      </c>
      <c r="F46" s="176"/>
      <c r="G46" s="176"/>
      <c r="H46" s="176">
        <f>'実質公債費比率（分子）の構造'!M$48</f>
        <v>280</v>
      </c>
      <c r="I46" s="176"/>
      <c r="J46" s="176"/>
      <c r="K46" s="176">
        <f>'実質公債費比率（分子）の構造'!N$48</f>
        <v>289</v>
      </c>
      <c r="L46" s="176"/>
      <c r="M46" s="176"/>
      <c r="N46" s="176">
        <f>'実質公債費比率（分子）の構造'!O$48</f>
        <v>288</v>
      </c>
      <c r="O46" s="176"/>
      <c r="P46" s="176"/>
    </row>
    <row r="47" spans="1:16" x14ac:dyDescent="0.2">
      <c r="A47" s="176" t="s">
        <v>12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2">
      <c r="A48" s="176" t="s">
        <v>65</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2">
      <c r="A49" s="176" t="s">
        <v>66</v>
      </c>
      <c r="B49" s="176">
        <f>'実質公債費比率（分子）の構造'!K$45</f>
        <v>864</v>
      </c>
      <c r="C49" s="176"/>
      <c r="D49" s="176"/>
      <c r="E49" s="176">
        <f>'実質公債費比率（分子）の構造'!L$45</f>
        <v>926</v>
      </c>
      <c r="F49" s="176"/>
      <c r="G49" s="176"/>
      <c r="H49" s="176">
        <f>'実質公債費比率（分子）の構造'!M$45</f>
        <v>988</v>
      </c>
      <c r="I49" s="176"/>
      <c r="J49" s="176"/>
      <c r="K49" s="176">
        <f>'実質公債費比率（分子）の構造'!N$45</f>
        <v>1071</v>
      </c>
      <c r="L49" s="176"/>
      <c r="M49" s="176"/>
      <c r="N49" s="176">
        <f>'実質公債費比率（分子）の構造'!O$45</f>
        <v>1077</v>
      </c>
      <c r="O49" s="176"/>
      <c r="P49" s="176"/>
    </row>
    <row r="50" spans="1:16" x14ac:dyDescent="0.2">
      <c r="A50" s="176" t="s">
        <v>67</v>
      </c>
      <c r="B50" s="176" t="e">
        <f>NA()</f>
        <v>#N/A</v>
      </c>
      <c r="C50" s="176">
        <f>IF(ISNUMBER('実質公債費比率（分子）の構造'!K$53),'実質公債費比率（分子）の構造'!K$53,NA())</f>
        <v>455</v>
      </c>
      <c r="D50" s="176" t="e">
        <f>NA()</f>
        <v>#N/A</v>
      </c>
      <c r="E50" s="176" t="e">
        <f>NA()</f>
        <v>#N/A</v>
      </c>
      <c r="F50" s="176">
        <f>IF(ISNUMBER('実質公債費比率（分子）の構造'!L$53),'実質公債費比率（分子）の構造'!L$53,NA())</f>
        <v>543</v>
      </c>
      <c r="G50" s="176" t="e">
        <f>NA()</f>
        <v>#N/A</v>
      </c>
      <c r="H50" s="176" t="e">
        <f>NA()</f>
        <v>#N/A</v>
      </c>
      <c r="I50" s="176">
        <f>IF(ISNUMBER('実質公債費比率（分子）の構造'!M$53),'実質公債費比率（分子）の構造'!M$53,NA())</f>
        <v>589</v>
      </c>
      <c r="J50" s="176" t="e">
        <f>NA()</f>
        <v>#N/A</v>
      </c>
      <c r="K50" s="176" t="e">
        <f>NA()</f>
        <v>#N/A</v>
      </c>
      <c r="L50" s="176">
        <f>IF(ISNUMBER('実質公債費比率（分子）の構造'!N$53),'実質公債費比率（分子）の構造'!N$53,NA())</f>
        <v>662</v>
      </c>
      <c r="M50" s="176" t="e">
        <f>NA()</f>
        <v>#N/A</v>
      </c>
      <c r="N50" s="176" t="e">
        <f>NA()</f>
        <v>#N/A</v>
      </c>
      <c r="O50" s="176">
        <f>IF(ISNUMBER('実質公債費比率（分子）の構造'!O$53),'実質公債費比率（分子）の構造'!O$53,NA())</f>
        <v>668</v>
      </c>
      <c r="P50" s="176" t="e">
        <f>NA()</f>
        <v>#N/A</v>
      </c>
    </row>
    <row r="53" spans="1:16" x14ac:dyDescent="0.2">
      <c r="A53" s="144" t="s">
        <v>68</v>
      </c>
    </row>
    <row r="54" spans="1:16" x14ac:dyDescent="0.2">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2">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2">
      <c r="A56" s="175" t="s">
        <v>43</v>
      </c>
      <c r="B56" s="175"/>
      <c r="C56" s="175"/>
      <c r="D56" s="175">
        <f>'将来負担比率（分子）の構造'!I$52</f>
        <v>9027</v>
      </c>
      <c r="E56" s="175"/>
      <c r="F56" s="175"/>
      <c r="G56" s="175">
        <f>'将来負担比率（分子）の構造'!J$52</f>
        <v>9086</v>
      </c>
      <c r="H56" s="175"/>
      <c r="I56" s="175"/>
      <c r="J56" s="175">
        <f>'将来負担比率（分子）の構造'!K$52</f>
        <v>9081</v>
      </c>
      <c r="K56" s="175"/>
      <c r="L56" s="175"/>
      <c r="M56" s="175">
        <f>'将来負担比率（分子）の構造'!L$52</f>
        <v>9015</v>
      </c>
      <c r="N56" s="175"/>
      <c r="O56" s="175"/>
      <c r="P56" s="175">
        <f>'将来負担比率（分子）の構造'!M$52</f>
        <v>9178</v>
      </c>
    </row>
    <row r="57" spans="1:16" x14ac:dyDescent="0.2">
      <c r="A57" s="175" t="s">
        <v>42</v>
      </c>
      <c r="B57" s="175"/>
      <c r="C57" s="175"/>
      <c r="D57" s="175">
        <f>'将来負担比率（分子）の構造'!I$51</f>
        <v>569</v>
      </c>
      <c r="E57" s="175"/>
      <c r="F57" s="175"/>
      <c r="G57" s="175">
        <f>'将来負担比率（分子）の構造'!J$51</f>
        <v>607</v>
      </c>
      <c r="H57" s="175"/>
      <c r="I57" s="175"/>
      <c r="J57" s="175">
        <f>'将来負担比率（分子）の構造'!K$51</f>
        <v>512</v>
      </c>
      <c r="K57" s="175"/>
      <c r="L57" s="175"/>
      <c r="M57" s="175">
        <f>'将来負担比率（分子）の構造'!L$51</f>
        <v>819</v>
      </c>
      <c r="N57" s="175"/>
      <c r="O57" s="175"/>
      <c r="P57" s="175">
        <f>'将来負担比率（分子）の構造'!M$51</f>
        <v>776</v>
      </c>
    </row>
    <row r="58" spans="1:16" x14ac:dyDescent="0.2">
      <c r="A58" s="175" t="s">
        <v>41</v>
      </c>
      <c r="B58" s="175"/>
      <c r="C58" s="175"/>
      <c r="D58" s="175">
        <f>'将来負担比率（分子）の構造'!I$50</f>
        <v>2278</v>
      </c>
      <c r="E58" s="175"/>
      <c r="F58" s="175"/>
      <c r="G58" s="175">
        <f>'将来負担比率（分子）の構造'!J$50</f>
        <v>2800</v>
      </c>
      <c r="H58" s="175"/>
      <c r="I58" s="175"/>
      <c r="J58" s="175">
        <f>'将来負担比率（分子）の構造'!K$50</f>
        <v>3176</v>
      </c>
      <c r="K58" s="175"/>
      <c r="L58" s="175"/>
      <c r="M58" s="175">
        <f>'将来負担比率（分子）の構造'!L$50</f>
        <v>3723</v>
      </c>
      <c r="N58" s="175"/>
      <c r="O58" s="175"/>
      <c r="P58" s="175">
        <f>'将来負担比率（分子）の構造'!M$50</f>
        <v>3657</v>
      </c>
    </row>
    <row r="59" spans="1:16" x14ac:dyDescent="0.2">
      <c r="A59" s="175" t="s">
        <v>39</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2">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2">
      <c r="A61" s="175" t="s">
        <v>36</v>
      </c>
      <c r="B61" s="175">
        <f>'将来負担比率（分子）の構造'!I$46</f>
        <v>282</v>
      </c>
      <c r="C61" s="175"/>
      <c r="D61" s="175"/>
      <c r="E61" s="175">
        <f>'将来負担比率（分子）の構造'!J$46</f>
        <v>288</v>
      </c>
      <c r="F61" s="175"/>
      <c r="G61" s="175"/>
      <c r="H61" s="175">
        <f>'将来負担比率（分子）の構造'!K$46</f>
        <v>266</v>
      </c>
      <c r="I61" s="175"/>
      <c r="J61" s="175"/>
      <c r="K61" s="175">
        <f>'将来負担比率（分子）の構造'!L$46</f>
        <v>146</v>
      </c>
      <c r="L61" s="175"/>
      <c r="M61" s="175"/>
      <c r="N61" s="175">
        <f>'将来負担比率（分子）の構造'!M$46</f>
        <v>151</v>
      </c>
      <c r="O61" s="175"/>
      <c r="P61" s="175"/>
    </row>
    <row r="62" spans="1:16" x14ac:dyDescent="0.2">
      <c r="A62" s="175" t="s">
        <v>35</v>
      </c>
      <c r="B62" s="175">
        <f>'将来負担比率（分子）の構造'!I$45</f>
        <v>957</v>
      </c>
      <c r="C62" s="175"/>
      <c r="D62" s="175"/>
      <c r="E62" s="175">
        <f>'将来負担比率（分子）の構造'!J$45</f>
        <v>938</v>
      </c>
      <c r="F62" s="175"/>
      <c r="G62" s="175"/>
      <c r="H62" s="175">
        <f>'将来負担比率（分子）の構造'!K$45</f>
        <v>844</v>
      </c>
      <c r="I62" s="175"/>
      <c r="J62" s="175"/>
      <c r="K62" s="175">
        <f>'将来負担比率（分子）の構造'!L$45</f>
        <v>803</v>
      </c>
      <c r="L62" s="175"/>
      <c r="M62" s="175"/>
      <c r="N62" s="175">
        <f>'将来負担比率（分子）の構造'!M$45</f>
        <v>767</v>
      </c>
      <c r="O62" s="175"/>
      <c r="P62" s="175"/>
    </row>
    <row r="63" spans="1:16" x14ac:dyDescent="0.2">
      <c r="A63" s="175" t="s">
        <v>34</v>
      </c>
      <c r="B63" s="175">
        <f>'将来負担比率（分子）の構造'!I$44</f>
        <v>258</v>
      </c>
      <c r="C63" s="175"/>
      <c r="D63" s="175"/>
      <c r="E63" s="175">
        <f>'将来負担比率（分子）の構造'!J$44</f>
        <v>238</v>
      </c>
      <c r="F63" s="175"/>
      <c r="G63" s="175"/>
      <c r="H63" s="175">
        <f>'将来負担比率（分子）の構造'!K$44</f>
        <v>202</v>
      </c>
      <c r="I63" s="175"/>
      <c r="J63" s="175"/>
      <c r="K63" s="175">
        <f>'将来負担比率（分子）の構造'!L$44</f>
        <v>162</v>
      </c>
      <c r="L63" s="175"/>
      <c r="M63" s="175"/>
      <c r="N63" s="175">
        <f>'将来負担比率（分子）の構造'!M$44</f>
        <v>124</v>
      </c>
      <c r="O63" s="175"/>
      <c r="P63" s="175"/>
    </row>
    <row r="64" spans="1:16" x14ac:dyDescent="0.2">
      <c r="A64" s="175" t="s">
        <v>33</v>
      </c>
      <c r="B64" s="175">
        <f>'将来負担比率（分子）の構造'!I$43</f>
        <v>4849</v>
      </c>
      <c r="C64" s="175"/>
      <c r="D64" s="175"/>
      <c r="E64" s="175">
        <f>'将来負担比率（分子）の構造'!J$43</f>
        <v>5274</v>
      </c>
      <c r="F64" s="175"/>
      <c r="G64" s="175"/>
      <c r="H64" s="175">
        <f>'将来負担比率（分子）の構造'!K$43</f>
        <v>4991</v>
      </c>
      <c r="I64" s="175"/>
      <c r="J64" s="175"/>
      <c r="K64" s="175">
        <f>'将来負担比率（分子）の構造'!L$43</f>
        <v>4910</v>
      </c>
      <c r="L64" s="175"/>
      <c r="M64" s="175"/>
      <c r="N64" s="175">
        <f>'将来負担比率（分子）の構造'!M$43</f>
        <v>4820</v>
      </c>
      <c r="O64" s="175"/>
      <c r="P64" s="175"/>
    </row>
    <row r="65" spans="1:16" x14ac:dyDescent="0.2">
      <c r="A65" s="175" t="s">
        <v>32</v>
      </c>
      <c r="B65" s="175" t="str">
        <f>'将来負担比率（分子）の構造'!I$42</f>
        <v>-</v>
      </c>
      <c r="C65" s="175"/>
      <c r="D65" s="175"/>
      <c r="E65" s="175" t="str">
        <f>'将来負担比率（分子）の構造'!J$42</f>
        <v>-</v>
      </c>
      <c r="F65" s="175"/>
      <c r="G65" s="175"/>
      <c r="H65" s="175" t="str">
        <f>'将来負担比率（分子）の構造'!K$42</f>
        <v>-</v>
      </c>
      <c r="I65" s="175"/>
      <c r="J65" s="175"/>
      <c r="K65" s="175" t="str">
        <f>'将来負担比率（分子）の構造'!L$42</f>
        <v>-</v>
      </c>
      <c r="L65" s="175"/>
      <c r="M65" s="175"/>
      <c r="N65" s="175" t="str">
        <f>'将来負担比率（分子）の構造'!M$42</f>
        <v>-</v>
      </c>
      <c r="O65" s="175"/>
      <c r="P65" s="175"/>
    </row>
    <row r="66" spans="1:16" x14ac:dyDescent="0.2">
      <c r="A66" s="175" t="s">
        <v>31</v>
      </c>
      <c r="B66" s="175">
        <f>'将来負担比率（分子）の構造'!I$41</f>
        <v>11461</v>
      </c>
      <c r="C66" s="175"/>
      <c r="D66" s="175"/>
      <c r="E66" s="175">
        <f>'将来負担比率（分子）の構造'!J$41</f>
        <v>11537</v>
      </c>
      <c r="F66" s="175"/>
      <c r="G66" s="175"/>
      <c r="H66" s="175">
        <f>'将来負担比率（分子）の構造'!K$41</f>
        <v>11500</v>
      </c>
      <c r="I66" s="175"/>
      <c r="J66" s="175"/>
      <c r="K66" s="175">
        <f>'将来負担比率（分子）の構造'!L$41</f>
        <v>11246</v>
      </c>
      <c r="L66" s="175"/>
      <c r="M66" s="175"/>
      <c r="N66" s="175">
        <f>'将来負担比率（分子）の構造'!M$41</f>
        <v>12053</v>
      </c>
      <c r="O66" s="175"/>
      <c r="P66" s="175"/>
    </row>
    <row r="67" spans="1:16" x14ac:dyDescent="0.2">
      <c r="A67" s="175" t="s">
        <v>71</v>
      </c>
      <c r="B67" s="175" t="e">
        <f>NA()</f>
        <v>#N/A</v>
      </c>
      <c r="C67" s="175">
        <f>IF(ISNUMBER('将来負担比率（分子）の構造'!I$53), IF('将来負担比率（分子）の構造'!I$53 &lt; 0, 0, '将来負担比率（分子）の構造'!I$53), NA())</f>
        <v>5933</v>
      </c>
      <c r="D67" s="175" t="e">
        <f>NA()</f>
        <v>#N/A</v>
      </c>
      <c r="E67" s="175" t="e">
        <f>NA()</f>
        <v>#N/A</v>
      </c>
      <c r="F67" s="175">
        <f>IF(ISNUMBER('将来負担比率（分子）の構造'!J$53), IF('将来負担比率（分子）の構造'!J$53 &lt; 0, 0, '将来負担比率（分子）の構造'!J$53), NA())</f>
        <v>5782</v>
      </c>
      <c r="G67" s="175" t="e">
        <f>NA()</f>
        <v>#N/A</v>
      </c>
      <c r="H67" s="175" t="e">
        <f>NA()</f>
        <v>#N/A</v>
      </c>
      <c r="I67" s="175">
        <f>IF(ISNUMBER('将来負担比率（分子）の構造'!K$53), IF('将来負担比率（分子）の構造'!K$53 &lt; 0, 0, '将来負担比率（分子）の構造'!K$53), NA())</f>
        <v>5034</v>
      </c>
      <c r="J67" s="175" t="e">
        <f>NA()</f>
        <v>#N/A</v>
      </c>
      <c r="K67" s="175" t="e">
        <f>NA()</f>
        <v>#N/A</v>
      </c>
      <c r="L67" s="175">
        <f>IF(ISNUMBER('将来負担比率（分子）の構造'!L$53), IF('将来負担比率（分子）の構造'!L$53 &lt; 0, 0, '将来負担比率（分子）の構造'!L$53), NA())</f>
        <v>3709</v>
      </c>
      <c r="M67" s="175" t="e">
        <f>NA()</f>
        <v>#N/A</v>
      </c>
      <c r="N67" s="175" t="e">
        <f>NA()</f>
        <v>#N/A</v>
      </c>
      <c r="O67" s="175">
        <f>IF(ISNUMBER('将来負担比率（分子）の構造'!M$53), IF('将来負担比率（分子）の構造'!M$53 &lt; 0, 0, '将来負担比率（分子）の構造'!M$53), NA())</f>
        <v>4303</v>
      </c>
      <c r="P67" s="175" t="e">
        <f>NA()</f>
        <v>#N/A</v>
      </c>
    </row>
    <row r="70" spans="1:16" x14ac:dyDescent="0.2">
      <c r="A70" s="177" t="s">
        <v>72</v>
      </c>
      <c r="B70" s="177"/>
      <c r="C70" s="177"/>
      <c r="D70" s="177"/>
      <c r="E70" s="177"/>
      <c r="F70" s="177"/>
    </row>
    <row r="71" spans="1:16" x14ac:dyDescent="0.2">
      <c r="A71" s="178"/>
      <c r="B71" s="178" t="str">
        <f>基金残高に係る経年分析!F54</f>
        <v>R03</v>
      </c>
      <c r="C71" s="178" t="str">
        <f>基金残高に係る経年分析!G54</f>
        <v>R04</v>
      </c>
      <c r="D71" s="178" t="str">
        <f>基金残高に係る経年分析!H54</f>
        <v>R05</v>
      </c>
    </row>
    <row r="72" spans="1:16" x14ac:dyDescent="0.2">
      <c r="A72" s="178" t="s">
        <v>73</v>
      </c>
      <c r="B72" s="179">
        <f>基金残高に係る経年分析!F55</f>
        <v>700</v>
      </c>
      <c r="C72" s="179">
        <f>基金残高に係る経年分析!G55</f>
        <v>1388</v>
      </c>
      <c r="D72" s="179">
        <f>基金残高に係る経年分析!H55</f>
        <v>1704</v>
      </c>
    </row>
    <row r="73" spans="1:16" x14ac:dyDescent="0.2">
      <c r="A73" s="178" t="s">
        <v>74</v>
      </c>
      <c r="B73" s="179">
        <f>基金残高に係る経年分析!F56</f>
        <v>237</v>
      </c>
      <c r="C73" s="179">
        <f>基金残高に係る経年分析!G56</f>
        <v>236</v>
      </c>
      <c r="D73" s="179">
        <f>基金残高に係る経年分析!H56</f>
        <v>236</v>
      </c>
    </row>
    <row r="74" spans="1:16" x14ac:dyDescent="0.2">
      <c r="A74" s="178" t="s">
        <v>75</v>
      </c>
      <c r="B74" s="179">
        <f>基金残高に係る経年分析!F57</f>
        <v>1790</v>
      </c>
      <c r="C74" s="179">
        <f>基金残高に係る経年分析!G57</f>
        <v>1645</v>
      </c>
      <c r="D74" s="179">
        <f>基金残高に係る経年分析!H57</f>
        <v>1276</v>
      </c>
    </row>
  </sheetData>
  <sheetProtection algorithmName="SHA-512" hashValue="W7UwmZYvZ2sJOzii4Y8IICTTgvesIm7b/piDFKHXb8oU5Okhw8vkhN59nsIltXMwNaM7P/DjaC9gjYmrrkY/Lw==" saltValue="mEIm/E9uD9daDfdm7bUE3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A16" workbookViewId="0">
      <selection activeCell="P31" sqref="P31"/>
    </sheetView>
  </sheetViews>
  <sheetFormatPr defaultColWidth="0" defaultRowHeight="11.25" customHeight="1" zeroHeight="1" x14ac:dyDescent="0.2"/>
  <cols>
    <col min="1" max="1" width="1.6640625" style="214" customWidth="1"/>
    <col min="2" max="2" width="2.33203125" style="214" customWidth="1"/>
    <col min="3" max="16" width="2.6640625" style="214" customWidth="1"/>
    <col min="17" max="17" width="2.33203125" style="214" customWidth="1"/>
    <col min="18" max="95" width="1.6640625" style="214" customWidth="1"/>
    <col min="96" max="133" width="1.6640625" style="226" customWidth="1"/>
    <col min="134" max="143" width="1.6640625" style="214" customWidth="1"/>
    <col min="144" max="16384" width="0" style="214" hidden="1"/>
  </cols>
  <sheetData>
    <row r="1" spans="2:143" ht="22.5" customHeight="1" thickBot="1" x14ac:dyDescent="0.25">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602" t="s">
        <v>202</v>
      </c>
      <c r="DI1" s="603"/>
      <c r="DJ1" s="603"/>
      <c r="DK1" s="603"/>
      <c r="DL1" s="603"/>
      <c r="DM1" s="603"/>
      <c r="DN1" s="604"/>
      <c r="DO1" s="214"/>
      <c r="DP1" s="602" t="s">
        <v>203</v>
      </c>
      <c r="DQ1" s="603"/>
      <c r="DR1" s="603"/>
      <c r="DS1" s="603"/>
      <c r="DT1" s="603"/>
      <c r="DU1" s="603"/>
      <c r="DV1" s="603"/>
      <c r="DW1" s="603"/>
      <c r="DX1" s="603"/>
      <c r="DY1" s="603"/>
      <c r="DZ1" s="603"/>
      <c r="EA1" s="603"/>
      <c r="EB1" s="603"/>
      <c r="EC1" s="604"/>
      <c r="ED1" s="213"/>
      <c r="EE1" s="213"/>
      <c r="EF1" s="213"/>
      <c r="EG1" s="213"/>
      <c r="EH1" s="213"/>
      <c r="EI1" s="213"/>
      <c r="EJ1" s="213"/>
      <c r="EK1" s="213"/>
      <c r="EL1" s="213"/>
      <c r="EM1" s="213"/>
    </row>
    <row r="2" spans="2:143" ht="22.5" customHeight="1" x14ac:dyDescent="0.2">
      <c r="B2" s="215" t="s">
        <v>204</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2707042</v>
      </c>
      <c r="S5" s="613"/>
      <c r="T5" s="613"/>
      <c r="U5" s="613"/>
      <c r="V5" s="613"/>
      <c r="W5" s="613"/>
      <c r="X5" s="613"/>
      <c r="Y5" s="614"/>
      <c r="Z5" s="615">
        <v>18.600000000000001</v>
      </c>
      <c r="AA5" s="615"/>
      <c r="AB5" s="615"/>
      <c r="AC5" s="615"/>
      <c r="AD5" s="616">
        <v>2707042</v>
      </c>
      <c r="AE5" s="616"/>
      <c r="AF5" s="616"/>
      <c r="AG5" s="616"/>
      <c r="AH5" s="616"/>
      <c r="AI5" s="616"/>
      <c r="AJ5" s="616"/>
      <c r="AK5" s="616"/>
      <c r="AL5" s="617">
        <v>44.2</v>
      </c>
      <c r="AM5" s="618"/>
      <c r="AN5" s="618"/>
      <c r="AO5" s="619"/>
      <c r="AP5" s="609" t="s">
        <v>216</v>
      </c>
      <c r="AQ5" s="610"/>
      <c r="AR5" s="610"/>
      <c r="AS5" s="610"/>
      <c r="AT5" s="610"/>
      <c r="AU5" s="610"/>
      <c r="AV5" s="610"/>
      <c r="AW5" s="610"/>
      <c r="AX5" s="610"/>
      <c r="AY5" s="610"/>
      <c r="AZ5" s="610"/>
      <c r="BA5" s="610"/>
      <c r="BB5" s="610"/>
      <c r="BC5" s="610"/>
      <c r="BD5" s="610"/>
      <c r="BE5" s="610"/>
      <c r="BF5" s="611"/>
      <c r="BG5" s="623">
        <v>2707042</v>
      </c>
      <c r="BH5" s="624"/>
      <c r="BI5" s="624"/>
      <c r="BJ5" s="624"/>
      <c r="BK5" s="624"/>
      <c r="BL5" s="624"/>
      <c r="BM5" s="624"/>
      <c r="BN5" s="625"/>
      <c r="BO5" s="626">
        <v>100</v>
      </c>
      <c r="BP5" s="626"/>
      <c r="BQ5" s="626"/>
      <c r="BR5" s="626"/>
      <c r="BS5" s="627" t="s">
        <v>122</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120826</v>
      </c>
      <c r="S6" s="624"/>
      <c r="T6" s="624"/>
      <c r="U6" s="624"/>
      <c r="V6" s="624"/>
      <c r="W6" s="624"/>
      <c r="X6" s="624"/>
      <c r="Y6" s="625"/>
      <c r="Z6" s="626">
        <v>0.8</v>
      </c>
      <c r="AA6" s="626"/>
      <c r="AB6" s="626"/>
      <c r="AC6" s="626"/>
      <c r="AD6" s="627">
        <v>120826</v>
      </c>
      <c r="AE6" s="627"/>
      <c r="AF6" s="627"/>
      <c r="AG6" s="627"/>
      <c r="AH6" s="627"/>
      <c r="AI6" s="627"/>
      <c r="AJ6" s="627"/>
      <c r="AK6" s="627"/>
      <c r="AL6" s="628">
        <v>2</v>
      </c>
      <c r="AM6" s="629"/>
      <c r="AN6" s="629"/>
      <c r="AO6" s="630"/>
      <c r="AP6" s="620" t="s">
        <v>221</v>
      </c>
      <c r="AQ6" s="621"/>
      <c r="AR6" s="621"/>
      <c r="AS6" s="621"/>
      <c r="AT6" s="621"/>
      <c r="AU6" s="621"/>
      <c r="AV6" s="621"/>
      <c r="AW6" s="621"/>
      <c r="AX6" s="621"/>
      <c r="AY6" s="621"/>
      <c r="AZ6" s="621"/>
      <c r="BA6" s="621"/>
      <c r="BB6" s="621"/>
      <c r="BC6" s="621"/>
      <c r="BD6" s="621"/>
      <c r="BE6" s="621"/>
      <c r="BF6" s="622"/>
      <c r="BG6" s="623">
        <v>2707042</v>
      </c>
      <c r="BH6" s="624"/>
      <c r="BI6" s="624"/>
      <c r="BJ6" s="624"/>
      <c r="BK6" s="624"/>
      <c r="BL6" s="624"/>
      <c r="BM6" s="624"/>
      <c r="BN6" s="625"/>
      <c r="BO6" s="626">
        <v>100</v>
      </c>
      <c r="BP6" s="626"/>
      <c r="BQ6" s="626"/>
      <c r="BR6" s="626"/>
      <c r="BS6" s="627" t="s">
        <v>122</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85752</v>
      </c>
      <c r="CS6" s="624"/>
      <c r="CT6" s="624"/>
      <c r="CU6" s="624"/>
      <c r="CV6" s="624"/>
      <c r="CW6" s="624"/>
      <c r="CX6" s="624"/>
      <c r="CY6" s="625"/>
      <c r="CZ6" s="617">
        <v>0.6</v>
      </c>
      <c r="DA6" s="618"/>
      <c r="DB6" s="618"/>
      <c r="DC6" s="634"/>
      <c r="DD6" s="632">
        <v>368</v>
      </c>
      <c r="DE6" s="624"/>
      <c r="DF6" s="624"/>
      <c r="DG6" s="624"/>
      <c r="DH6" s="624"/>
      <c r="DI6" s="624"/>
      <c r="DJ6" s="624"/>
      <c r="DK6" s="624"/>
      <c r="DL6" s="624"/>
      <c r="DM6" s="624"/>
      <c r="DN6" s="624"/>
      <c r="DO6" s="624"/>
      <c r="DP6" s="625"/>
      <c r="DQ6" s="632">
        <v>85752</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1042</v>
      </c>
      <c r="S7" s="624"/>
      <c r="T7" s="624"/>
      <c r="U7" s="624"/>
      <c r="V7" s="624"/>
      <c r="W7" s="624"/>
      <c r="X7" s="624"/>
      <c r="Y7" s="625"/>
      <c r="Z7" s="626">
        <v>0</v>
      </c>
      <c r="AA7" s="626"/>
      <c r="AB7" s="626"/>
      <c r="AC7" s="626"/>
      <c r="AD7" s="627">
        <v>1042</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1190566</v>
      </c>
      <c r="BH7" s="624"/>
      <c r="BI7" s="624"/>
      <c r="BJ7" s="624"/>
      <c r="BK7" s="624"/>
      <c r="BL7" s="624"/>
      <c r="BM7" s="624"/>
      <c r="BN7" s="625"/>
      <c r="BO7" s="626">
        <v>44</v>
      </c>
      <c r="BP7" s="626"/>
      <c r="BQ7" s="626"/>
      <c r="BR7" s="626"/>
      <c r="BS7" s="627" t="s">
        <v>122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3034043</v>
      </c>
      <c r="CS7" s="624"/>
      <c r="CT7" s="624"/>
      <c r="CU7" s="624"/>
      <c r="CV7" s="624"/>
      <c r="CW7" s="624"/>
      <c r="CX7" s="624"/>
      <c r="CY7" s="625"/>
      <c r="CZ7" s="626">
        <v>22</v>
      </c>
      <c r="DA7" s="626"/>
      <c r="DB7" s="626"/>
      <c r="DC7" s="626"/>
      <c r="DD7" s="632">
        <v>24922</v>
      </c>
      <c r="DE7" s="624"/>
      <c r="DF7" s="624"/>
      <c r="DG7" s="624"/>
      <c r="DH7" s="624"/>
      <c r="DI7" s="624"/>
      <c r="DJ7" s="624"/>
      <c r="DK7" s="624"/>
      <c r="DL7" s="624"/>
      <c r="DM7" s="624"/>
      <c r="DN7" s="624"/>
      <c r="DO7" s="624"/>
      <c r="DP7" s="625"/>
      <c r="DQ7" s="632">
        <v>2834752</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21013</v>
      </c>
      <c r="S8" s="624"/>
      <c r="T8" s="624"/>
      <c r="U8" s="624"/>
      <c r="V8" s="624"/>
      <c r="W8" s="624"/>
      <c r="X8" s="624"/>
      <c r="Y8" s="625"/>
      <c r="Z8" s="626">
        <v>0.1</v>
      </c>
      <c r="AA8" s="626"/>
      <c r="AB8" s="626"/>
      <c r="AC8" s="626"/>
      <c r="AD8" s="627">
        <v>21013</v>
      </c>
      <c r="AE8" s="627"/>
      <c r="AF8" s="627"/>
      <c r="AG8" s="627"/>
      <c r="AH8" s="627"/>
      <c r="AI8" s="627"/>
      <c r="AJ8" s="627"/>
      <c r="AK8" s="627"/>
      <c r="AL8" s="628">
        <v>0.3</v>
      </c>
      <c r="AM8" s="629"/>
      <c r="AN8" s="629"/>
      <c r="AO8" s="630"/>
      <c r="AP8" s="620" t="s">
        <v>227</v>
      </c>
      <c r="AQ8" s="621"/>
      <c r="AR8" s="621"/>
      <c r="AS8" s="621"/>
      <c r="AT8" s="621"/>
      <c r="AU8" s="621"/>
      <c r="AV8" s="621"/>
      <c r="AW8" s="621"/>
      <c r="AX8" s="621"/>
      <c r="AY8" s="621"/>
      <c r="AZ8" s="621"/>
      <c r="BA8" s="621"/>
      <c r="BB8" s="621"/>
      <c r="BC8" s="621"/>
      <c r="BD8" s="621"/>
      <c r="BE8" s="621"/>
      <c r="BF8" s="622"/>
      <c r="BG8" s="623">
        <v>42853</v>
      </c>
      <c r="BH8" s="624"/>
      <c r="BI8" s="624"/>
      <c r="BJ8" s="624"/>
      <c r="BK8" s="624"/>
      <c r="BL8" s="624"/>
      <c r="BM8" s="624"/>
      <c r="BN8" s="625"/>
      <c r="BO8" s="626">
        <v>1.6</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4139488</v>
      </c>
      <c r="CS8" s="624"/>
      <c r="CT8" s="624"/>
      <c r="CU8" s="624"/>
      <c r="CV8" s="624"/>
      <c r="CW8" s="624"/>
      <c r="CX8" s="624"/>
      <c r="CY8" s="625"/>
      <c r="CZ8" s="626">
        <v>30</v>
      </c>
      <c r="DA8" s="626"/>
      <c r="DB8" s="626"/>
      <c r="DC8" s="626"/>
      <c r="DD8" s="632">
        <v>348389</v>
      </c>
      <c r="DE8" s="624"/>
      <c r="DF8" s="624"/>
      <c r="DG8" s="624"/>
      <c r="DH8" s="624"/>
      <c r="DI8" s="624"/>
      <c r="DJ8" s="624"/>
      <c r="DK8" s="624"/>
      <c r="DL8" s="624"/>
      <c r="DM8" s="624"/>
      <c r="DN8" s="624"/>
      <c r="DO8" s="624"/>
      <c r="DP8" s="625"/>
      <c r="DQ8" s="632">
        <v>2356794</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23171</v>
      </c>
      <c r="S9" s="624"/>
      <c r="T9" s="624"/>
      <c r="U9" s="624"/>
      <c r="V9" s="624"/>
      <c r="W9" s="624"/>
      <c r="X9" s="624"/>
      <c r="Y9" s="625"/>
      <c r="Z9" s="626">
        <v>0.2</v>
      </c>
      <c r="AA9" s="626"/>
      <c r="AB9" s="626"/>
      <c r="AC9" s="626"/>
      <c r="AD9" s="627">
        <v>23171</v>
      </c>
      <c r="AE9" s="627"/>
      <c r="AF9" s="627"/>
      <c r="AG9" s="627"/>
      <c r="AH9" s="627"/>
      <c r="AI9" s="627"/>
      <c r="AJ9" s="627"/>
      <c r="AK9" s="627"/>
      <c r="AL9" s="628">
        <v>0.4</v>
      </c>
      <c r="AM9" s="629"/>
      <c r="AN9" s="629"/>
      <c r="AO9" s="630"/>
      <c r="AP9" s="620" t="s">
        <v>230</v>
      </c>
      <c r="AQ9" s="621"/>
      <c r="AR9" s="621"/>
      <c r="AS9" s="621"/>
      <c r="AT9" s="621"/>
      <c r="AU9" s="621"/>
      <c r="AV9" s="621"/>
      <c r="AW9" s="621"/>
      <c r="AX9" s="621"/>
      <c r="AY9" s="621"/>
      <c r="AZ9" s="621"/>
      <c r="BA9" s="621"/>
      <c r="BB9" s="621"/>
      <c r="BC9" s="621"/>
      <c r="BD9" s="621"/>
      <c r="BE9" s="621"/>
      <c r="BF9" s="622"/>
      <c r="BG9" s="623">
        <v>1019701</v>
      </c>
      <c r="BH9" s="624"/>
      <c r="BI9" s="624"/>
      <c r="BJ9" s="624"/>
      <c r="BK9" s="624"/>
      <c r="BL9" s="624"/>
      <c r="BM9" s="624"/>
      <c r="BN9" s="625"/>
      <c r="BO9" s="626">
        <v>37.700000000000003</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740956</v>
      </c>
      <c r="CS9" s="624"/>
      <c r="CT9" s="624"/>
      <c r="CU9" s="624"/>
      <c r="CV9" s="624"/>
      <c r="CW9" s="624"/>
      <c r="CX9" s="624"/>
      <c r="CY9" s="625"/>
      <c r="CZ9" s="626">
        <v>5.4</v>
      </c>
      <c r="DA9" s="626"/>
      <c r="DB9" s="626"/>
      <c r="DC9" s="626"/>
      <c r="DD9" s="632">
        <v>18208</v>
      </c>
      <c r="DE9" s="624"/>
      <c r="DF9" s="624"/>
      <c r="DG9" s="624"/>
      <c r="DH9" s="624"/>
      <c r="DI9" s="624"/>
      <c r="DJ9" s="624"/>
      <c r="DK9" s="624"/>
      <c r="DL9" s="624"/>
      <c r="DM9" s="624"/>
      <c r="DN9" s="624"/>
      <c r="DO9" s="624"/>
      <c r="DP9" s="625"/>
      <c r="DQ9" s="632">
        <v>613791</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64390</v>
      </c>
      <c r="BH10" s="624"/>
      <c r="BI10" s="624"/>
      <c r="BJ10" s="624"/>
      <c r="BK10" s="624"/>
      <c r="BL10" s="624"/>
      <c r="BM10" s="624"/>
      <c r="BN10" s="625"/>
      <c r="BO10" s="626">
        <v>2.4</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164</v>
      </c>
      <c r="CS10" s="624"/>
      <c r="CT10" s="624"/>
      <c r="CU10" s="624"/>
      <c r="CV10" s="624"/>
      <c r="CW10" s="624"/>
      <c r="CX10" s="624"/>
      <c r="CY10" s="625"/>
      <c r="CZ10" s="626">
        <v>0</v>
      </c>
      <c r="DA10" s="626"/>
      <c r="DB10" s="626"/>
      <c r="DC10" s="626"/>
      <c r="DD10" s="632" t="s">
        <v>122</v>
      </c>
      <c r="DE10" s="624"/>
      <c r="DF10" s="624"/>
      <c r="DG10" s="624"/>
      <c r="DH10" s="624"/>
      <c r="DI10" s="624"/>
      <c r="DJ10" s="624"/>
      <c r="DK10" s="624"/>
      <c r="DL10" s="624"/>
      <c r="DM10" s="624"/>
      <c r="DN10" s="624"/>
      <c r="DO10" s="624"/>
      <c r="DP10" s="625"/>
      <c r="DQ10" s="632">
        <v>164</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542973</v>
      </c>
      <c r="S11" s="624"/>
      <c r="T11" s="624"/>
      <c r="U11" s="624"/>
      <c r="V11" s="624"/>
      <c r="W11" s="624"/>
      <c r="X11" s="624"/>
      <c r="Y11" s="625"/>
      <c r="Z11" s="628">
        <v>3.7</v>
      </c>
      <c r="AA11" s="629"/>
      <c r="AB11" s="629"/>
      <c r="AC11" s="635"/>
      <c r="AD11" s="632">
        <v>542973</v>
      </c>
      <c r="AE11" s="624"/>
      <c r="AF11" s="624"/>
      <c r="AG11" s="624"/>
      <c r="AH11" s="624"/>
      <c r="AI11" s="624"/>
      <c r="AJ11" s="624"/>
      <c r="AK11" s="625"/>
      <c r="AL11" s="628">
        <v>8.9</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63622</v>
      </c>
      <c r="BH11" s="624"/>
      <c r="BI11" s="624"/>
      <c r="BJ11" s="624"/>
      <c r="BK11" s="624"/>
      <c r="BL11" s="624"/>
      <c r="BM11" s="624"/>
      <c r="BN11" s="625"/>
      <c r="BO11" s="626">
        <v>2.4</v>
      </c>
      <c r="BP11" s="626"/>
      <c r="BQ11" s="626"/>
      <c r="BR11" s="626"/>
      <c r="BS11" s="627" t="s">
        <v>122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279101</v>
      </c>
      <c r="CS11" s="624"/>
      <c r="CT11" s="624"/>
      <c r="CU11" s="624"/>
      <c r="CV11" s="624"/>
      <c r="CW11" s="624"/>
      <c r="CX11" s="624"/>
      <c r="CY11" s="625"/>
      <c r="CZ11" s="626">
        <v>2</v>
      </c>
      <c r="DA11" s="626"/>
      <c r="DB11" s="626"/>
      <c r="DC11" s="626"/>
      <c r="DD11" s="632">
        <v>37165</v>
      </c>
      <c r="DE11" s="624"/>
      <c r="DF11" s="624"/>
      <c r="DG11" s="624"/>
      <c r="DH11" s="624"/>
      <c r="DI11" s="624"/>
      <c r="DJ11" s="624"/>
      <c r="DK11" s="624"/>
      <c r="DL11" s="624"/>
      <c r="DM11" s="624"/>
      <c r="DN11" s="624"/>
      <c r="DO11" s="624"/>
      <c r="DP11" s="625"/>
      <c r="DQ11" s="632">
        <v>121739</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v>7745</v>
      </c>
      <c r="S12" s="624"/>
      <c r="T12" s="624"/>
      <c r="U12" s="624"/>
      <c r="V12" s="624"/>
      <c r="W12" s="624"/>
      <c r="X12" s="624"/>
      <c r="Y12" s="625"/>
      <c r="Z12" s="626">
        <v>0.1</v>
      </c>
      <c r="AA12" s="626"/>
      <c r="AB12" s="626"/>
      <c r="AC12" s="626"/>
      <c r="AD12" s="627">
        <v>7745</v>
      </c>
      <c r="AE12" s="627"/>
      <c r="AF12" s="627"/>
      <c r="AG12" s="627"/>
      <c r="AH12" s="627"/>
      <c r="AI12" s="627"/>
      <c r="AJ12" s="627"/>
      <c r="AK12" s="627"/>
      <c r="AL12" s="628">
        <v>0.1</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1263943</v>
      </c>
      <c r="BH12" s="624"/>
      <c r="BI12" s="624"/>
      <c r="BJ12" s="624"/>
      <c r="BK12" s="624"/>
      <c r="BL12" s="624"/>
      <c r="BM12" s="624"/>
      <c r="BN12" s="625"/>
      <c r="BO12" s="626">
        <v>46.7</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162862</v>
      </c>
      <c r="CS12" s="624"/>
      <c r="CT12" s="624"/>
      <c r="CU12" s="624"/>
      <c r="CV12" s="624"/>
      <c r="CW12" s="624"/>
      <c r="CX12" s="624"/>
      <c r="CY12" s="625"/>
      <c r="CZ12" s="626">
        <v>1.2</v>
      </c>
      <c r="DA12" s="626"/>
      <c r="DB12" s="626"/>
      <c r="DC12" s="626"/>
      <c r="DD12" s="632" t="s">
        <v>122</v>
      </c>
      <c r="DE12" s="624"/>
      <c r="DF12" s="624"/>
      <c r="DG12" s="624"/>
      <c r="DH12" s="624"/>
      <c r="DI12" s="624"/>
      <c r="DJ12" s="624"/>
      <c r="DK12" s="624"/>
      <c r="DL12" s="624"/>
      <c r="DM12" s="624"/>
      <c r="DN12" s="624"/>
      <c r="DO12" s="624"/>
      <c r="DP12" s="625"/>
      <c r="DQ12" s="632">
        <v>162847</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1263941</v>
      </c>
      <c r="BH13" s="624"/>
      <c r="BI13" s="624"/>
      <c r="BJ13" s="624"/>
      <c r="BK13" s="624"/>
      <c r="BL13" s="624"/>
      <c r="BM13" s="624"/>
      <c r="BN13" s="625"/>
      <c r="BO13" s="626">
        <v>46.7</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1110058</v>
      </c>
      <c r="CS13" s="624"/>
      <c r="CT13" s="624"/>
      <c r="CU13" s="624"/>
      <c r="CV13" s="624"/>
      <c r="CW13" s="624"/>
      <c r="CX13" s="624"/>
      <c r="CY13" s="625"/>
      <c r="CZ13" s="626">
        <v>8</v>
      </c>
      <c r="DA13" s="626"/>
      <c r="DB13" s="626"/>
      <c r="DC13" s="626"/>
      <c r="DD13" s="632">
        <v>602957</v>
      </c>
      <c r="DE13" s="624"/>
      <c r="DF13" s="624"/>
      <c r="DG13" s="624"/>
      <c r="DH13" s="624"/>
      <c r="DI13" s="624"/>
      <c r="DJ13" s="624"/>
      <c r="DK13" s="624"/>
      <c r="DL13" s="624"/>
      <c r="DM13" s="624"/>
      <c r="DN13" s="624"/>
      <c r="DO13" s="624"/>
      <c r="DP13" s="625"/>
      <c r="DQ13" s="632">
        <v>572706</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v>1155</v>
      </c>
      <c r="S14" s="624"/>
      <c r="T14" s="624"/>
      <c r="U14" s="624"/>
      <c r="V14" s="624"/>
      <c r="W14" s="624"/>
      <c r="X14" s="624"/>
      <c r="Y14" s="625"/>
      <c r="Z14" s="626">
        <v>0</v>
      </c>
      <c r="AA14" s="626"/>
      <c r="AB14" s="626"/>
      <c r="AC14" s="626"/>
      <c r="AD14" s="627">
        <v>1155</v>
      </c>
      <c r="AE14" s="627"/>
      <c r="AF14" s="627"/>
      <c r="AG14" s="627"/>
      <c r="AH14" s="627"/>
      <c r="AI14" s="627"/>
      <c r="AJ14" s="627"/>
      <c r="AK14" s="627"/>
      <c r="AL14" s="628">
        <v>0</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96093</v>
      </c>
      <c r="BH14" s="624"/>
      <c r="BI14" s="624"/>
      <c r="BJ14" s="624"/>
      <c r="BK14" s="624"/>
      <c r="BL14" s="624"/>
      <c r="BM14" s="624"/>
      <c r="BN14" s="625"/>
      <c r="BO14" s="626">
        <v>3.5</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325399</v>
      </c>
      <c r="CS14" s="624"/>
      <c r="CT14" s="624"/>
      <c r="CU14" s="624"/>
      <c r="CV14" s="624"/>
      <c r="CW14" s="624"/>
      <c r="CX14" s="624"/>
      <c r="CY14" s="625"/>
      <c r="CZ14" s="626">
        <v>2.4</v>
      </c>
      <c r="DA14" s="626"/>
      <c r="DB14" s="626"/>
      <c r="DC14" s="626"/>
      <c r="DD14" s="632">
        <v>803</v>
      </c>
      <c r="DE14" s="624"/>
      <c r="DF14" s="624"/>
      <c r="DG14" s="624"/>
      <c r="DH14" s="624"/>
      <c r="DI14" s="624"/>
      <c r="DJ14" s="624"/>
      <c r="DK14" s="624"/>
      <c r="DL14" s="624"/>
      <c r="DM14" s="624"/>
      <c r="DN14" s="624"/>
      <c r="DO14" s="624"/>
      <c r="DP14" s="625"/>
      <c r="DQ14" s="632">
        <v>324445</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t="s">
        <v>122</v>
      </c>
      <c r="S15" s="624"/>
      <c r="T15" s="624"/>
      <c r="U15" s="624"/>
      <c r="V15" s="624"/>
      <c r="W15" s="624"/>
      <c r="X15" s="624"/>
      <c r="Y15" s="625"/>
      <c r="Z15" s="626" t="s">
        <v>122</v>
      </c>
      <c r="AA15" s="626"/>
      <c r="AB15" s="626"/>
      <c r="AC15" s="626"/>
      <c r="AD15" s="627" t="s">
        <v>122</v>
      </c>
      <c r="AE15" s="627"/>
      <c r="AF15" s="627"/>
      <c r="AG15" s="627"/>
      <c r="AH15" s="627"/>
      <c r="AI15" s="627"/>
      <c r="AJ15" s="627"/>
      <c r="AK15" s="627"/>
      <c r="AL15" s="628" t="s">
        <v>122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156440</v>
      </c>
      <c r="BH15" s="624"/>
      <c r="BI15" s="624"/>
      <c r="BJ15" s="624"/>
      <c r="BK15" s="624"/>
      <c r="BL15" s="624"/>
      <c r="BM15" s="624"/>
      <c r="BN15" s="625"/>
      <c r="BO15" s="626">
        <v>5.8</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2841420</v>
      </c>
      <c r="CS15" s="624"/>
      <c r="CT15" s="624"/>
      <c r="CU15" s="624"/>
      <c r="CV15" s="624"/>
      <c r="CW15" s="624"/>
      <c r="CX15" s="624"/>
      <c r="CY15" s="625"/>
      <c r="CZ15" s="626">
        <v>20.6</v>
      </c>
      <c r="DA15" s="626"/>
      <c r="DB15" s="626"/>
      <c r="DC15" s="626"/>
      <c r="DD15" s="632">
        <v>1991637</v>
      </c>
      <c r="DE15" s="624"/>
      <c r="DF15" s="624"/>
      <c r="DG15" s="624"/>
      <c r="DH15" s="624"/>
      <c r="DI15" s="624"/>
      <c r="DJ15" s="624"/>
      <c r="DK15" s="624"/>
      <c r="DL15" s="624"/>
      <c r="DM15" s="624"/>
      <c r="DN15" s="624"/>
      <c r="DO15" s="624"/>
      <c r="DP15" s="625"/>
      <c r="DQ15" s="632">
        <v>854230</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18837</v>
      </c>
      <c r="S16" s="624"/>
      <c r="T16" s="624"/>
      <c r="U16" s="624"/>
      <c r="V16" s="624"/>
      <c r="W16" s="624"/>
      <c r="X16" s="624"/>
      <c r="Y16" s="625"/>
      <c r="Z16" s="626">
        <v>0.1</v>
      </c>
      <c r="AA16" s="626"/>
      <c r="AB16" s="626"/>
      <c r="AC16" s="626"/>
      <c r="AD16" s="627">
        <v>18837</v>
      </c>
      <c r="AE16" s="627"/>
      <c r="AF16" s="627"/>
      <c r="AG16" s="627"/>
      <c r="AH16" s="627"/>
      <c r="AI16" s="627"/>
      <c r="AJ16" s="627"/>
      <c r="AK16" s="627"/>
      <c r="AL16" s="628">
        <v>0.3</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51910</v>
      </c>
      <c r="S17" s="624"/>
      <c r="T17" s="624"/>
      <c r="U17" s="624"/>
      <c r="V17" s="624"/>
      <c r="W17" s="624"/>
      <c r="X17" s="624"/>
      <c r="Y17" s="625"/>
      <c r="Z17" s="626">
        <v>0.4</v>
      </c>
      <c r="AA17" s="626"/>
      <c r="AB17" s="626"/>
      <c r="AC17" s="626"/>
      <c r="AD17" s="627">
        <v>51910</v>
      </c>
      <c r="AE17" s="627"/>
      <c r="AF17" s="627"/>
      <c r="AG17" s="627"/>
      <c r="AH17" s="627"/>
      <c r="AI17" s="627"/>
      <c r="AJ17" s="627"/>
      <c r="AK17" s="627"/>
      <c r="AL17" s="628">
        <v>0.8</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1077129</v>
      </c>
      <c r="CS17" s="624"/>
      <c r="CT17" s="624"/>
      <c r="CU17" s="624"/>
      <c r="CV17" s="624"/>
      <c r="CW17" s="624"/>
      <c r="CX17" s="624"/>
      <c r="CY17" s="625"/>
      <c r="CZ17" s="626">
        <v>7.8</v>
      </c>
      <c r="DA17" s="626"/>
      <c r="DB17" s="626"/>
      <c r="DC17" s="626"/>
      <c r="DD17" s="632" t="s">
        <v>122</v>
      </c>
      <c r="DE17" s="624"/>
      <c r="DF17" s="624"/>
      <c r="DG17" s="624"/>
      <c r="DH17" s="624"/>
      <c r="DI17" s="624"/>
      <c r="DJ17" s="624"/>
      <c r="DK17" s="624"/>
      <c r="DL17" s="624"/>
      <c r="DM17" s="624"/>
      <c r="DN17" s="624"/>
      <c r="DO17" s="624"/>
      <c r="DP17" s="625"/>
      <c r="DQ17" s="632">
        <v>1051339</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43106</v>
      </c>
      <c r="S18" s="624"/>
      <c r="T18" s="624"/>
      <c r="U18" s="624"/>
      <c r="V18" s="624"/>
      <c r="W18" s="624"/>
      <c r="X18" s="624"/>
      <c r="Y18" s="625"/>
      <c r="Z18" s="626">
        <v>0.3</v>
      </c>
      <c r="AA18" s="626"/>
      <c r="AB18" s="626"/>
      <c r="AC18" s="626"/>
      <c r="AD18" s="627">
        <v>43106</v>
      </c>
      <c r="AE18" s="627"/>
      <c r="AF18" s="627"/>
      <c r="AG18" s="627"/>
      <c r="AH18" s="627"/>
      <c r="AI18" s="627"/>
      <c r="AJ18" s="627"/>
      <c r="AK18" s="627"/>
      <c r="AL18" s="628">
        <v>0.7</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35407</v>
      </c>
      <c r="S19" s="624"/>
      <c r="T19" s="624"/>
      <c r="U19" s="624"/>
      <c r="V19" s="624"/>
      <c r="W19" s="624"/>
      <c r="X19" s="624"/>
      <c r="Y19" s="625"/>
      <c r="Z19" s="626">
        <v>0.2</v>
      </c>
      <c r="AA19" s="626"/>
      <c r="AB19" s="626"/>
      <c r="AC19" s="626"/>
      <c r="AD19" s="627">
        <v>35407</v>
      </c>
      <c r="AE19" s="627"/>
      <c r="AF19" s="627"/>
      <c r="AG19" s="627"/>
      <c r="AH19" s="627"/>
      <c r="AI19" s="627"/>
      <c r="AJ19" s="627"/>
      <c r="AK19" s="627"/>
      <c r="AL19" s="628">
        <v>0.6</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t="s">
        <v>122</v>
      </c>
      <c r="BH19" s="624"/>
      <c r="BI19" s="624"/>
      <c r="BJ19" s="624"/>
      <c r="BK19" s="624"/>
      <c r="BL19" s="624"/>
      <c r="BM19" s="624"/>
      <c r="BN19" s="625"/>
      <c r="BO19" s="626" t="s">
        <v>122</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7699</v>
      </c>
      <c r="S20" s="624"/>
      <c r="T20" s="624"/>
      <c r="U20" s="624"/>
      <c r="V20" s="624"/>
      <c r="W20" s="624"/>
      <c r="X20" s="624"/>
      <c r="Y20" s="625"/>
      <c r="Z20" s="626">
        <v>0.1</v>
      </c>
      <c r="AA20" s="626"/>
      <c r="AB20" s="626"/>
      <c r="AC20" s="626"/>
      <c r="AD20" s="627">
        <v>7699</v>
      </c>
      <c r="AE20" s="627"/>
      <c r="AF20" s="627"/>
      <c r="AG20" s="627"/>
      <c r="AH20" s="627"/>
      <c r="AI20" s="627"/>
      <c r="AJ20" s="627"/>
      <c r="AK20" s="627"/>
      <c r="AL20" s="628">
        <v>0.1</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t="s">
        <v>122</v>
      </c>
      <c r="BH20" s="624"/>
      <c r="BI20" s="624"/>
      <c r="BJ20" s="624"/>
      <c r="BK20" s="624"/>
      <c r="BL20" s="624"/>
      <c r="BM20" s="624"/>
      <c r="BN20" s="625"/>
      <c r="BO20" s="626" t="s">
        <v>122</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13796372</v>
      </c>
      <c r="CS20" s="624"/>
      <c r="CT20" s="624"/>
      <c r="CU20" s="624"/>
      <c r="CV20" s="624"/>
      <c r="CW20" s="624"/>
      <c r="CX20" s="624"/>
      <c r="CY20" s="625"/>
      <c r="CZ20" s="626">
        <v>100</v>
      </c>
      <c r="DA20" s="626"/>
      <c r="DB20" s="626"/>
      <c r="DC20" s="626"/>
      <c r="DD20" s="632">
        <v>3024449</v>
      </c>
      <c r="DE20" s="624"/>
      <c r="DF20" s="624"/>
      <c r="DG20" s="624"/>
      <c r="DH20" s="624"/>
      <c r="DI20" s="624"/>
      <c r="DJ20" s="624"/>
      <c r="DK20" s="624"/>
      <c r="DL20" s="624"/>
      <c r="DM20" s="624"/>
      <c r="DN20" s="624"/>
      <c r="DO20" s="624"/>
      <c r="DP20" s="625"/>
      <c r="DQ20" s="632">
        <v>8978559</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2845825</v>
      </c>
      <c r="S21" s="624"/>
      <c r="T21" s="624"/>
      <c r="U21" s="624"/>
      <c r="V21" s="624"/>
      <c r="W21" s="624"/>
      <c r="X21" s="624"/>
      <c r="Y21" s="625"/>
      <c r="Z21" s="626">
        <v>19.5</v>
      </c>
      <c r="AA21" s="626"/>
      <c r="AB21" s="626"/>
      <c r="AC21" s="626"/>
      <c r="AD21" s="627">
        <v>2537115</v>
      </c>
      <c r="AE21" s="627"/>
      <c r="AF21" s="627"/>
      <c r="AG21" s="627"/>
      <c r="AH21" s="627"/>
      <c r="AI21" s="627"/>
      <c r="AJ21" s="627"/>
      <c r="AK21" s="627"/>
      <c r="AL21" s="628">
        <v>41.5</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2537115</v>
      </c>
      <c r="S22" s="624"/>
      <c r="T22" s="624"/>
      <c r="U22" s="624"/>
      <c r="V22" s="624"/>
      <c r="W22" s="624"/>
      <c r="X22" s="624"/>
      <c r="Y22" s="625"/>
      <c r="Z22" s="626">
        <v>17.399999999999999</v>
      </c>
      <c r="AA22" s="626"/>
      <c r="AB22" s="626"/>
      <c r="AC22" s="626"/>
      <c r="AD22" s="627">
        <v>2537115</v>
      </c>
      <c r="AE22" s="627"/>
      <c r="AF22" s="627"/>
      <c r="AG22" s="627"/>
      <c r="AH22" s="627"/>
      <c r="AI22" s="627"/>
      <c r="AJ22" s="627"/>
      <c r="AK22" s="627"/>
      <c r="AL22" s="628">
        <v>41.5</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308710</v>
      </c>
      <c r="S23" s="624"/>
      <c r="T23" s="624"/>
      <c r="U23" s="624"/>
      <c r="V23" s="624"/>
      <c r="W23" s="624"/>
      <c r="X23" s="624"/>
      <c r="Y23" s="625"/>
      <c r="Z23" s="626">
        <v>2.1</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4910884</v>
      </c>
      <c r="CS24" s="613"/>
      <c r="CT24" s="613"/>
      <c r="CU24" s="613"/>
      <c r="CV24" s="613"/>
      <c r="CW24" s="613"/>
      <c r="CX24" s="613"/>
      <c r="CY24" s="614"/>
      <c r="CZ24" s="617">
        <v>35.6</v>
      </c>
      <c r="DA24" s="618"/>
      <c r="DB24" s="618"/>
      <c r="DC24" s="634"/>
      <c r="DD24" s="657">
        <v>3542860</v>
      </c>
      <c r="DE24" s="613"/>
      <c r="DF24" s="613"/>
      <c r="DG24" s="613"/>
      <c r="DH24" s="613"/>
      <c r="DI24" s="613"/>
      <c r="DJ24" s="613"/>
      <c r="DK24" s="614"/>
      <c r="DL24" s="657">
        <v>3243443</v>
      </c>
      <c r="DM24" s="613"/>
      <c r="DN24" s="613"/>
      <c r="DO24" s="613"/>
      <c r="DP24" s="613"/>
      <c r="DQ24" s="613"/>
      <c r="DR24" s="613"/>
      <c r="DS24" s="613"/>
      <c r="DT24" s="613"/>
      <c r="DU24" s="613"/>
      <c r="DV24" s="614"/>
      <c r="DW24" s="617">
        <v>53</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6384645</v>
      </c>
      <c r="S25" s="624"/>
      <c r="T25" s="624"/>
      <c r="U25" s="624"/>
      <c r="V25" s="624"/>
      <c r="W25" s="624"/>
      <c r="X25" s="624"/>
      <c r="Y25" s="625"/>
      <c r="Z25" s="626">
        <v>43.9</v>
      </c>
      <c r="AA25" s="626"/>
      <c r="AB25" s="626"/>
      <c r="AC25" s="626"/>
      <c r="AD25" s="627">
        <v>6075935</v>
      </c>
      <c r="AE25" s="627"/>
      <c r="AF25" s="627"/>
      <c r="AG25" s="627"/>
      <c r="AH25" s="627"/>
      <c r="AI25" s="627"/>
      <c r="AJ25" s="627"/>
      <c r="AK25" s="627"/>
      <c r="AL25" s="628">
        <v>99.3</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1870324</v>
      </c>
      <c r="CS25" s="653"/>
      <c r="CT25" s="653"/>
      <c r="CU25" s="653"/>
      <c r="CV25" s="653"/>
      <c r="CW25" s="653"/>
      <c r="CX25" s="653"/>
      <c r="CY25" s="654"/>
      <c r="CZ25" s="628">
        <v>13.6</v>
      </c>
      <c r="DA25" s="655"/>
      <c r="DB25" s="655"/>
      <c r="DC25" s="658"/>
      <c r="DD25" s="632">
        <v>1732068</v>
      </c>
      <c r="DE25" s="653"/>
      <c r="DF25" s="653"/>
      <c r="DG25" s="653"/>
      <c r="DH25" s="653"/>
      <c r="DI25" s="653"/>
      <c r="DJ25" s="653"/>
      <c r="DK25" s="654"/>
      <c r="DL25" s="632">
        <v>1691965</v>
      </c>
      <c r="DM25" s="653"/>
      <c r="DN25" s="653"/>
      <c r="DO25" s="653"/>
      <c r="DP25" s="653"/>
      <c r="DQ25" s="653"/>
      <c r="DR25" s="653"/>
      <c r="DS25" s="653"/>
      <c r="DT25" s="653"/>
      <c r="DU25" s="653"/>
      <c r="DV25" s="654"/>
      <c r="DW25" s="628">
        <v>27.7</v>
      </c>
      <c r="DX25" s="655"/>
      <c r="DY25" s="655"/>
      <c r="DZ25" s="655"/>
      <c r="EA25" s="655"/>
      <c r="EB25" s="655"/>
      <c r="EC25" s="656"/>
    </row>
    <row r="26" spans="2:133" ht="11.25" customHeight="1" x14ac:dyDescent="0.2">
      <c r="B26" s="620" t="s">
        <v>283</v>
      </c>
      <c r="C26" s="621"/>
      <c r="D26" s="621"/>
      <c r="E26" s="621"/>
      <c r="F26" s="621"/>
      <c r="G26" s="621"/>
      <c r="H26" s="621"/>
      <c r="I26" s="621"/>
      <c r="J26" s="621"/>
      <c r="K26" s="621"/>
      <c r="L26" s="621"/>
      <c r="M26" s="621"/>
      <c r="N26" s="621"/>
      <c r="O26" s="621"/>
      <c r="P26" s="621"/>
      <c r="Q26" s="622"/>
      <c r="R26" s="623">
        <v>1417</v>
      </c>
      <c r="S26" s="624"/>
      <c r="T26" s="624"/>
      <c r="U26" s="624"/>
      <c r="V26" s="624"/>
      <c r="W26" s="624"/>
      <c r="X26" s="624"/>
      <c r="Y26" s="625"/>
      <c r="Z26" s="626">
        <v>0</v>
      </c>
      <c r="AA26" s="626"/>
      <c r="AB26" s="626"/>
      <c r="AC26" s="626"/>
      <c r="AD26" s="627">
        <v>1417</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908734</v>
      </c>
      <c r="CS26" s="624"/>
      <c r="CT26" s="624"/>
      <c r="CU26" s="624"/>
      <c r="CV26" s="624"/>
      <c r="CW26" s="624"/>
      <c r="CX26" s="624"/>
      <c r="CY26" s="625"/>
      <c r="CZ26" s="628">
        <v>6.6</v>
      </c>
      <c r="DA26" s="655"/>
      <c r="DB26" s="655"/>
      <c r="DC26" s="658"/>
      <c r="DD26" s="632">
        <v>846880</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5"/>
      <c r="DY26" s="655"/>
      <c r="DZ26" s="655"/>
      <c r="EA26" s="655"/>
      <c r="EB26" s="655"/>
      <c r="EC26" s="656"/>
    </row>
    <row r="27" spans="2:133" ht="11.25" customHeight="1" x14ac:dyDescent="0.2">
      <c r="B27" s="620" t="s">
        <v>286</v>
      </c>
      <c r="C27" s="621"/>
      <c r="D27" s="621"/>
      <c r="E27" s="621"/>
      <c r="F27" s="621"/>
      <c r="G27" s="621"/>
      <c r="H27" s="621"/>
      <c r="I27" s="621"/>
      <c r="J27" s="621"/>
      <c r="K27" s="621"/>
      <c r="L27" s="621"/>
      <c r="M27" s="621"/>
      <c r="N27" s="621"/>
      <c r="O27" s="621"/>
      <c r="P27" s="621"/>
      <c r="Q27" s="622"/>
      <c r="R27" s="623">
        <v>6284</v>
      </c>
      <c r="S27" s="624"/>
      <c r="T27" s="624"/>
      <c r="U27" s="624"/>
      <c r="V27" s="624"/>
      <c r="W27" s="624"/>
      <c r="X27" s="624"/>
      <c r="Y27" s="625"/>
      <c r="Z27" s="626">
        <v>0</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2707042</v>
      </c>
      <c r="BH27" s="624"/>
      <c r="BI27" s="624"/>
      <c r="BJ27" s="624"/>
      <c r="BK27" s="624"/>
      <c r="BL27" s="624"/>
      <c r="BM27" s="624"/>
      <c r="BN27" s="625"/>
      <c r="BO27" s="626">
        <v>100</v>
      </c>
      <c r="BP27" s="626"/>
      <c r="BQ27" s="626"/>
      <c r="BR27" s="626"/>
      <c r="BS27" s="627" t="s">
        <v>122</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1963431</v>
      </c>
      <c r="CS27" s="653"/>
      <c r="CT27" s="653"/>
      <c r="CU27" s="653"/>
      <c r="CV27" s="653"/>
      <c r="CW27" s="653"/>
      <c r="CX27" s="653"/>
      <c r="CY27" s="654"/>
      <c r="CZ27" s="628">
        <v>14.2</v>
      </c>
      <c r="DA27" s="655"/>
      <c r="DB27" s="655"/>
      <c r="DC27" s="658"/>
      <c r="DD27" s="632">
        <v>759453</v>
      </c>
      <c r="DE27" s="653"/>
      <c r="DF27" s="653"/>
      <c r="DG27" s="653"/>
      <c r="DH27" s="653"/>
      <c r="DI27" s="653"/>
      <c r="DJ27" s="653"/>
      <c r="DK27" s="654"/>
      <c r="DL27" s="632">
        <v>500139</v>
      </c>
      <c r="DM27" s="653"/>
      <c r="DN27" s="653"/>
      <c r="DO27" s="653"/>
      <c r="DP27" s="653"/>
      <c r="DQ27" s="653"/>
      <c r="DR27" s="653"/>
      <c r="DS27" s="653"/>
      <c r="DT27" s="653"/>
      <c r="DU27" s="653"/>
      <c r="DV27" s="654"/>
      <c r="DW27" s="628">
        <v>8.1999999999999993</v>
      </c>
      <c r="DX27" s="655"/>
      <c r="DY27" s="655"/>
      <c r="DZ27" s="655"/>
      <c r="EA27" s="655"/>
      <c r="EB27" s="655"/>
      <c r="EC27" s="656"/>
    </row>
    <row r="28" spans="2:133" ht="11.25" customHeight="1" x14ac:dyDescent="0.2">
      <c r="B28" s="620" t="s">
        <v>289</v>
      </c>
      <c r="C28" s="621"/>
      <c r="D28" s="621"/>
      <c r="E28" s="621"/>
      <c r="F28" s="621"/>
      <c r="G28" s="621"/>
      <c r="H28" s="621"/>
      <c r="I28" s="621"/>
      <c r="J28" s="621"/>
      <c r="K28" s="621"/>
      <c r="L28" s="621"/>
      <c r="M28" s="621"/>
      <c r="N28" s="621"/>
      <c r="O28" s="621"/>
      <c r="P28" s="621"/>
      <c r="Q28" s="622"/>
      <c r="R28" s="623">
        <v>60795</v>
      </c>
      <c r="S28" s="624"/>
      <c r="T28" s="624"/>
      <c r="U28" s="624"/>
      <c r="V28" s="624"/>
      <c r="W28" s="624"/>
      <c r="X28" s="624"/>
      <c r="Y28" s="625"/>
      <c r="Z28" s="626">
        <v>0.4</v>
      </c>
      <c r="AA28" s="626"/>
      <c r="AB28" s="626"/>
      <c r="AC28" s="626"/>
      <c r="AD28" s="627">
        <v>13060</v>
      </c>
      <c r="AE28" s="627"/>
      <c r="AF28" s="627"/>
      <c r="AG28" s="627"/>
      <c r="AH28" s="627"/>
      <c r="AI28" s="627"/>
      <c r="AJ28" s="627"/>
      <c r="AK28" s="627"/>
      <c r="AL28" s="628">
        <v>0.2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1077129</v>
      </c>
      <c r="CS28" s="624"/>
      <c r="CT28" s="624"/>
      <c r="CU28" s="624"/>
      <c r="CV28" s="624"/>
      <c r="CW28" s="624"/>
      <c r="CX28" s="624"/>
      <c r="CY28" s="625"/>
      <c r="CZ28" s="628">
        <v>7.8</v>
      </c>
      <c r="DA28" s="655"/>
      <c r="DB28" s="655"/>
      <c r="DC28" s="658"/>
      <c r="DD28" s="632">
        <v>1051339</v>
      </c>
      <c r="DE28" s="624"/>
      <c r="DF28" s="624"/>
      <c r="DG28" s="624"/>
      <c r="DH28" s="624"/>
      <c r="DI28" s="624"/>
      <c r="DJ28" s="624"/>
      <c r="DK28" s="625"/>
      <c r="DL28" s="632">
        <v>1051339</v>
      </c>
      <c r="DM28" s="624"/>
      <c r="DN28" s="624"/>
      <c r="DO28" s="624"/>
      <c r="DP28" s="624"/>
      <c r="DQ28" s="624"/>
      <c r="DR28" s="624"/>
      <c r="DS28" s="624"/>
      <c r="DT28" s="624"/>
      <c r="DU28" s="624"/>
      <c r="DV28" s="625"/>
      <c r="DW28" s="628">
        <v>17.2</v>
      </c>
      <c r="DX28" s="655"/>
      <c r="DY28" s="655"/>
      <c r="DZ28" s="655"/>
      <c r="EA28" s="655"/>
      <c r="EB28" s="655"/>
      <c r="EC28" s="656"/>
    </row>
    <row r="29" spans="2:133" ht="11.25" customHeight="1" x14ac:dyDescent="0.2">
      <c r="B29" s="620" t="s">
        <v>291</v>
      </c>
      <c r="C29" s="621"/>
      <c r="D29" s="621"/>
      <c r="E29" s="621"/>
      <c r="F29" s="621"/>
      <c r="G29" s="621"/>
      <c r="H29" s="621"/>
      <c r="I29" s="621"/>
      <c r="J29" s="621"/>
      <c r="K29" s="621"/>
      <c r="L29" s="621"/>
      <c r="M29" s="621"/>
      <c r="N29" s="621"/>
      <c r="O29" s="621"/>
      <c r="P29" s="621"/>
      <c r="Q29" s="622"/>
      <c r="R29" s="623">
        <v>10319</v>
      </c>
      <c r="S29" s="624"/>
      <c r="T29" s="624"/>
      <c r="U29" s="624"/>
      <c r="V29" s="624"/>
      <c r="W29" s="624"/>
      <c r="X29" s="624"/>
      <c r="Y29" s="625"/>
      <c r="Z29" s="626">
        <v>0.1</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1077129</v>
      </c>
      <c r="CS29" s="653"/>
      <c r="CT29" s="653"/>
      <c r="CU29" s="653"/>
      <c r="CV29" s="653"/>
      <c r="CW29" s="653"/>
      <c r="CX29" s="653"/>
      <c r="CY29" s="654"/>
      <c r="CZ29" s="628">
        <v>7.8</v>
      </c>
      <c r="DA29" s="655"/>
      <c r="DB29" s="655"/>
      <c r="DC29" s="658"/>
      <c r="DD29" s="632">
        <v>1051339</v>
      </c>
      <c r="DE29" s="653"/>
      <c r="DF29" s="653"/>
      <c r="DG29" s="653"/>
      <c r="DH29" s="653"/>
      <c r="DI29" s="653"/>
      <c r="DJ29" s="653"/>
      <c r="DK29" s="654"/>
      <c r="DL29" s="632">
        <v>1051339</v>
      </c>
      <c r="DM29" s="653"/>
      <c r="DN29" s="653"/>
      <c r="DO29" s="653"/>
      <c r="DP29" s="653"/>
      <c r="DQ29" s="653"/>
      <c r="DR29" s="653"/>
      <c r="DS29" s="653"/>
      <c r="DT29" s="653"/>
      <c r="DU29" s="653"/>
      <c r="DV29" s="654"/>
      <c r="DW29" s="628">
        <v>17.2</v>
      </c>
      <c r="DX29" s="655"/>
      <c r="DY29" s="655"/>
      <c r="DZ29" s="655"/>
      <c r="EA29" s="655"/>
      <c r="EB29" s="655"/>
      <c r="EC29" s="656"/>
    </row>
    <row r="30" spans="2:133" ht="11.25" customHeight="1" x14ac:dyDescent="0.2">
      <c r="B30" s="620" t="s">
        <v>293</v>
      </c>
      <c r="C30" s="621"/>
      <c r="D30" s="621"/>
      <c r="E30" s="621"/>
      <c r="F30" s="621"/>
      <c r="G30" s="621"/>
      <c r="H30" s="621"/>
      <c r="I30" s="621"/>
      <c r="J30" s="621"/>
      <c r="K30" s="621"/>
      <c r="L30" s="621"/>
      <c r="M30" s="621"/>
      <c r="N30" s="621"/>
      <c r="O30" s="621"/>
      <c r="P30" s="621"/>
      <c r="Q30" s="622"/>
      <c r="R30" s="623">
        <v>2204048</v>
      </c>
      <c r="S30" s="624"/>
      <c r="T30" s="624"/>
      <c r="U30" s="624"/>
      <c r="V30" s="624"/>
      <c r="W30" s="624"/>
      <c r="X30" s="624"/>
      <c r="Y30" s="625"/>
      <c r="Z30" s="626">
        <v>15.1</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1006805</v>
      </c>
      <c r="CS30" s="624"/>
      <c r="CT30" s="624"/>
      <c r="CU30" s="624"/>
      <c r="CV30" s="624"/>
      <c r="CW30" s="624"/>
      <c r="CX30" s="624"/>
      <c r="CY30" s="625"/>
      <c r="CZ30" s="628">
        <v>7.3</v>
      </c>
      <c r="DA30" s="655"/>
      <c r="DB30" s="655"/>
      <c r="DC30" s="658"/>
      <c r="DD30" s="632">
        <v>981868</v>
      </c>
      <c r="DE30" s="624"/>
      <c r="DF30" s="624"/>
      <c r="DG30" s="624"/>
      <c r="DH30" s="624"/>
      <c r="DI30" s="624"/>
      <c r="DJ30" s="624"/>
      <c r="DK30" s="625"/>
      <c r="DL30" s="632">
        <v>981868</v>
      </c>
      <c r="DM30" s="624"/>
      <c r="DN30" s="624"/>
      <c r="DO30" s="624"/>
      <c r="DP30" s="624"/>
      <c r="DQ30" s="624"/>
      <c r="DR30" s="624"/>
      <c r="DS30" s="624"/>
      <c r="DT30" s="624"/>
      <c r="DU30" s="624"/>
      <c r="DV30" s="625"/>
      <c r="DW30" s="628">
        <v>16</v>
      </c>
      <c r="DX30" s="655"/>
      <c r="DY30" s="655"/>
      <c r="DZ30" s="655"/>
      <c r="EA30" s="655"/>
      <c r="EB30" s="655"/>
      <c r="EC30" s="656"/>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298</v>
      </c>
      <c r="AQ31" s="672"/>
      <c r="AR31" s="672"/>
      <c r="AS31" s="672"/>
      <c r="AT31" s="677" t="s">
        <v>299</v>
      </c>
      <c r="AU31" s="218"/>
      <c r="AV31" s="218"/>
      <c r="AW31" s="218"/>
      <c r="AX31" s="609" t="s">
        <v>177</v>
      </c>
      <c r="AY31" s="610"/>
      <c r="AZ31" s="610"/>
      <c r="BA31" s="610"/>
      <c r="BB31" s="610"/>
      <c r="BC31" s="610"/>
      <c r="BD31" s="610"/>
      <c r="BE31" s="610"/>
      <c r="BF31" s="611"/>
      <c r="BG31" s="670">
        <v>98.9</v>
      </c>
      <c r="BH31" s="667"/>
      <c r="BI31" s="667"/>
      <c r="BJ31" s="667"/>
      <c r="BK31" s="667"/>
      <c r="BL31" s="667"/>
      <c r="BM31" s="618">
        <v>96.6</v>
      </c>
      <c r="BN31" s="667"/>
      <c r="BO31" s="667"/>
      <c r="BP31" s="667"/>
      <c r="BQ31" s="668"/>
      <c r="BR31" s="670">
        <v>98.9</v>
      </c>
      <c r="BS31" s="667"/>
      <c r="BT31" s="667"/>
      <c r="BU31" s="667"/>
      <c r="BV31" s="667"/>
      <c r="BW31" s="667"/>
      <c r="BX31" s="618">
        <v>96.9</v>
      </c>
      <c r="BY31" s="667"/>
      <c r="BZ31" s="667"/>
      <c r="CA31" s="667"/>
      <c r="CB31" s="668"/>
      <c r="CD31" s="663"/>
      <c r="CE31" s="664"/>
      <c r="CF31" s="620" t="s">
        <v>300</v>
      </c>
      <c r="CG31" s="621"/>
      <c r="CH31" s="621"/>
      <c r="CI31" s="621"/>
      <c r="CJ31" s="621"/>
      <c r="CK31" s="621"/>
      <c r="CL31" s="621"/>
      <c r="CM31" s="621"/>
      <c r="CN31" s="621"/>
      <c r="CO31" s="621"/>
      <c r="CP31" s="621"/>
      <c r="CQ31" s="622"/>
      <c r="CR31" s="623">
        <v>70324</v>
      </c>
      <c r="CS31" s="653"/>
      <c r="CT31" s="653"/>
      <c r="CU31" s="653"/>
      <c r="CV31" s="653"/>
      <c r="CW31" s="653"/>
      <c r="CX31" s="653"/>
      <c r="CY31" s="654"/>
      <c r="CZ31" s="628">
        <v>0.5</v>
      </c>
      <c r="DA31" s="655"/>
      <c r="DB31" s="655"/>
      <c r="DC31" s="658"/>
      <c r="DD31" s="632">
        <v>69471</v>
      </c>
      <c r="DE31" s="653"/>
      <c r="DF31" s="653"/>
      <c r="DG31" s="653"/>
      <c r="DH31" s="653"/>
      <c r="DI31" s="653"/>
      <c r="DJ31" s="653"/>
      <c r="DK31" s="654"/>
      <c r="DL31" s="632">
        <v>69471</v>
      </c>
      <c r="DM31" s="653"/>
      <c r="DN31" s="653"/>
      <c r="DO31" s="653"/>
      <c r="DP31" s="653"/>
      <c r="DQ31" s="653"/>
      <c r="DR31" s="653"/>
      <c r="DS31" s="653"/>
      <c r="DT31" s="653"/>
      <c r="DU31" s="653"/>
      <c r="DV31" s="654"/>
      <c r="DW31" s="628">
        <v>1.1000000000000001</v>
      </c>
      <c r="DX31" s="655"/>
      <c r="DY31" s="655"/>
      <c r="DZ31" s="655"/>
      <c r="EA31" s="655"/>
      <c r="EB31" s="655"/>
      <c r="EC31" s="656"/>
    </row>
    <row r="32" spans="2:133" ht="11.25" customHeight="1" x14ac:dyDescent="0.2">
      <c r="B32" s="620" t="s">
        <v>301</v>
      </c>
      <c r="C32" s="621"/>
      <c r="D32" s="621"/>
      <c r="E32" s="621"/>
      <c r="F32" s="621"/>
      <c r="G32" s="621"/>
      <c r="H32" s="621"/>
      <c r="I32" s="621"/>
      <c r="J32" s="621"/>
      <c r="K32" s="621"/>
      <c r="L32" s="621"/>
      <c r="M32" s="621"/>
      <c r="N32" s="621"/>
      <c r="O32" s="621"/>
      <c r="P32" s="621"/>
      <c r="Q32" s="622"/>
      <c r="R32" s="623">
        <v>879117</v>
      </c>
      <c r="S32" s="624"/>
      <c r="T32" s="624"/>
      <c r="U32" s="624"/>
      <c r="V32" s="624"/>
      <c r="W32" s="624"/>
      <c r="X32" s="624"/>
      <c r="Y32" s="625"/>
      <c r="Z32" s="626">
        <v>6</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14" t="s">
        <v>302</v>
      </c>
      <c r="AX32" s="620" t="s">
        <v>303</v>
      </c>
      <c r="AY32" s="621"/>
      <c r="AZ32" s="621"/>
      <c r="BA32" s="621"/>
      <c r="BB32" s="621"/>
      <c r="BC32" s="621"/>
      <c r="BD32" s="621"/>
      <c r="BE32" s="621"/>
      <c r="BF32" s="622"/>
      <c r="BG32" s="680">
        <v>99.5</v>
      </c>
      <c r="BH32" s="653"/>
      <c r="BI32" s="653"/>
      <c r="BJ32" s="653"/>
      <c r="BK32" s="653"/>
      <c r="BL32" s="653"/>
      <c r="BM32" s="629">
        <v>98.6</v>
      </c>
      <c r="BN32" s="653"/>
      <c r="BO32" s="653"/>
      <c r="BP32" s="653"/>
      <c r="BQ32" s="669"/>
      <c r="BR32" s="680">
        <v>99.5</v>
      </c>
      <c r="BS32" s="653"/>
      <c r="BT32" s="653"/>
      <c r="BU32" s="653"/>
      <c r="BV32" s="653"/>
      <c r="BW32" s="653"/>
      <c r="BX32" s="629">
        <v>98.2</v>
      </c>
      <c r="BY32" s="653"/>
      <c r="BZ32" s="653"/>
      <c r="CA32" s="653"/>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5"/>
      <c r="DB32" s="655"/>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5"/>
      <c r="DY32" s="655"/>
      <c r="DZ32" s="655"/>
      <c r="EA32" s="655"/>
      <c r="EB32" s="655"/>
      <c r="EC32" s="656"/>
    </row>
    <row r="33" spans="2:133" ht="11.25" customHeight="1" x14ac:dyDescent="0.2">
      <c r="B33" s="620" t="s">
        <v>305</v>
      </c>
      <c r="C33" s="621"/>
      <c r="D33" s="621"/>
      <c r="E33" s="621"/>
      <c r="F33" s="621"/>
      <c r="G33" s="621"/>
      <c r="H33" s="621"/>
      <c r="I33" s="621"/>
      <c r="J33" s="621"/>
      <c r="K33" s="621"/>
      <c r="L33" s="621"/>
      <c r="M33" s="621"/>
      <c r="N33" s="621"/>
      <c r="O33" s="621"/>
      <c r="P33" s="621"/>
      <c r="Q33" s="622"/>
      <c r="R33" s="623">
        <v>9001</v>
      </c>
      <c r="S33" s="624"/>
      <c r="T33" s="624"/>
      <c r="U33" s="624"/>
      <c r="V33" s="624"/>
      <c r="W33" s="624"/>
      <c r="X33" s="624"/>
      <c r="Y33" s="625"/>
      <c r="Z33" s="626">
        <v>0.1</v>
      </c>
      <c r="AA33" s="626"/>
      <c r="AB33" s="626"/>
      <c r="AC33" s="626"/>
      <c r="AD33" s="627">
        <v>7114</v>
      </c>
      <c r="AE33" s="627"/>
      <c r="AF33" s="627"/>
      <c r="AG33" s="627"/>
      <c r="AH33" s="627"/>
      <c r="AI33" s="627"/>
      <c r="AJ33" s="627"/>
      <c r="AK33" s="627"/>
      <c r="AL33" s="628">
        <v>0.1</v>
      </c>
      <c r="AM33" s="629"/>
      <c r="AN33" s="629"/>
      <c r="AO33" s="630"/>
      <c r="AP33" s="675"/>
      <c r="AQ33" s="676"/>
      <c r="AR33" s="676"/>
      <c r="AS33" s="676"/>
      <c r="AT33" s="679"/>
      <c r="AU33" s="219"/>
      <c r="AV33" s="219"/>
      <c r="AW33" s="219"/>
      <c r="AX33" s="644" t="s">
        <v>306</v>
      </c>
      <c r="AY33" s="645"/>
      <c r="AZ33" s="645"/>
      <c r="BA33" s="645"/>
      <c r="BB33" s="645"/>
      <c r="BC33" s="645"/>
      <c r="BD33" s="645"/>
      <c r="BE33" s="645"/>
      <c r="BF33" s="646"/>
      <c r="BG33" s="681">
        <v>98.2</v>
      </c>
      <c r="BH33" s="682"/>
      <c r="BI33" s="682"/>
      <c r="BJ33" s="682"/>
      <c r="BK33" s="682"/>
      <c r="BL33" s="682"/>
      <c r="BM33" s="683">
        <v>94.5</v>
      </c>
      <c r="BN33" s="682"/>
      <c r="BO33" s="682"/>
      <c r="BP33" s="682"/>
      <c r="BQ33" s="684"/>
      <c r="BR33" s="681">
        <v>98.3</v>
      </c>
      <c r="BS33" s="682"/>
      <c r="BT33" s="682"/>
      <c r="BU33" s="682"/>
      <c r="BV33" s="682"/>
      <c r="BW33" s="682"/>
      <c r="BX33" s="683">
        <v>95.4</v>
      </c>
      <c r="BY33" s="682"/>
      <c r="BZ33" s="682"/>
      <c r="CA33" s="682"/>
      <c r="CB33" s="684"/>
      <c r="CD33" s="620" t="s">
        <v>307</v>
      </c>
      <c r="CE33" s="621"/>
      <c r="CF33" s="621"/>
      <c r="CG33" s="621"/>
      <c r="CH33" s="621"/>
      <c r="CI33" s="621"/>
      <c r="CJ33" s="621"/>
      <c r="CK33" s="621"/>
      <c r="CL33" s="621"/>
      <c r="CM33" s="621"/>
      <c r="CN33" s="621"/>
      <c r="CO33" s="621"/>
      <c r="CP33" s="621"/>
      <c r="CQ33" s="622"/>
      <c r="CR33" s="623">
        <v>5861039</v>
      </c>
      <c r="CS33" s="653"/>
      <c r="CT33" s="653"/>
      <c r="CU33" s="653"/>
      <c r="CV33" s="653"/>
      <c r="CW33" s="653"/>
      <c r="CX33" s="653"/>
      <c r="CY33" s="654"/>
      <c r="CZ33" s="628">
        <v>42.5</v>
      </c>
      <c r="DA33" s="655"/>
      <c r="DB33" s="655"/>
      <c r="DC33" s="658"/>
      <c r="DD33" s="632">
        <v>5170618</v>
      </c>
      <c r="DE33" s="653"/>
      <c r="DF33" s="653"/>
      <c r="DG33" s="653"/>
      <c r="DH33" s="653"/>
      <c r="DI33" s="653"/>
      <c r="DJ33" s="653"/>
      <c r="DK33" s="654"/>
      <c r="DL33" s="632">
        <v>2957415</v>
      </c>
      <c r="DM33" s="653"/>
      <c r="DN33" s="653"/>
      <c r="DO33" s="653"/>
      <c r="DP33" s="653"/>
      <c r="DQ33" s="653"/>
      <c r="DR33" s="653"/>
      <c r="DS33" s="653"/>
      <c r="DT33" s="653"/>
      <c r="DU33" s="653"/>
      <c r="DV33" s="654"/>
      <c r="DW33" s="628">
        <v>48.3</v>
      </c>
      <c r="DX33" s="655"/>
      <c r="DY33" s="655"/>
      <c r="DZ33" s="655"/>
      <c r="EA33" s="655"/>
      <c r="EB33" s="655"/>
      <c r="EC33" s="656"/>
    </row>
    <row r="34" spans="2:133" ht="11.25" customHeight="1" x14ac:dyDescent="0.2">
      <c r="B34" s="620" t="s">
        <v>308</v>
      </c>
      <c r="C34" s="621"/>
      <c r="D34" s="621"/>
      <c r="E34" s="621"/>
      <c r="F34" s="621"/>
      <c r="G34" s="621"/>
      <c r="H34" s="621"/>
      <c r="I34" s="621"/>
      <c r="J34" s="621"/>
      <c r="K34" s="621"/>
      <c r="L34" s="621"/>
      <c r="M34" s="621"/>
      <c r="N34" s="621"/>
      <c r="O34" s="621"/>
      <c r="P34" s="621"/>
      <c r="Q34" s="622"/>
      <c r="R34" s="623">
        <v>1269759</v>
      </c>
      <c r="S34" s="624"/>
      <c r="T34" s="624"/>
      <c r="U34" s="624"/>
      <c r="V34" s="624"/>
      <c r="W34" s="624"/>
      <c r="X34" s="624"/>
      <c r="Y34" s="625"/>
      <c r="Z34" s="626">
        <v>8.6999999999999993</v>
      </c>
      <c r="AA34" s="626"/>
      <c r="AB34" s="626"/>
      <c r="AC34" s="626"/>
      <c r="AD34" s="627" t="s">
        <v>122</v>
      </c>
      <c r="AE34" s="627"/>
      <c r="AF34" s="627"/>
      <c r="AG34" s="627"/>
      <c r="AH34" s="627"/>
      <c r="AI34" s="627"/>
      <c r="AJ34" s="627"/>
      <c r="AK34" s="627"/>
      <c r="AL34" s="628" t="s">
        <v>122</v>
      </c>
      <c r="AM34" s="629"/>
      <c r="AN34" s="629"/>
      <c r="AO34" s="630"/>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20" t="s">
        <v>309</v>
      </c>
      <c r="CE34" s="621"/>
      <c r="CF34" s="621"/>
      <c r="CG34" s="621"/>
      <c r="CH34" s="621"/>
      <c r="CI34" s="621"/>
      <c r="CJ34" s="621"/>
      <c r="CK34" s="621"/>
      <c r="CL34" s="621"/>
      <c r="CM34" s="621"/>
      <c r="CN34" s="621"/>
      <c r="CO34" s="621"/>
      <c r="CP34" s="621"/>
      <c r="CQ34" s="622"/>
      <c r="CR34" s="623">
        <v>1728178</v>
      </c>
      <c r="CS34" s="624"/>
      <c r="CT34" s="624"/>
      <c r="CU34" s="624"/>
      <c r="CV34" s="624"/>
      <c r="CW34" s="624"/>
      <c r="CX34" s="624"/>
      <c r="CY34" s="625"/>
      <c r="CZ34" s="628">
        <v>12.5</v>
      </c>
      <c r="DA34" s="655"/>
      <c r="DB34" s="655"/>
      <c r="DC34" s="658"/>
      <c r="DD34" s="632">
        <v>1423295</v>
      </c>
      <c r="DE34" s="624"/>
      <c r="DF34" s="624"/>
      <c r="DG34" s="624"/>
      <c r="DH34" s="624"/>
      <c r="DI34" s="624"/>
      <c r="DJ34" s="624"/>
      <c r="DK34" s="625"/>
      <c r="DL34" s="632">
        <v>835922</v>
      </c>
      <c r="DM34" s="624"/>
      <c r="DN34" s="624"/>
      <c r="DO34" s="624"/>
      <c r="DP34" s="624"/>
      <c r="DQ34" s="624"/>
      <c r="DR34" s="624"/>
      <c r="DS34" s="624"/>
      <c r="DT34" s="624"/>
      <c r="DU34" s="624"/>
      <c r="DV34" s="625"/>
      <c r="DW34" s="628">
        <v>13.7</v>
      </c>
      <c r="DX34" s="655"/>
      <c r="DY34" s="655"/>
      <c r="DZ34" s="655"/>
      <c r="EA34" s="655"/>
      <c r="EB34" s="655"/>
      <c r="EC34" s="656"/>
    </row>
    <row r="35" spans="2:133" ht="11.25" customHeight="1" x14ac:dyDescent="0.2">
      <c r="B35" s="620" t="s">
        <v>310</v>
      </c>
      <c r="C35" s="621"/>
      <c r="D35" s="621"/>
      <c r="E35" s="621"/>
      <c r="F35" s="621"/>
      <c r="G35" s="621"/>
      <c r="H35" s="621"/>
      <c r="I35" s="621"/>
      <c r="J35" s="621"/>
      <c r="K35" s="621"/>
      <c r="L35" s="621"/>
      <c r="M35" s="621"/>
      <c r="N35" s="621"/>
      <c r="O35" s="621"/>
      <c r="P35" s="621"/>
      <c r="Q35" s="622"/>
      <c r="R35" s="623">
        <v>1066814</v>
      </c>
      <c r="S35" s="624"/>
      <c r="T35" s="624"/>
      <c r="U35" s="624"/>
      <c r="V35" s="624"/>
      <c r="W35" s="624"/>
      <c r="X35" s="624"/>
      <c r="Y35" s="625"/>
      <c r="Z35" s="626">
        <v>7.3</v>
      </c>
      <c r="AA35" s="626"/>
      <c r="AB35" s="626"/>
      <c r="AC35" s="626"/>
      <c r="AD35" s="627" t="s">
        <v>122</v>
      </c>
      <c r="AE35" s="627"/>
      <c r="AF35" s="627"/>
      <c r="AG35" s="627"/>
      <c r="AH35" s="627"/>
      <c r="AI35" s="627"/>
      <c r="AJ35" s="627"/>
      <c r="AK35" s="627"/>
      <c r="AL35" s="628" t="s">
        <v>122</v>
      </c>
      <c r="AM35" s="629"/>
      <c r="AN35" s="629"/>
      <c r="AO35" s="630"/>
      <c r="AP35" s="222"/>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130010</v>
      </c>
      <c r="CS35" s="653"/>
      <c r="CT35" s="653"/>
      <c r="CU35" s="653"/>
      <c r="CV35" s="653"/>
      <c r="CW35" s="653"/>
      <c r="CX35" s="653"/>
      <c r="CY35" s="654"/>
      <c r="CZ35" s="628">
        <v>0.9</v>
      </c>
      <c r="DA35" s="655"/>
      <c r="DB35" s="655"/>
      <c r="DC35" s="658"/>
      <c r="DD35" s="632">
        <v>128035</v>
      </c>
      <c r="DE35" s="653"/>
      <c r="DF35" s="653"/>
      <c r="DG35" s="653"/>
      <c r="DH35" s="653"/>
      <c r="DI35" s="653"/>
      <c r="DJ35" s="653"/>
      <c r="DK35" s="654"/>
      <c r="DL35" s="632">
        <v>121427</v>
      </c>
      <c r="DM35" s="653"/>
      <c r="DN35" s="653"/>
      <c r="DO35" s="653"/>
      <c r="DP35" s="653"/>
      <c r="DQ35" s="653"/>
      <c r="DR35" s="653"/>
      <c r="DS35" s="653"/>
      <c r="DT35" s="653"/>
      <c r="DU35" s="653"/>
      <c r="DV35" s="654"/>
      <c r="DW35" s="628">
        <v>2</v>
      </c>
      <c r="DX35" s="655"/>
      <c r="DY35" s="655"/>
      <c r="DZ35" s="655"/>
      <c r="EA35" s="655"/>
      <c r="EB35" s="655"/>
      <c r="EC35" s="656"/>
    </row>
    <row r="36" spans="2:133" ht="11.25" customHeight="1" x14ac:dyDescent="0.2">
      <c r="B36" s="620" t="s">
        <v>314</v>
      </c>
      <c r="C36" s="621"/>
      <c r="D36" s="621"/>
      <c r="E36" s="621"/>
      <c r="F36" s="621"/>
      <c r="G36" s="621"/>
      <c r="H36" s="621"/>
      <c r="I36" s="621"/>
      <c r="J36" s="621"/>
      <c r="K36" s="621"/>
      <c r="L36" s="621"/>
      <c r="M36" s="621"/>
      <c r="N36" s="621"/>
      <c r="O36" s="621"/>
      <c r="P36" s="621"/>
      <c r="Q36" s="622"/>
      <c r="R36" s="623">
        <v>698698</v>
      </c>
      <c r="S36" s="624"/>
      <c r="T36" s="624"/>
      <c r="U36" s="624"/>
      <c r="V36" s="624"/>
      <c r="W36" s="624"/>
      <c r="X36" s="624"/>
      <c r="Y36" s="625"/>
      <c r="Z36" s="626">
        <v>4.8</v>
      </c>
      <c r="AA36" s="626"/>
      <c r="AB36" s="626"/>
      <c r="AC36" s="626"/>
      <c r="AD36" s="627" t="s">
        <v>122</v>
      </c>
      <c r="AE36" s="627"/>
      <c r="AF36" s="627"/>
      <c r="AG36" s="627"/>
      <c r="AH36" s="627"/>
      <c r="AI36" s="627"/>
      <c r="AJ36" s="627"/>
      <c r="AK36" s="627"/>
      <c r="AL36" s="628" t="s">
        <v>122</v>
      </c>
      <c r="AM36" s="629"/>
      <c r="AN36" s="629"/>
      <c r="AO36" s="630"/>
      <c r="AP36" s="222"/>
      <c r="AQ36" s="685" t="s">
        <v>315</v>
      </c>
      <c r="AR36" s="686"/>
      <c r="AS36" s="686"/>
      <c r="AT36" s="686"/>
      <c r="AU36" s="686"/>
      <c r="AV36" s="686"/>
      <c r="AW36" s="686"/>
      <c r="AX36" s="686"/>
      <c r="AY36" s="687"/>
      <c r="AZ36" s="612">
        <v>1377640</v>
      </c>
      <c r="BA36" s="613"/>
      <c r="BB36" s="613"/>
      <c r="BC36" s="613"/>
      <c r="BD36" s="613"/>
      <c r="BE36" s="613"/>
      <c r="BF36" s="688"/>
      <c r="BG36" s="609" t="s">
        <v>316</v>
      </c>
      <c r="BH36" s="610"/>
      <c r="BI36" s="610"/>
      <c r="BJ36" s="610"/>
      <c r="BK36" s="610"/>
      <c r="BL36" s="610"/>
      <c r="BM36" s="610"/>
      <c r="BN36" s="610"/>
      <c r="BO36" s="610"/>
      <c r="BP36" s="610"/>
      <c r="BQ36" s="610"/>
      <c r="BR36" s="610"/>
      <c r="BS36" s="610"/>
      <c r="BT36" s="610"/>
      <c r="BU36" s="611"/>
      <c r="BV36" s="612">
        <v>380289</v>
      </c>
      <c r="BW36" s="613"/>
      <c r="BX36" s="613"/>
      <c r="BY36" s="613"/>
      <c r="BZ36" s="613"/>
      <c r="CA36" s="613"/>
      <c r="CB36" s="688"/>
      <c r="CD36" s="620" t="s">
        <v>317</v>
      </c>
      <c r="CE36" s="621"/>
      <c r="CF36" s="621"/>
      <c r="CG36" s="621"/>
      <c r="CH36" s="621"/>
      <c r="CI36" s="621"/>
      <c r="CJ36" s="621"/>
      <c r="CK36" s="621"/>
      <c r="CL36" s="621"/>
      <c r="CM36" s="621"/>
      <c r="CN36" s="621"/>
      <c r="CO36" s="621"/>
      <c r="CP36" s="621"/>
      <c r="CQ36" s="622"/>
      <c r="CR36" s="623">
        <v>1951955</v>
      </c>
      <c r="CS36" s="624"/>
      <c r="CT36" s="624"/>
      <c r="CU36" s="624"/>
      <c r="CV36" s="624"/>
      <c r="CW36" s="624"/>
      <c r="CX36" s="624"/>
      <c r="CY36" s="625"/>
      <c r="CZ36" s="628">
        <v>14.1</v>
      </c>
      <c r="DA36" s="655"/>
      <c r="DB36" s="655"/>
      <c r="DC36" s="658"/>
      <c r="DD36" s="632">
        <v>1739011</v>
      </c>
      <c r="DE36" s="624"/>
      <c r="DF36" s="624"/>
      <c r="DG36" s="624"/>
      <c r="DH36" s="624"/>
      <c r="DI36" s="624"/>
      <c r="DJ36" s="624"/>
      <c r="DK36" s="625"/>
      <c r="DL36" s="632">
        <v>1133678</v>
      </c>
      <c r="DM36" s="624"/>
      <c r="DN36" s="624"/>
      <c r="DO36" s="624"/>
      <c r="DP36" s="624"/>
      <c r="DQ36" s="624"/>
      <c r="DR36" s="624"/>
      <c r="DS36" s="624"/>
      <c r="DT36" s="624"/>
      <c r="DU36" s="624"/>
      <c r="DV36" s="625"/>
      <c r="DW36" s="628">
        <v>18.5</v>
      </c>
      <c r="DX36" s="655"/>
      <c r="DY36" s="655"/>
      <c r="DZ36" s="655"/>
      <c r="EA36" s="655"/>
      <c r="EB36" s="655"/>
      <c r="EC36" s="656"/>
    </row>
    <row r="37" spans="2:133" ht="11.25" customHeight="1" x14ac:dyDescent="0.2">
      <c r="B37" s="620" t="s">
        <v>318</v>
      </c>
      <c r="C37" s="621"/>
      <c r="D37" s="621"/>
      <c r="E37" s="621"/>
      <c r="F37" s="621"/>
      <c r="G37" s="621"/>
      <c r="H37" s="621"/>
      <c r="I37" s="621"/>
      <c r="J37" s="621"/>
      <c r="K37" s="621"/>
      <c r="L37" s="621"/>
      <c r="M37" s="621"/>
      <c r="N37" s="621"/>
      <c r="O37" s="621"/>
      <c r="P37" s="621"/>
      <c r="Q37" s="622"/>
      <c r="R37" s="623">
        <v>154645</v>
      </c>
      <c r="S37" s="624"/>
      <c r="T37" s="624"/>
      <c r="U37" s="624"/>
      <c r="V37" s="624"/>
      <c r="W37" s="624"/>
      <c r="X37" s="624"/>
      <c r="Y37" s="625"/>
      <c r="Z37" s="626">
        <v>1.1000000000000001</v>
      </c>
      <c r="AA37" s="626"/>
      <c r="AB37" s="626"/>
      <c r="AC37" s="626"/>
      <c r="AD37" s="627">
        <v>20122</v>
      </c>
      <c r="AE37" s="627"/>
      <c r="AF37" s="627"/>
      <c r="AG37" s="627"/>
      <c r="AH37" s="627"/>
      <c r="AI37" s="627"/>
      <c r="AJ37" s="627"/>
      <c r="AK37" s="627"/>
      <c r="AL37" s="628">
        <v>0.3</v>
      </c>
      <c r="AM37" s="629"/>
      <c r="AN37" s="629"/>
      <c r="AO37" s="630"/>
      <c r="AQ37" s="689" t="s">
        <v>319</v>
      </c>
      <c r="AR37" s="690"/>
      <c r="AS37" s="690"/>
      <c r="AT37" s="690"/>
      <c r="AU37" s="690"/>
      <c r="AV37" s="690"/>
      <c r="AW37" s="690"/>
      <c r="AX37" s="690"/>
      <c r="AY37" s="691"/>
      <c r="AZ37" s="623">
        <v>377437</v>
      </c>
      <c r="BA37" s="624"/>
      <c r="BB37" s="624"/>
      <c r="BC37" s="624"/>
      <c r="BD37" s="653"/>
      <c r="BE37" s="653"/>
      <c r="BF37" s="669"/>
      <c r="BG37" s="620" t="s">
        <v>320</v>
      </c>
      <c r="BH37" s="621"/>
      <c r="BI37" s="621"/>
      <c r="BJ37" s="621"/>
      <c r="BK37" s="621"/>
      <c r="BL37" s="621"/>
      <c r="BM37" s="621"/>
      <c r="BN37" s="621"/>
      <c r="BO37" s="621"/>
      <c r="BP37" s="621"/>
      <c r="BQ37" s="621"/>
      <c r="BR37" s="621"/>
      <c r="BS37" s="621"/>
      <c r="BT37" s="621"/>
      <c r="BU37" s="622"/>
      <c r="BV37" s="623">
        <v>364195</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572650</v>
      </c>
      <c r="CS37" s="653"/>
      <c r="CT37" s="653"/>
      <c r="CU37" s="653"/>
      <c r="CV37" s="653"/>
      <c r="CW37" s="653"/>
      <c r="CX37" s="653"/>
      <c r="CY37" s="654"/>
      <c r="CZ37" s="628">
        <v>4.2</v>
      </c>
      <c r="DA37" s="655"/>
      <c r="DB37" s="655"/>
      <c r="DC37" s="658"/>
      <c r="DD37" s="632">
        <v>572532</v>
      </c>
      <c r="DE37" s="653"/>
      <c r="DF37" s="653"/>
      <c r="DG37" s="653"/>
      <c r="DH37" s="653"/>
      <c r="DI37" s="653"/>
      <c r="DJ37" s="653"/>
      <c r="DK37" s="654"/>
      <c r="DL37" s="632">
        <v>567264</v>
      </c>
      <c r="DM37" s="653"/>
      <c r="DN37" s="653"/>
      <c r="DO37" s="653"/>
      <c r="DP37" s="653"/>
      <c r="DQ37" s="653"/>
      <c r="DR37" s="653"/>
      <c r="DS37" s="653"/>
      <c r="DT37" s="653"/>
      <c r="DU37" s="653"/>
      <c r="DV37" s="654"/>
      <c r="DW37" s="628">
        <v>9.3000000000000007</v>
      </c>
      <c r="DX37" s="655"/>
      <c r="DY37" s="655"/>
      <c r="DZ37" s="655"/>
      <c r="EA37" s="655"/>
      <c r="EB37" s="655"/>
      <c r="EC37" s="656"/>
    </row>
    <row r="38" spans="2:133" ht="11.25" customHeight="1" x14ac:dyDescent="0.2">
      <c r="B38" s="620" t="s">
        <v>322</v>
      </c>
      <c r="C38" s="621"/>
      <c r="D38" s="621"/>
      <c r="E38" s="621"/>
      <c r="F38" s="621"/>
      <c r="G38" s="621"/>
      <c r="H38" s="621"/>
      <c r="I38" s="621"/>
      <c r="J38" s="621"/>
      <c r="K38" s="621"/>
      <c r="L38" s="621"/>
      <c r="M38" s="621"/>
      <c r="N38" s="621"/>
      <c r="O38" s="621"/>
      <c r="P38" s="621"/>
      <c r="Q38" s="622"/>
      <c r="R38" s="623">
        <v>1813000</v>
      </c>
      <c r="S38" s="624"/>
      <c r="T38" s="624"/>
      <c r="U38" s="624"/>
      <c r="V38" s="624"/>
      <c r="W38" s="624"/>
      <c r="X38" s="624"/>
      <c r="Y38" s="625"/>
      <c r="Z38" s="626">
        <v>12.5</v>
      </c>
      <c r="AA38" s="626"/>
      <c r="AB38" s="626"/>
      <c r="AC38" s="626"/>
      <c r="AD38" s="627" t="s">
        <v>122</v>
      </c>
      <c r="AE38" s="627"/>
      <c r="AF38" s="627"/>
      <c r="AG38" s="627"/>
      <c r="AH38" s="627"/>
      <c r="AI38" s="627"/>
      <c r="AJ38" s="627"/>
      <c r="AK38" s="627"/>
      <c r="AL38" s="628" t="s">
        <v>122</v>
      </c>
      <c r="AM38" s="629"/>
      <c r="AN38" s="629"/>
      <c r="AO38" s="630"/>
      <c r="AQ38" s="689" t="s">
        <v>323</v>
      </c>
      <c r="AR38" s="690"/>
      <c r="AS38" s="690"/>
      <c r="AT38" s="690"/>
      <c r="AU38" s="690"/>
      <c r="AV38" s="690"/>
      <c r="AW38" s="690"/>
      <c r="AX38" s="690"/>
      <c r="AY38" s="691"/>
      <c r="AZ38" s="623">
        <v>45808</v>
      </c>
      <c r="BA38" s="624"/>
      <c r="BB38" s="624"/>
      <c r="BC38" s="624"/>
      <c r="BD38" s="653"/>
      <c r="BE38" s="653"/>
      <c r="BF38" s="669"/>
      <c r="BG38" s="620" t="s">
        <v>324</v>
      </c>
      <c r="BH38" s="621"/>
      <c r="BI38" s="621"/>
      <c r="BJ38" s="621"/>
      <c r="BK38" s="621"/>
      <c r="BL38" s="621"/>
      <c r="BM38" s="621"/>
      <c r="BN38" s="621"/>
      <c r="BO38" s="621"/>
      <c r="BP38" s="621"/>
      <c r="BQ38" s="621"/>
      <c r="BR38" s="621"/>
      <c r="BS38" s="621"/>
      <c r="BT38" s="621"/>
      <c r="BU38" s="622"/>
      <c r="BV38" s="623">
        <v>2812</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954395</v>
      </c>
      <c r="CS38" s="624"/>
      <c r="CT38" s="624"/>
      <c r="CU38" s="624"/>
      <c r="CV38" s="624"/>
      <c r="CW38" s="624"/>
      <c r="CX38" s="624"/>
      <c r="CY38" s="625"/>
      <c r="CZ38" s="628">
        <v>6.9</v>
      </c>
      <c r="DA38" s="655"/>
      <c r="DB38" s="655"/>
      <c r="DC38" s="658"/>
      <c r="DD38" s="632">
        <v>783776</v>
      </c>
      <c r="DE38" s="624"/>
      <c r="DF38" s="624"/>
      <c r="DG38" s="624"/>
      <c r="DH38" s="624"/>
      <c r="DI38" s="624"/>
      <c r="DJ38" s="624"/>
      <c r="DK38" s="625"/>
      <c r="DL38" s="632">
        <v>783776</v>
      </c>
      <c r="DM38" s="624"/>
      <c r="DN38" s="624"/>
      <c r="DO38" s="624"/>
      <c r="DP38" s="624"/>
      <c r="DQ38" s="624"/>
      <c r="DR38" s="624"/>
      <c r="DS38" s="624"/>
      <c r="DT38" s="624"/>
      <c r="DU38" s="624"/>
      <c r="DV38" s="625"/>
      <c r="DW38" s="628">
        <v>12.8</v>
      </c>
      <c r="DX38" s="655"/>
      <c r="DY38" s="655"/>
      <c r="DZ38" s="655"/>
      <c r="EA38" s="655"/>
      <c r="EB38" s="655"/>
      <c r="EC38" s="656"/>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9" t="s">
        <v>327</v>
      </c>
      <c r="AR39" s="690"/>
      <c r="AS39" s="690"/>
      <c r="AT39" s="690"/>
      <c r="AU39" s="690"/>
      <c r="AV39" s="690"/>
      <c r="AW39" s="690"/>
      <c r="AX39" s="690"/>
      <c r="AY39" s="691"/>
      <c r="AZ39" s="623" t="s">
        <v>122</v>
      </c>
      <c r="BA39" s="624"/>
      <c r="BB39" s="624"/>
      <c r="BC39" s="624"/>
      <c r="BD39" s="653"/>
      <c r="BE39" s="653"/>
      <c r="BF39" s="669"/>
      <c r="BG39" s="620" t="s">
        <v>328</v>
      </c>
      <c r="BH39" s="621"/>
      <c r="BI39" s="621"/>
      <c r="BJ39" s="621"/>
      <c r="BK39" s="621"/>
      <c r="BL39" s="621"/>
      <c r="BM39" s="621"/>
      <c r="BN39" s="621"/>
      <c r="BO39" s="621"/>
      <c r="BP39" s="621"/>
      <c r="BQ39" s="621"/>
      <c r="BR39" s="621"/>
      <c r="BS39" s="621"/>
      <c r="BT39" s="621"/>
      <c r="BU39" s="622"/>
      <c r="BV39" s="623">
        <v>4286</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980890</v>
      </c>
      <c r="CS39" s="653"/>
      <c r="CT39" s="653"/>
      <c r="CU39" s="653"/>
      <c r="CV39" s="653"/>
      <c r="CW39" s="653"/>
      <c r="CX39" s="653"/>
      <c r="CY39" s="654"/>
      <c r="CZ39" s="628">
        <v>7.1</v>
      </c>
      <c r="DA39" s="655"/>
      <c r="DB39" s="655"/>
      <c r="DC39" s="658"/>
      <c r="DD39" s="632">
        <v>980890</v>
      </c>
      <c r="DE39" s="653"/>
      <c r="DF39" s="653"/>
      <c r="DG39" s="653"/>
      <c r="DH39" s="653"/>
      <c r="DI39" s="653"/>
      <c r="DJ39" s="653"/>
      <c r="DK39" s="654"/>
      <c r="DL39" s="632" t="s">
        <v>122</v>
      </c>
      <c r="DM39" s="653"/>
      <c r="DN39" s="653"/>
      <c r="DO39" s="653"/>
      <c r="DP39" s="653"/>
      <c r="DQ39" s="653"/>
      <c r="DR39" s="653"/>
      <c r="DS39" s="653"/>
      <c r="DT39" s="653"/>
      <c r="DU39" s="653"/>
      <c r="DV39" s="654"/>
      <c r="DW39" s="628" t="s">
        <v>122</v>
      </c>
      <c r="DX39" s="655"/>
      <c r="DY39" s="655"/>
      <c r="DZ39" s="655"/>
      <c r="EA39" s="655"/>
      <c r="EB39" s="655"/>
      <c r="EC39" s="656"/>
    </row>
    <row r="40" spans="2:133" ht="11.25" customHeight="1" x14ac:dyDescent="0.2">
      <c r="B40" s="620" t="s">
        <v>330</v>
      </c>
      <c r="C40" s="621"/>
      <c r="D40" s="621"/>
      <c r="E40" s="621"/>
      <c r="F40" s="621"/>
      <c r="G40" s="621"/>
      <c r="H40" s="621"/>
      <c r="I40" s="621"/>
      <c r="J40" s="621"/>
      <c r="K40" s="621"/>
      <c r="L40" s="621"/>
      <c r="M40" s="621"/>
      <c r="N40" s="621"/>
      <c r="O40" s="621"/>
      <c r="P40" s="621"/>
      <c r="Q40" s="622"/>
      <c r="R40" s="623" t="s">
        <v>122</v>
      </c>
      <c r="S40" s="624"/>
      <c r="T40" s="624"/>
      <c r="U40" s="624"/>
      <c r="V40" s="624"/>
      <c r="W40" s="624"/>
      <c r="X40" s="624"/>
      <c r="Y40" s="625"/>
      <c r="Z40" s="626" t="s">
        <v>122</v>
      </c>
      <c r="AA40" s="626"/>
      <c r="AB40" s="626"/>
      <c r="AC40" s="626"/>
      <c r="AD40" s="627" t="s">
        <v>122</v>
      </c>
      <c r="AE40" s="627"/>
      <c r="AF40" s="627"/>
      <c r="AG40" s="627"/>
      <c r="AH40" s="627"/>
      <c r="AI40" s="627"/>
      <c r="AJ40" s="627"/>
      <c r="AK40" s="627"/>
      <c r="AL40" s="628" t="s">
        <v>122</v>
      </c>
      <c r="AM40" s="629"/>
      <c r="AN40" s="629"/>
      <c r="AO40" s="630"/>
      <c r="AQ40" s="689" t="s">
        <v>331</v>
      </c>
      <c r="AR40" s="690"/>
      <c r="AS40" s="690"/>
      <c r="AT40" s="690"/>
      <c r="AU40" s="690"/>
      <c r="AV40" s="690"/>
      <c r="AW40" s="690"/>
      <c r="AX40" s="690"/>
      <c r="AY40" s="691"/>
      <c r="AZ40" s="623" t="s">
        <v>122</v>
      </c>
      <c r="BA40" s="624"/>
      <c r="BB40" s="624"/>
      <c r="BC40" s="624"/>
      <c r="BD40" s="653"/>
      <c r="BE40" s="653"/>
      <c r="BF40" s="669"/>
      <c r="BG40" s="673" t="s">
        <v>332</v>
      </c>
      <c r="BH40" s="674"/>
      <c r="BI40" s="674"/>
      <c r="BJ40" s="674"/>
      <c r="BK40" s="674"/>
      <c r="BL40" s="223"/>
      <c r="BM40" s="621" t="s">
        <v>333</v>
      </c>
      <c r="BN40" s="621"/>
      <c r="BO40" s="621"/>
      <c r="BP40" s="621"/>
      <c r="BQ40" s="621"/>
      <c r="BR40" s="621"/>
      <c r="BS40" s="621"/>
      <c r="BT40" s="621"/>
      <c r="BU40" s="622"/>
      <c r="BV40" s="623">
        <v>111</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115611</v>
      </c>
      <c r="CS40" s="624"/>
      <c r="CT40" s="624"/>
      <c r="CU40" s="624"/>
      <c r="CV40" s="624"/>
      <c r="CW40" s="624"/>
      <c r="CX40" s="624"/>
      <c r="CY40" s="625"/>
      <c r="CZ40" s="628">
        <v>0.8</v>
      </c>
      <c r="DA40" s="655"/>
      <c r="DB40" s="655"/>
      <c r="DC40" s="658"/>
      <c r="DD40" s="632">
        <v>115611</v>
      </c>
      <c r="DE40" s="624"/>
      <c r="DF40" s="624"/>
      <c r="DG40" s="624"/>
      <c r="DH40" s="624"/>
      <c r="DI40" s="624"/>
      <c r="DJ40" s="624"/>
      <c r="DK40" s="625"/>
      <c r="DL40" s="632">
        <v>82612</v>
      </c>
      <c r="DM40" s="624"/>
      <c r="DN40" s="624"/>
      <c r="DO40" s="624"/>
      <c r="DP40" s="624"/>
      <c r="DQ40" s="624"/>
      <c r="DR40" s="624"/>
      <c r="DS40" s="624"/>
      <c r="DT40" s="624"/>
      <c r="DU40" s="624"/>
      <c r="DV40" s="625"/>
      <c r="DW40" s="628">
        <v>1.4</v>
      </c>
      <c r="DX40" s="655"/>
      <c r="DY40" s="655"/>
      <c r="DZ40" s="655"/>
      <c r="EA40" s="655"/>
      <c r="EB40" s="655"/>
      <c r="EC40" s="656"/>
    </row>
    <row r="41" spans="2:133" ht="11.25" customHeight="1" x14ac:dyDescent="0.2">
      <c r="B41" s="644" t="s">
        <v>335</v>
      </c>
      <c r="C41" s="645"/>
      <c r="D41" s="645"/>
      <c r="E41" s="645"/>
      <c r="F41" s="645"/>
      <c r="G41" s="645"/>
      <c r="H41" s="645"/>
      <c r="I41" s="645"/>
      <c r="J41" s="645"/>
      <c r="K41" s="645"/>
      <c r="L41" s="645"/>
      <c r="M41" s="645"/>
      <c r="N41" s="645"/>
      <c r="O41" s="645"/>
      <c r="P41" s="645"/>
      <c r="Q41" s="646"/>
      <c r="R41" s="698">
        <v>14558542</v>
      </c>
      <c r="S41" s="699"/>
      <c r="T41" s="699"/>
      <c r="U41" s="699"/>
      <c r="V41" s="699"/>
      <c r="W41" s="699"/>
      <c r="X41" s="699"/>
      <c r="Y41" s="700"/>
      <c r="Z41" s="701">
        <v>100</v>
      </c>
      <c r="AA41" s="701"/>
      <c r="AB41" s="701"/>
      <c r="AC41" s="701"/>
      <c r="AD41" s="702">
        <v>6117648</v>
      </c>
      <c r="AE41" s="702"/>
      <c r="AF41" s="702"/>
      <c r="AG41" s="702"/>
      <c r="AH41" s="702"/>
      <c r="AI41" s="702"/>
      <c r="AJ41" s="702"/>
      <c r="AK41" s="702"/>
      <c r="AL41" s="703">
        <v>100</v>
      </c>
      <c r="AM41" s="683"/>
      <c r="AN41" s="683"/>
      <c r="AO41" s="704"/>
      <c r="AQ41" s="689" t="s">
        <v>336</v>
      </c>
      <c r="AR41" s="690"/>
      <c r="AS41" s="690"/>
      <c r="AT41" s="690"/>
      <c r="AU41" s="690"/>
      <c r="AV41" s="690"/>
      <c r="AW41" s="690"/>
      <c r="AX41" s="690"/>
      <c r="AY41" s="691"/>
      <c r="AZ41" s="623">
        <v>180750</v>
      </c>
      <c r="BA41" s="624"/>
      <c r="BB41" s="624"/>
      <c r="BC41" s="624"/>
      <c r="BD41" s="653"/>
      <c r="BE41" s="653"/>
      <c r="BF41" s="669"/>
      <c r="BG41" s="673"/>
      <c r="BH41" s="674"/>
      <c r="BI41" s="674"/>
      <c r="BJ41" s="674"/>
      <c r="BK41" s="674"/>
      <c r="BL41" s="223"/>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3"/>
      <c r="CT41" s="653"/>
      <c r="CU41" s="653"/>
      <c r="CV41" s="653"/>
      <c r="CW41" s="653"/>
      <c r="CX41" s="653"/>
      <c r="CY41" s="654"/>
      <c r="CZ41" s="628" t="s">
        <v>122</v>
      </c>
      <c r="DA41" s="655"/>
      <c r="DB41" s="655"/>
      <c r="DC41" s="658"/>
      <c r="DD41" s="632" t="s">
        <v>122</v>
      </c>
      <c r="DE41" s="653"/>
      <c r="DF41" s="653"/>
      <c r="DG41" s="653"/>
      <c r="DH41" s="653"/>
      <c r="DI41" s="653"/>
      <c r="DJ41" s="653"/>
      <c r="DK41" s="654"/>
      <c r="DL41" s="692"/>
      <c r="DM41" s="693"/>
      <c r="DN41" s="693"/>
      <c r="DO41" s="693"/>
      <c r="DP41" s="693"/>
      <c r="DQ41" s="693"/>
      <c r="DR41" s="693"/>
      <c r="DS41" s="693"/>
      <c r="DT41" s="693"/>
      <c r="DU41" s="693"/>
      <c r="DV41" s="694"/>
      <c r="DW41" s="695"/>
      <c r="DX41" s="696"/>
      <c r="DY41" s="696"/>
      <c r="DZ41" s="696"/>
      <c r="EA41" s="696"/>
      <c r="EB41" s="696"/>
      <c r="EC41" s="697"/>
    </row>
    <row r="42" spans="2:133" ht="11.25" customHeight="1" x14ac:dyDescent="0.2">
      <c r="AQ42" s="705" t="s">
        <v>339</v>
      </c>
      <c r="AR42" s="706"/>
      <c r="AS42" s="706"/>
      <c r="AT42" s="706"/>
      <c r="AU42" s="706"/>
      <c r="AV42" s="706"/>
      <c r="AW42" s="706"/>
      <c r="AX42" s="706"/>
      <c r="AY42" s="707"/>
      <c r="AZ42" s="698">
        <v>773645</v>
      </c>
      <c r="BA42" s="699"/>
      <c r="BB42" s="699"/>
      <c r="BC42" s="699"/>
      <c r="BD42" s="682"/>
      <c r="BE42" s="682"/>
      <c r="BF42" s="684"/>
      <c r="BG42" s="675"/>
      <c r="BH42" s="676"/>
      <c r="BI42" s="676"/>
      <c r="BJ42" s="676"/>
      <c r="BK42" s="676"/>
      <c r="BL42" s="224"/>
      <c r="BM42" s="645" t="s">
        <v>340</v>
      </c>
      <c r="BN42" s="645"/>
      <c r="BO42" s="645"/>
      <c r="BP42" s="645"/>
      <c r="BQ42" s="645"/>
      <c r="BR42" s="645"/>
      <c r="BS42" s="645"/>
      <c r="BT42" s="645"/>
      <c r="BU42" s="646"/>
      <c r="BV42" s="698">
        <v>413</v>
      </c>
      <c r="BW42" s="699"/>
      <c r="BX42" s="699"/>
      <c r="BY42" s="699"/>
      <c r="BZ42" s="699"/>
      <c r="CA42" s="699"/>
      <c r="CB42" s="708"/>
      <c r="CD42" s="620" t="s">
        <v>341</v>
      </c>
      <c r="CE42" s="621"/>
      <c r="CF42" s="621"/>
      <c r="CG42" s="621"/>
      <c r="CH42" s="621"/>
      <c r="CI42" s="621"/>
      <c r="CJ42" s="621"/>
      <c r="CK42" s="621"/>
      <c r="CL42" s="621"/>
      <c r="CM42" s="621"/>
      <c r="CN42" s="621"/>
      <c r="CO42" s="621"/>
      <c r="CP42" s="621"/>
      <c r="CQ42" s="622"/>
      <c r="CR42" s="623">
        <v>3024449</v>
      </c>
      <c r="CS42" s="653"/>
      <c r="CT42" s="653"/>
      <c r="CU42" s="653"/>
      <c r="CV42" s="653"/>
      <c r="CW42" s="653"/>
      <c r="CX42" s="653"/>
      <c r="CY42" s="654"/>
      <c r="CZ42" s="628">
        <v>21.9</v>
      </c>
      <c r="DA42" s="655"/>
      <c r="DB42" s="655"/>
      <c r="DC42" s="658"/>
      <c r="DD42" s="632">
        <v>265081</v>
      </c>
      <c r="DE42" s="653"/>
      <c r="DF42" s="653"/>
      <c r="DG42" s="653"/>
      <c r="DH42" s="653"/>
      <c r="DI42" s="653"/>
      <c r="DJ42" s="653"/>
      <c r="DK42" s="654"/>
      <c r="DL42" s="692"/>
      <c r="DM42" s="693"/>
      <c r="DN42" s="693"/>
      <c r="DO42" s="693"/>
      <c r="DP42" s="693"/>
      <c r="DQ42" s="693"/>
      <c r="DR42" s="693"/>
      <c r="DS42" s="693"/>
      <c r="DT42" s="693"/>
      <c r="DU42" s="693"/>
      <c r="DV42" s="694"/>
      <c r="DW42" s="695"/>
      <c r="DX42" s="696"/>
      <c r="DY42" s="696"/>
      <c r="DZ42" s="696"/>
      <c r="EA42" s="696"/>
      <c r="EB42" s="696"/>
      <c r="EC42" s="697"/>
    </row>
    <row r="43" spans="2:133" ht="11.25" customHeight="1" x14ac:dyDescent="0.2">
      <c r="B43" s="214" t="s">
        <v>342</v>
      </c>
      <c r="CD43" s="620" t="s">
        <v>343</v>
      </c>
      <c r="CE43" s="621"/>
      <c r="CF43" s="621"/>
      <c r="CG43" s="621"/>
      <c r="CH43" s="621"/>
      <c r="CI43" s="621"/>
      <c r="CJ43" s="621"/>
      <c r="CK43" s="621"/>
      <c r="CL43" s="621"/>
      <c r="CM43" s="621"/>
      <c r="CN43" s="621"/>
      <c r="CO43" s="621"/>
      <c r="CP43" s="621"/>
      <c r="CQ43" s="622"/>
      <c r="CR43" s="623">
        <v>29918</v>
      </c>
      <c r="CS43" s="653"/>
      <c r="CT43" s="653"/>
      <c r="CU43" s="653"/>
      <c r="CV43" s="653"/>
      <c r="CW43" s="653"/>
      <c r="CX43" s="653"/>
      <c r="CY43" s="654"/>
      <c r="CZ43" s="628">
        <v>0.2</v>
      </c>
      <c r="DA43" s="655"/>
      <c r="DB43" s="655"/>
      <c r="DC43" s="658"/>
      <c r="DD43" s="632">
        <v>29918</v>
      </c>
      <c r="DE43" s="653"/>
      <c r="DF43" s="653"/>
      <c r="DG43" s="653"/>
      <c r="DH43" s="653"/>
      <c r="DI43" s="653"/>
      <c r="DJ43" s="653"/>
      <c r="DK43" s="654"/>
      <c r="DL43" s="692"/>
      <c r="DM43" s="693"/>
      <c r="DN43" s="693"/>
      <c r="DO43" s="693"/>
      <c r="DP43" s="693"/>
      <c r="DQ43" s="693"/>
      <c r="DR43" s="693"/>
      <c r="DS43" s="693"/>
      <c r="DT43" s="693"/>
      <c r="DU43" s="693"/>
      <c r="DV43" s="694"/>
      <c r="DW43" s="695"/>
      <c r="DX43" s="696"/>
      <c r="DY43" s="696"/>
      <c r="DZ43" s="696"/>
      <c r="EA43" s="696"/>
      <c r="EB43" s="696"/>
      <c r="EC43" s="697"/>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3024449</v>
      </c>
      <c r="CS44" s="624"/>
      <c r="CT44" s="624"/>
      <c r="CU44" s="624"/>
      <c r="CV44" s="624"/>
      <c r="CW44" s="624"/>
      <c r="CX44" s="624"/>
      <c r="CY44" s="625"/>
      <c r="CZ44" s="628">
        <v>21.9</v>
      </c>
      <c r="DA44" s="629"/>
      <c r="DB44" s="629"/>
      <c r="DC44" s="635"/>
      <c r="DD44" s="632">
        <v>265081</v>
      </c>
      <c r="DE44" s="624"/>
      <c r="DF44" s="624"/>
      <c r="DG44" s="624"/>
      <c r="DH44" s="624"/>
      <c r="DI44" s="624"/>
      <c r="DJ44" s="624"/>
      <c r="DK44" s="625"/>
      <c r="DL44" s="692"/>
      <c r="DM44" s="693"/>
      <c r="DN44" s="693"/>
      <c r="DO44" s="693"/>
      <c r="DP44" s="693"/>
      <c r="DQ44" s="693"/>
      <c r="DR44" s="693"/>
      <c r="DS44" s="693"/>
      <c r="DT44" s="693"/>
      <c r="DU44" s="693"/>
      <c r="DV44" s="694"/>
      <c r="DW44" s="695"/>
      <c r="DX44" s="696"/>
      <c r="DY44" s="696"/>
      <c r="DZ44" s="696"/>
      <c r="EA44" s="696"/>
      <c r="EB44" s="696"/>
      <c r="EC44" s="697"/>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2521107</v>
      </c>
      <c r="CS45" s="653"/>
      <c r="CT45" s="653"/>
      <c r="CU45" s="653"/>
      <c r="CV45" s="653"/>
      <c r="CW45" s="653"/>
      <c r="CX45" s="653"/>
      <c r="CY45" s="654"/>
      <c r="CZ45" s="628">
        <v>18.3</v>
      </c>
      <c r="DA45" s="655"/>
      <c r="DB45" s="655"/>
      <c r="DC45" s="658"/>
      <c r="DD45" s="632">
        <v>176939</v>
      </c>
      <c r="DE45" s="653"/>
      <c r="DF45" s="653"/>
      <c r="DG45" s="653"/>
      <c r="DH45" s="653"/>
      <c r="DI45" s="653"/>
      <c r="DJ45" s="653"/>
      <c r="DK45" s="654"/>
      <c r="DL45" s="692"/>
      <c r="DM45" s="693"/>
      <c r="DN45" s="693"/>
      <c r="DO45" s="693"/>
      <c r="DP45" s="693"/>
      <c r="DQ45" s="693"/>
      <c r="DR45" s="693"/>
      <c r="DS45" s="693"/>
      <c r="DT45" s="693"/>
      <c r="DU45" s="693"/>
      <c r="DV45" s="694"/>
      <c r="DW45" s="695"/>
      <c r="DX45" s="696"/>
      <c r="DY45" s="696"/>
      <c r="DZ45" s="696"/>
      <c r="EA45" s="696"/>
      <c r="EB45" s="696"/>
      <c r="EC45" s="697"/>
    </row>
    <row r="46" spans="2:133" ht="11.25" customHeight="1" x14ac:dyDescent="0.2">
      <c r="B46" s="225"/>
      <c r="CD46" s="663"/>
      <c r="CE46" s="664"/>
      <c r="CF46" s="620" t="s">
        <v>348</v>
      </c>
      <c r="CG46" s="621"/>
      <c r="CH46" s="621"/>
      <c r="CI46" s="621"/>
      <c r="CJ46" s="621"/>
      <c r="CK46" s="621"/>
      <c r="CL46" s="621"/>
      <c r="CM46" s="621"/>
      <c r="CN46" s="621"/>
      <c r="CO46" s="621"/>
      <c r="CP46" s="621"/>
      <c r="CQ46" s="622"/>
      <c r="CR46" s="623">
        <v>500227</v>
      </c>
      <c r="CS46" s="624"/>
      <c r="CT46" s="624"/>
      <c r="CU46" s="624"/>
      <c r="CV46" s="624"/>
      <c r="CW46" s="624"/>
      <c r="CX46" s="624"/>
      <c r="CY46" s="625"/>
      <c r="CZ46" s="628">
        <v>3.6</v>
      </c>
      <c r="DA46" s="629"/>
      <c r="DB46" s="629"/>
      <c r="DC46" s="635"/>
      <c r="DD46" s="632">
        <v>87727</v>
      </c>
      <c r="DE46" s="624"/>
      <c r="DF46" s="624"/>
      <c r="DG46" s="624"/>
      <c r="DH46" s="624"/>
      <c r="DI46" s="624"/>
      <c r="DJ46" s="624"/>
      <c r="DK46" s="625"/>
      <c r="DL46" s="692"/>
      <c r="DM46" s="693"/>
      <c r="DN46" s="693"/>
      <c r="DO46" s="693"/>
      <c r="DP46" s="693"/>
      <c r="DQ46" s="693"/>
      <c r="DR46" s="693"/>
      <c r="DS46" s="693"/>
      <c r="DT46" s="693"/>
      <c r="DU46" s="693"/>
      <c r="DV46" s="694"/>
      <c r="DW46" s="695"/>
      <c r="DX46" s="696"/>
      <c r="DY46" s="696"/>
      <c r="DZ46" s="696"/>
      <c r="EA46" s="696"/>
      <c r="EB46" s="696"/>
      <c r="EC46" s="697"/>
    </row>
    <row r="47" spans="2:133" ht="11.25" customHeight="1" x14ac:dyDescent="0.2">
      <c r="B47" s="225"/>
      <c r="CD47" s="663"/>
      <c r="CE47" s="664"/>
      <c r="CF47" s="620" t="s">
        <v>349</v>
      </c>
      <c r="CG47" s="621"/>
      <c r="CH47" s="621"/>
      <c r="CI47" s="621"/>
      <c r="CJ47" s="621"/>
      <c r="CK47" s="621"/>
      <c r="CL47" s="621"/>
      <c r="CM47" s="621"/>
      <c r="CN47" s="621"/>
      <c r="CO47" s="621"/>
      <c r="CP47" s="621"/>
      <c r="CQ47" s="622"/>
      <c r="CR47" s="623" t="s">
        <v>122</v>
      </c>
      <c r="CS47" s="653"/>
      <c r="CT47" s="653"/>
      <c r="CU47" s="653"/>
      <c r="CV47" s="653"/>
      <c r="CW47" s="653"/>
      <c r="CX47" s="653"/>
      <c r="CY47" s="654"/>
      <c r="CZ47" s="628" t="s">
        <v>122</v>
      </c>
      <c r="DA47" s="655"/>
      <c r="DB47" s="655"/>
      <c r="DC47" s="658"/>
      <c r="DD47" s="632" t="s">
        <v>122</v>
      </c>
      <c r="DE47" s="653"/>
      <c r="DF47" s="653"/>
      <c r="DG47" s="653"/>
      <c r="DH47" s="653"/>
      <c r="DI47" s="653"/>
      <c r="DJ47" s="653"/>
      <c r="DK47" s="654"/>
      <c r="DL47" s="692"/>
      <c r="DM47" s="693"/>
      <c r="DN47" s="693"/>
      <c r="DO47" s="693"/>
      <c r="DP47" s="693"/>
      <c r="DQ47" s="693"/>
      <c r="DR47" s="693"/>
      <c r="DS47" s="693"/>
      <c r="DT47" s="693"/>
      <c r="DU47" s="693"/>
      <c r="DV47" s="694"/>
      <c r="DW47" s="695"/>
      <c r="DX47" s="696"/>
      <c r="DY47" s="696"/>
      <c r="DZ47" s="696"/>
      <c r="EA47" s="696"/>
      <c r="EB47" s="696"/>
      <c r="EC47" s="697"/>
    </row>
    <row r="48" spans="2:133" ht="10.8" x14ac:dyDescent="0.2">
      <c r="B48" s="225"/>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692"/>
      <c r="DM48" s="693"/>
      <c r="DN48" s="693"/>
      <c r="DO48" s="693"/>
      <c r="DP48" s="693"/>
      <c r="DQ48" s="693"/>
      <c r="DR48" s="693"/>
      <c r="DS48" s="693"/>
      <c r="DT48" s="693"/>
      <c r="DU48" s="693"/>
      <c r="DV48" s="694"/>
      <c r="DW48" s="695"/>
      <c r="DX48" s="696"/>
      <c r="DY48" s="696"/>
      <c r="DZ48" s="696"/>
      <c r="EA48" s="696"/>
      <c r="EB48" s="696"/>
      <c r="EC48" s="697"/>
    </row>
    <row r="49" spans="2:133" ht="11.25" customHeight="1" x14ac:dyDescent="0.2">
      <c r="B49" s="225"/>
      <c r="CD49" s="644" t="s">
        <v>351</v>
      </c>
      <c r="CE49" s="645"/>
      <c r="CF49" s="645"/>
      <c r="CG49" s="645"/>
      <c r="CH49" s="645"/>
      <c r="CI49" s="645"/>
      <c r="CJ49" s="645"/>
      <c r="CK49" s="645"/>
      <c r="CL49" s="645"/>
      <c r="CM49" s="645"/>
      <c r="CN49" s="645"/>
      <c r="CO49" s="645"/>
      <c r="CP49" s="645"/>
      <c r="CQ49" s="646"/>
      <c r="CR49" s="698">
        <v>13796372</v>
      </c>
      <c r="CS49" s="682"/>
      <c r="CT49" s="682"/>
      <c r="CU49" s="682"/>
      <c r="CV49" s="682"/>
      <c r="CW49" s="682"/>
      <c r="CX49" s="682"/>
      <c r="CY49" s="711"/>
      <c r="CZ49" s="703">
        <v>100</v>
      </c>
      <c r="DA49" s="712"/>
      <c r="DB49" s="712"/>
      <c r="DC49" s="713"/>
      <c r="DD49" s="714">
        <v>8978559</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92dKEZVfP/9cd8He9Zl6Y8rZSDuyHlxrEraouJASUi+Hytmh1Hkc4sWw9Hi1LhUHXJMsr3BQZ8nxmLgRqsNByw==" saltValue="lMqagMogtDbGmMTZnxQB8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election activeCell="AU33" sqref="AU33:AY33"/>
    </sheetView>
  </sheetViews>
  <sheetFormatPr defaultColWidth="0" defaultRowHeight="13.2" zeroHeight="1" x14ac:dyDescent="0.2"/>
  <cols>
    <col min="1" max="130" width="2.77734375" style="231" customWidth="1"/>
    <col min="131" max="131" width="1.6640625" style="231" customWidth="1"/>
    <col min="132" max="16384" width="9" style="231" hidden="1"/>
  </cols>
  <sheetData>
    <row r="1" spans="1:131" ht="11.25" customHeight="1" thickBot="1" x14ac:dyDescent="0.25">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722" t="s">
        <v>353</v>
      </c>
      <c r="DK2" s="723"/>
      <c r="DL2" s="723"/>
      <c r="DM2" s="723"/>
      <c r="DN2" s="723"/>
      <c r="DO2" s="724"/>
      <c r="DP2" s="228"/>
      <c r="DQ2" s="722" t="s">
        <v>354</v>
      </c>
      <c r="DR2" s="723"/>
      <c r="DS2" s="723"/>
      <c r="DT2" s="723"/>
      <c r="DU2" s="723"/>
      <c r="DV2" s="723"/>
      <c r="DW2" s="723"/>
      <c r="DX2" s="723"/>
      <c r="DY2" s="723"/>
      <c r="DZ2" s="724"/>
      <c r="EA2" s="230"/>
    </row>
    <row r="3" spans="1:131" ht="11.25" customHeight="1" x14ac:dyDescent="0.2">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32"/>
      <c r="BA4" s="232"/>
      <c r="BB4" s="232"/>
      <c r="BC4" s="232"/>
      <c r="BD4" s="232"/>
      <c r="BE4" s="233"/>
      <c r="BF4" s="233"/>
      <c r="BG4" s="233"/>
      <c r="BH4" s="233"/>
      <c r="BI4" s="233"/>
      <c r="BJ4" s="233"/>
      <c r="BK4" s="233"/>
      <c r="BL4" s="233"/>
      <c r="BM4" s="233"/>
      <c r="BN4" s="233"/>
      <c r="BO4" s="233"/>
      <c r="BP4" s="233"/>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34"/>
    </row>
    <row r="5" spans="1:131" s="235"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32"/>
      <c r="BA5" s="232"/>
      <c r="BB5" s="232"/>
      <c r="BC5" s="232"/>
      <c r="BD5" s="232"/>
      <c r="BE5" s="233"/>
      <c r="BF5" s="233"/>
      <c r="BG5" s="233"/>
      <c r="BH5" s="233"/>
      <c r="BI5" s="233"/>
      <c r="BJ5" s="233"/>
      <c r="BK5" s="233"/>
      <c r="BL5" s="233"/>
      <c r="BM5" s="233"/>
      <c r="BN5" s="233"/>
      <c r="BO5" s="233"/>
      <c r="BP5" s="233"/>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34"/>
    </row>
    <row r="6" spans="1:131" s="235"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32"/>
      <c r="BA6" s="232"/>
      <c r="BB6" s="232"/>
      <c r="BC6" s="232"/>
      <c r="BD6" s="232"/>
      <c r="BE6" s="233"/>
      <c r="BF6" s="233"/>
      <c r="BG6" s="233"/>
      <c r="BH6" s="233"/>
      <c r="BI6" s="233"/>
      <c r="BJ6" s="233"/>
      <c r="BK6" s="233"/>
      <c r="BL6" s="233"/>
      <c r="BM6" s="233"/>
      <c r="BN6" s="233"/>
      <c r="BO6" s="233"/>
      <c r="BP6" s="233"/>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34"/>
    </row>
    <row r="7" spans="1:131" s="235" customFormat="1" ht="26.25" customHeight="1" thickTop="1" x14ac:dyDescent="0.2">
      <c r="A7" s="236">
        <v>1</v>
      </c>
      <c r="B7" s="749" t="s">
        <v>374</v>
      </c>
      <c r="C7" s="750"/>
      <c r="D7" s="750"/>
      <c r="E7" s="750"/>
      <c r="F7" s="750"/>
      <c r="G7" s="750"/>
      <c r="H7" s="750"/>
      <c r="I7" s="750"/>
      <c r="J7" s="750"/>
      <c r="K7" s="750"/>
      <c r="L7" s="750"/>
      <c r="M7" s="750"/>
      <c r="N7" s="750"/>
      <c r="O7" s="750"/>
      <c r="P7" s="751"/>
      <c r="Q7" s="752">
        <v>14249</v>
      </c>
      <c r="R7" s="753"/>
      <c r="S7" s="753"/>
      <c r="T7" s="753"/>
      <c r="U7" s="753"/>
      <c r="V7" s="753">
        <v>13528</v>
      </c>
      <c r="W7" s="753"/>
      <c r="X7" s="753"/>
      <c r="Y7" s="753"/>
      <c r="Z7" s="753"/>
      <c r="AA7" s="753">
        <v>721</v>
      </c>
      <c r="AB7" s="753"/>
      <c r="AC7" s="753"/>
      <c r="AD7" s="753"/>
      <c r="AE7" s="754"/>
      <c r="AF7" s="755">
        <v>579</v>
      </c>
      <c r="AG7" s="756"/>
      <c r="AH7" s="756"/>
      <c r="AI7" s="756"/>
      <c r="AJ7" s="757"/>
      <c r="AK7" s="758">
        <v>1072</v>
      </c>
      <c r="AL7" s="759"/>
      <c r="AM7" s="759"/>
      <c r="AN7" s="759"/>
      <c r="AO7" s="759"/>
      <c r="AP7" s="759">
        <v>10953</v>
      </c>
      <c r="AQ7" s="759"/>
      <c r="AR7" s="759"/>
      <c r="AS7" s="759"/>
      <c r="AT7" s="759"/>
      <c r="AU7" s="760"/>
      <c r="AV7" s="760"/>
      <c r="AW7" s="760"/>
      <c r="AX7" s="760"/>
      <c r="AY7" s="761"/>
      <c r="AZ7" s="232"/>
      <c r="BA7" s="232"/>
      <c r="BB7" s="232"/>
      <c r="BC7" s="232"/>
      <c r="BD7" s="232"/>
      <c r="BE7" s="233"/>
      <c r="BF7" s="233"/>
      <c r="BG7" s="233"/>
      <c r="BH7" s="233"/>
      <c r="BI7" s="233"/>
      <c r="BJ7" s="233"/>
      <c r="BK7" s="233"/>
      <c r="BL7" s="233"/>
      <c r="BM7" s="233"/>
      <c r="BN7" s="233"/>
      <c r="BO7" s="233"/>
      <c r="BP7" s="233"/>
      <c r="BQ7" s="236">
        <v>1</v>
      </c>
      <c r="BR7" s="237"/>
      <c r="BS7" s="746" t="s">
        <v>563</v>
      </c>
      <c r="BT7" s="747"/>
      <c r="BU7" s="747"/>
      <c r="BV7" s="747"/>
      <c r="BW7" s="747"/>
      <c r="BX7" s="747"/>
      <c r="BY7" s="747"/>
      <c r="BZ7" s="747"/>
      <c r="CA7" s="747"/>
      <c r="CB7" s="747"/>
      <c r="CC7" s="747"/>
      <c r="CD7" s="747"/>
      <c r="CE7" s="747"/>
      <c r="CF7" s="747"/>
      <c r="CG7" s="762"/>
      <c r="CH7" s="743">
        <v>-69</v>
      </c>
      <c r="CI7" s="744"/>
      <c r="CJ7" s="744"/>
      <c r="CK7" s="744"/>
      <c r="CL7" s="745"/>
      <c r="CM7" s="743">
        <v>3</v>
      </c>
      <c r="CN7" s="744"/>
      <c r="CO7" s="744"/>
      <c r="CP7" s="744"/>
      <c r="CQ7" s="745"/>
      <c r="CR7" s="743">
        <v>2</v>
      </c>
      <c r="CS7" s="744"/>
      <c r="CT7" s="744"/>
      <c r="CU7" s="744"/>
      <c r="CV7" s="745"/>
      <c r="CW7" s="743" t="s">
        <v>548</v>
      </c>
      <c r="CX7" s="744"/>
      <c r="CY7" s="744"/>
      <c r="CZ7" s="744"/>
      <c r="DA7" s="745"/>
      <c r="DB7" s="743"/>
      <c r="DC7" s="744"/>
      <c r="DD7" s="744"/>
      <c r="DE7" s="744"/>
      <c r="DF7" s="745"/>
      <c r="DG7" s="743">
        <v>602</v>
      </c>
      <c r="DH7" s="744"/>
      <c r="DI7" s="744"/>
      <c r="DJ7" s="744"/>
      <c r="DK7" s="745"/>
      <c r="DL7" s="743" t="s">
        <v>548</v>
      </c>
      <c r="DM7" s="744"/>
      <c r="DN7" s="744"/>
      <c r="DO7" s="744"/>
      <c r="DP7" s="745"/>
      <c r="DQ7" s="743" t="s">
        <v>548</v>
      </c>
      <c r="DR7" s="744"/>
      <c r="DS7" s="744"/>
      <c r="DT7" s="744"/>
      <c r="DU7" s="745"/>
      <c r="DV7" s="746"/>
      <c r="DW7" s="747"/>
      <c r="DX7" s="747"/>
      <c r="DY7" s="747"/>
      <c r="DZ7" s="748"/>
      <c r="EA7" s="234"/>
    </row>
    <row r="8" spans="1:131" s="235" customFormat="1" ht="26.25" customHeight="1" x14ac:dyDescent="0.2">
      <c r="A8" s="238">
        <v>2</v>
      </c>
      <c r="B8" s="780" t="s">
        <v>375</v>
      </c>
      <c r="C8" s="781"/>
      <c r="D8" s="781"/>
      <c r="E8" s="781"/>
      <c r="F8" s="781"/>
      <c r="G8" s="781"/>
      <c r="H8" s="781"/>
      <c r="I8" s="781"/>
      <c r="J8" s="781"/>
      <c r="K8" s="781"/>
      <c r="L8" s="781"/>
      <c r="M8" s="781"/>
      <c r="N8" s="781"/>
      <c r="O8" s="781"/>
      <c r="P8" s="782"/>
      <c r="Q8" s="783">
        <v>521</v>
      </c>
      <c r="R8" s="784"/>
      <c r="S8" s="784"/>
      <c r="T8" s="784"/>
      <c r="U8" s="784"/>
      <c r="V8" s="784">
        <v>507</v>
      </c>
      <c r="W8" s="784"/>
      <c r="X8" s="784"/>
      <c r="Y8" s="784"/>
      <c r="Z8" s="784"/>
      <c r="AA8" s="784">
        <v>14</v>
      </c>
      <c r="AB8" s="784"/>
      <c r="AC8" s="784"/>
      <c r="AD8" s="784"/>
      <c r="AE8" s="785"/>
      <c r="AF8" s="786">
        <v>11</v>
      </c>
      <c r="AG8" s="787"/>
      <c r="AH8" s="787"/>
      <c r="AI8" s="787"/>
      <c r="AJ8" s="788"/>
      <c r="AK8" s="769">
        <v>239</v>
      </c>
      <c r="AL8" s="770"/>
      <c r="AM8" s="770"/>
      <c r="AN8" s="770"/>
      <c r="AO8" s="770"/>
      <c r="AP8" s="770">
        <v>1100</v>
      </c>
      <c r="AQ8" s="770"/>
      <c r="AR8" s="770"/>
      <c r="AS8" s="770"/>
      <c r="AT8" s="770"/>
      <c r="AU8" s="771"/>
      <c r="AV8" s="771"/>
      <c r="AW8" s="771"/>
      <c r="AX8" s="771"/>
      <c r="AY8" s="772"/>
      <c r="AZ8" s="232"/>
      <c r="BA8" s="232"/>
      <c r="BB8" s="232"/>
      <c r="BC8" s="232"/>
      <c r="BD8" s="232"/>
      <c r="BE8" s="233"/>
      <c r="BF8" s="233"/>
      <c r="BG8" s="233"/>
      <c r="BH8" s="233"/>
      <c r="BI8" s="233"/>
      <c r="BJ8" s="233"/>
      <c r="BK8" s="233"/>
      <c r="BL8" s="233"/>
      <c r="BM8" s="233"/>
      <c r="BN8" s="233"/>
      <c r="BO8" s="233"/>
      <c r="BP8" s="233"/>
      <c r="BQ8" s="238">
        <v>2</v>
      </c>
      <c r="BR8" s="239"/>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34"/>
    </row>
    <row r="9" spans="1:131" s="235" customFormat="1" ht="26.25" customHeight="1" x14ac:dyDescent="0.2">
      <c r="A9" s="238">
        <v>3</v>
      </c>
      <c r="B9" s="780" t="s">
        <v>376</v>
      </c>
      <c r="C9" s="781"/>
      <c r="D9" s="781"/>
      <c r="E9" s="781"/>
      <c r="F9" s="781"/>
      <c r="G9" s="781"/>
      <c r="H9" s="781"/>
      <c r="I9" s="781"/>
      <c r="J9" s="781"/>
      <c r="K9" s="781"/>
      <c r="L9" s="781"/>
      <c r="M9" s="781"/>
      <c r="N9" s="781"/>
      <c r="O9" s="781"/>
      <c r="P9" s="782"/>
      <c r="Q9" s="783">
        <v>34</v>
      </c>
      <c r="R9" s="784"/>
      <c r="S9" s="784"/>
      <c r="T9" s="784"/>
      <c r="U9" s="784"/>
      <c r="V9" s="784">
        <v>6</v>
      </c>
      <c r="W9" s="784"/>
      <c r="X9" s="784"/>
      <c r="Y9" s="784"/>
      <c r="Z9" s="784"/>
      <c r="AA9" s="784">
        <v>28</v>
      </c>
      <c r="AB9" s="784"/>
      <c r="AC9" s="784"/>
      <c r="AD9" s="784"/>
      <c r="AE9" s="785"/>
      <c r="AF9" s="786">
        <v>28</v>
      </c>
      <c r="AG9" s="787"/>
      <c r="AH9" s="787"/>
      <c r="AI9" s="787"/>
      <c r="AJ9" s="788"/>
      <c r="AK9" s="769">
        <v>0</v>
      </c>
      <c r="AL9" s="770"/>
      <c r="AM9" s="770"/>
      <c r="AN9" s="770"/>
      <c r="AO9" s="770"/>
      <c r="AP9" s="770" t="s">
        <v>547</v>
      </c>
      <c r="AQ9" s="770"/>
      <c r="AR9" s="770"/>
      <c r="AS9" s="770"/>
      <c r="AT9" s="770"/>
      <c r="AU9" s="771"/>
      <c r="AV9" s="771"/>
      <c r="AW9" s="771"/>
      <c r="AX9" s="771"/>
      <c r="AY9" s="772"/>
      <c r="AZ9" s="232"/>
      <c r="BA9" s="232"/>
      <c r="BB9" s="232"/>
      <c r="BC9" s="232"/>
      <c r="BD9" s="232"/>
      <c r="BE9" s="233"/>
      <c r="BF9" s="233"/>
      <c r="BG9" s="233"/>
      <c r="BH9" s="233"/>
      <c r="BI9" s="233"/>
      <c r="BJ9" s="233"/>
      <c r="BK9" s="233"/>
      <c r="BL9" s="233"/>
      <c r="BM9" s="233"/>
      <c r="BN9" s="233"/>
      <c r="BO9" s="233"/>
      <c r="BP9" s="233"/>
      <c r="BQ9" s="238">
        <v>3</v>
      </c>
      <c r="BR9" s="239"/>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34"/>
    </row>
    <row r="10" spans="1:131" s="235" customFormat="1" ht="26.25" customHeight="1" x14ac:dyDescent="0.2">
      <c r="A10" s="238">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32"/>
      <c r="BA10" s="232"/>
      <c r="BB10" s="232"/>
      <c r="BC10" s="232"/>
      <c r="BD10" s="232"/>
      <c r="BE10" s="233"/>
      <c r="BF10" s="233"/>
      <c r="BG10" s="233"/>
      <c r="BH10" s="233"/>
      <c r="BI10" s="233"/>
      <c r="BJ10" s="233"/>
      <c r="BK10" s="233"/>
      <c r="BL10" s="233"/>
      <c r="BM10" s="233"/>
      <c r="BN10" s="233"/>
      <c r="BO10" s="233"/>
      <c r="BP10" s="233"/>
      <c r="BQ10" s="238">
        <v>4</v>
      </c>
      <c r="BR10" s="239"/>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34"/>
    </row>
    <row r="11" spans="1:131" s="235" customFormat="1" ht="26.25" customHeight="1" x14ac:dyDescent="0.2">
      <c r="A11" s="238">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32"/>
      <c r="BA11" s="232"/>
      <c r="BB11" s="232"/>
      <c r="BC11" s="232"/>
      <c r="BD11" s="232"/>
      <c r="BE11" s="233"/>
      <c r="BF11" s="233"/>
      <c r="BG11" s="233"/>
      <c r="BH11" s="233"/>
      <c r="BI11" s="233"/>
      <c r="BJ11" s="233"/>
      <c r="BK11" s="233"/>
      <c r="BL11" s="233"/>
      <c r="BM11" s="233"/>
      <c r="BN11" s="233"/>
      <c r="BO11" s="233"/>
      <c r="BP11" s="233"/>
      <c r="BQ11" s="238">
        <v>5</v>
      </c>
      <c r="BR11" s="239"/>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34"/>
    </row>
    <row r="12" spans="1:131" s="235" customFormat="1" ht="26.25" customHeight="1" x14ac:dyDescent="0.2">
      <c r="A12" s="238">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32"/>
      <c r="BA12" s="232"/>
      <c r="BB12" s="232"/>
      <c r="BC12" s="232"/>
      <c r="BD12" s="232"/>
      <c r="BE12" s="233"/>
      <c r="BF12" s="233"/>
      <c r="BG12" s="233"/>
      <c r="BH12" s="233"/>
      <c r="BI12" s="233"/>
      <c r="BJ12" s="233"/>
      <c r="BK12" s="233"/>
      <c r="BL12" s="233"/>
      <c r="BM12" s="233"/>
      <c r="BN12" s="233"/>
      <c r="BO12" s="233"/>
      <c r="BP12" s="233"/>
      <c r="BQ12" s="238">
        <v>6</v>
      </c>
      <c r="BR12" s="239"/>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34"/>
    </row>
    <row r="13" spans="1:131" s="235" customFormat="1" ht="26.25" customHeight="1" x14ac:dyDescent="0.2">
      <c r="A13" s="238">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32"/>
      <c r="BA13" s="232"/>
      <c r="BB13" s="232"/>
      <c r="BC13" s="232"/>
      <c r="BD13" s="232"/>
      <c r="BE13" s="233"/>
      <c r="BF13" s="233"/>
      <c r="BG13" s="233"/>
      <c r="BH13" s="233"/>
      <c r="BI13" s="233"/>
      <c r="BJ13" s="233"/>
      <c r="BK13" s="233"/>
      <c r="BL13" s="233"/>
      <c r="BM13" s="233"/>
      <c r="BN13" s="233"/>
      <c r="BO13" s="233"/>
      <c r="BP13" s="233"/>
      <c r="BQ13" s="238">
        <v>7</v>
      </c>
      <c r="BR13" s="239"/>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34"/>
    </row>
    <row r="14" spans="1:131" s="235" customFormat="1" ht="26.25" customHeight="1" x14ac:dyDescent="0.2">
      <c r="A14" s="238">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32"/>
      <c r="BA14" s="232"/>
      <c r="BB14" s="232"/>
      <c r="BC14" s="232"/>
      <c r="BD14" s="232"/>
      <c r="BE14" s="233"/>
      <c r="BF14" s="233"/>
      <c r="BG14" s="233"/>
      <c r="BH14" s="233"/>
      <c r="BI14" s="233"/>
      <c r="BJ14" s="233"/>
      <c r="BK14" s="233"/>
      <c r="BL14" s="233"/>
      <c r="BM14" s="233"/>
      <c r="BN14" s="233"/>
      <c r="BO14" s="233"/>
      <c r="BP14" s="233"/>
      <c r="BQ14" s="238">
        <v>8</v>
      </c>
      <c r="BR14" s="239"/>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34"/>
    </row>
    <row r="15" spans="1:131" s="235" customFormat="1" ht="26.25" customHeight="1" x14ac:dyDescent="0.2">
      <c r="A15" s="238">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32"/>
      <c r="BA15" s="232"/>
      <c r="BB15" s="232"/>
      <c r="BC15" s="232"/>
      <c r="BD15" s="232"/>
      <c r="BE15" s="233"/>
      <c r="BF15" s="233"/>
      <c r="BG15" s="233"/>
      <c r="BH15" s="233"/>
      <c r="BI15" s="233"/>
      <c r="BJ15" s="233"/>
      <c r="BK15" s="233"/>
      <c r="BL15" s="233"/>
      <c r="BM15" s="233"/>
      <c r="BN15" s="233"/>
      <c r="BO15" s="233"/>
      <c r="BP15" s="233"/>
      <c r="BQ15" s="238">
        <v>9</v>
      </c>
      <c r="BR15" s="239"/>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34"/>
    </row>
    <row r="16" spans="1:131" s="235" customFormat="1" ht="26.25" customHeight="1" x14ac:dyDescent="0.2">
      <c r="A16" s="238">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32"/>
      <c r="BA16" s="232"/>
      <c r="BB16" s="232"/>
      <c r="BC16" s="232"/>
      <c r="BD16" s="232"/>
      <c r="BE16" s="233"/>
      <c r="BF16" s="233"/>
      <c r="BG16" s="233"/>
      <c r="BH16" s="233"/>
      <c r="BI16" s="233"/>
      <c r="BJ16" s="233"/>
      <c r="BK16" s="233"/>
      <c r="BL16" s="233"/>
      <c r="BM16" s="233"/>
      <c r="BN16" s="233"/>
      <c r="BO16" s="233"/>
      <c r="BP16" s="233"/>
      <c r="BQ16" s="238">
        <v>10</v>
      </c>
      <c r="BR16" s="239"/>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34"/>
    </row>
    <row r="17" spans="1:131" s="235" customFormat="1" ht="26.25" customHeight="1" x14ac:dyDescent="0.2">
      <c r="A17" s="238">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32"/>
      <c r="BA17" s="232"/>
      <c r="BB17" s="232"/>
      <c r="BC17" s="232"/>
      <c r="BD17" s="232"/>
      <c r="BE17" s="233"/>
      <c r="BF17" s="233"/>
      <c r="BG17" s="233"/>
      <c r="BH17" s="233"/>
      <c r="BI17" s="233"/>
      <c r="BJ17" s="233"/>
      <c r="BK17" s="233"/>
      <c r="BL17" s="233"/>
      <c r="BM17" s="233"/>
      <c r="BN17" s="233"/>
      <c r="BO17" s="233"/>
      <c r="BP17" s="233"/>
      <c r="BQ17" s="238">
        <v>11</v>
      </c>
      <c r="BR17" s="239"/>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34"/>
    </row>
    <row r="18" spans="1:131" s="235" customFormat="1" ht="26.25" customHeight="1" x14ac:dyDescent="0.2">
      <c r="A18" s="238">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32"/>
      <c r="BA18" s="232"/>
      <c r="BB18" s="232"/>
      <c r="BC18" s="232"/>
      <c r="BD18" s="232"/>
      <c r="BE18" s="233"/>
      <c r="BF18" s="233"/>
      <c r="BG18" s="233"/>
      <c r="BH18" s="233"/>
      <c r="BI18" s="233"/>
      <c r="BJ18" s="233"/>
      <c r="BK18" s="233"/>
      <c r="BL18" s="233"/>
      <c r="BM18" s="233"/>
      <c r="BN18" s="233"/>
      <c r="BO18" s="233"/>
      <c r="BP18" s="233"/>
      <c r="BQ18" s="238">
        <v>12</v>
      </c>
      <c r="BR18" s="239"/>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34"/>
    </row>
    <row r="19" spans="1:131" s="235" customFormat="1" ht="26.25" customHeight="1" x14ac:dyDescent="0.2">
      <c r="A19" s="238">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32"/>
      <c r="BA19" s="232"/>
      <c r="BB19" s="232"/>
      <c r="BC19" s="232"/>
      <c r="BD19" s="232"/>
      <c r="BE19" s="233"/>
      <c r="BF19" s="233"/>
      <c r="BG19" s="233"/>
      <c r="BH19" s="233"/>
      <c r="BI19" s="233"/>
      <c r="BJ19" s="233"/>
      <c r="BK19" s="233"/>
      <c r="BL19" s="233"/>
      <c r="BM19" s="233"/>
      <c r="BN19" s="233"/>
      <c r="BO19" s="233"/>
      <c r="BP19" s="233"/>
      <c r="BQ19" s="238">
        <v>13</v>
      </c>
      <c r="BR19" s="239"/>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34"/>
    </row>
    <row r="20" spans="1:131" s="235" customFormat="1" ht="26.25" customHeight="1" x14ac:dyDescent="0.2">
      <c r="A20" s="238">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32"/>
      <c r="BA20" s="232"/>
      <c r="BB20" s="232"/>
      <c r="BC20" s="232"/>
      <c r="BD20" s="232"/>
      <c r="BE20" s="233"/>
      <c r="BF20" s="233"/>
      <c r="BG20" s="233"/>
      <c r="BH20" s="233"/>
      <c r="BI20" s="233"/>
      <c r="BJ20" s="233"/>
      <c r="BK20" s="233"/>
      <c r="BL20" s="233"/>
      <c r="BM20" s="233"/>
      <c r="BN20" s="233"/>
      <c r="BO20" s="233"/>
      <c r="BP20" s="233"/>
      <c r="BQ20" s="238">
        <v>14</v>
      </c>
      <c r="BR20" s="239"/>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34"/>
    </row>
    <row r="21" spans="1:131" s="235" customFormat="1" ht="26.25" customHeight="1" thickBot="1" x14ac:dyDescent="0.25">
      <c r="A21" s="238">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32"/>
      <c r="BA21" s="232"/>
      <c r="BB21" s="232"/>
      <c r="BC21" s="232"/>
      <c r="BD21" s="232"/>
      <c r="BE21" s="233"/>
      <c r="BF21" s="233"/>
      <c r="BG21" s="233"/>
      <c r="BH21" s="233"/>
      <c r="BI21" s="233"/>
      <c r="BJ21" s="233"/>
      <c r="BK21" s="233"/>
      <c r="BL21" s="233"/>
      <c r="BM21" s="233"/>
      <c r="BN21" s="233"/>
      <c r="BO21" s="233"/>
      <c r="BP21" s="233"/>
      <c r="BQ21" s="238">
        <v>15</v>
      </c>
      <c r="BR21" s="239"/>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34"/>
    </row>
    <row r="22" spans="1:131" s="235" customFormat="1" ht="26.25" customHeight="1" x14ac:dyDescent="0.2">
      <c r="A22" s="238">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377</v>
      </c>
      <c r="BA22" s="806"/>
      <c r="BB22" s="806"/>
      <c r="BC22" s="806"/>
      <c r="BD22" s="807"/>
      <c r="BE22" s="233"/>
      <c r="BF22" s="233"/>
      <c r="BG22" s="233"/>
      <c r="BH22" s="233"/>
      <c r="BI22" s="233"/>
      <c r="BJ22" s="233"/>
      <c r="BK22" s="233"/>
      <c r="BL22" s="233"/>
      <c r="BM22" s="233"/>
      <c r="BN22" s="233"/>
      <c r="BO22" s="233"/>
      <c r="BP22" s="233"/>
      <c r="BQ22" s="238">
        <v>16</v>
      </c>
      <c r="BR22" s="239"/>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34"/>
    </row>
    <row r="23" spans="1:131" s="235" customFormat="1" ht="26.25" customHeight="1" thickBot="1" x14ac:dyDescent="0.25">
      <c r="A23" s="240" t="s">
        <v>378</v>
      </c>
      <c r="B23" s="789" t="s">
        <v>379</v>
      </c>
      <c r="C23" s="790"/>
      <c r="D23" s="790"/>
      <c r="E23" s="790"/>
      <c r="F23" s="790"/>
      <c r="G23" s="790"/>
      <c r="H23" s="790"/>
      <c r="I23" s="790"/>
      <c r="J23" s="790"/>
      <c r="K23" s="790"/>
      <c r="L23" s="790"/>
      <c r="M23" s="790"/>
      <c r="N23" s="790"/>
      <c r="O23" s="790"/>
      <c r="P23" s="791"/>
      <c r="Q23" s="792">
        <v>14559</v>
      </c>
      <c r="R23" s="793"/>
      <c r="S23" s="793"/>
      <c r="T23" s="793"/>
      <c r="U23" s="793"/>
      <c r="V23" s="793">
        <v>13796</v>
      </c>
      <c r="W23" s="793"/>
      <c r="X23" s="793"/>
      <c r="Y23" s="793"/>
      <c r="Z23" s="793"/>
      <c r="AA23" s="793">
        <v>762</v>
      </c>
      <c r="AB23" s="793"/>
      <c r="AC23" s="793"/>
      <c r="AD23" s="793"/>
      <c r="AE23" s="794"/>
      <c r="AF23" s="795">
        <v>617</v>
      </c>
      <c r="AG23" s="793"/>
      <c r="AH23" s="793"/>
      <c r="AI23" s="793"/>
      <c r="AJ23" s="796"/>
      <c r="AK23" s="797"/>
      <c r="AL23" s="798"/>
      <c r="AM23" s="798"/>
      <c r="AN23" s="798"/>
      <c r="AO23" s="798"/>
      <c r="AP23" s="793">
        <v>12053</v>
      </c>
      <c r="AQ23" s="793"/>
      <c r="AR23" s="793"/>
      <c r="AS23" s="793"/>
      <c r="AT23" s="793"/>
      <c r="AU23" s="809"/>
      <c r="AV23" s="809"/>
      <c r="AW23" s="809"/>
      <c r="AX23" s="809"/>
      <c r="AY23" s="810"/>
      <c r="AZ23" s="811" t="s">
        <v>122</v>
      </c>
      <c r="BA23" s="812"/>
      <c r="BB23" s="812"/>
      <c r="BC23" s="812"/>
      <c r="BD23" s="813"/>
      <c r="BE23" s="233"/>
      <c r="BF23" s="233"/>
      <c r="BG23" s="233"/>
      <c r="BH23" s="233"/>
      <c r="BI23" s="233"/>
      <c r="BJ23" s="233"/>
      <c r="BK23" s="233"/>
      <c r="BL23" s="233"/>
      <c r="BM23" s="233"/>
      <c r="BN23" s="233"/>
      <c r="BO23" s="233"/>
      <c r="BP23" s="233"/>
      <c r="BQ23" s="238">
        <v>17</v>
      </c>
      <c r="BR23" s="239"/>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34"/>
    </row>
    <row r="24" spans="1:131" s="235" customFormat="1" ht="26.25" customHeight="1" x14ac:dyDescent="0.2">
      <c r="A24" s="808" t="s">
        <v>380</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32"/>
      <c r="BA24" s="232"/>
      <c r="BB24" s="232"/>
      <c r="BC24" s="232"/>
      <c r="BD24" s="232"/>
      <c r="BE24" s="233"/>
      <c r="BF24" s="233"/>
      <c r="BG24" s="233"/>
      <c r="BH24" s="233"/>
      <c r="BI24" s="233"/>
      <c r="BJ24" s="233"/>
      <c r="BK24" s="233"/>
      <c r="BL24" s="233"/>
      <c r="BM24" s="233"/>
      <c r="BN24" s="233"/>
      <c r="BO24" s="233"/>
      <c r="BP24" s="233"/>
      <c r="BQ24" s="238">
        <v>18</v>
      </c>
      <c r="BR24" s="239"/>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34"/>
    </row>
    <row r="25" spans="1:131" ht="26.25" customHeight="1" thickBot="1" x14ac:dyDescent="0.25">
      <c r="A25" s="725" t="s">
        <v>381</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32"/>
      <c r="BK25" s="232"/>
      <c r="BL25" s="232"/>
      <c r="BM25" s="232"/>
      <c r="BN25" s="232"/>
      <c r="BO25" s="241"/>
      <c r="BP25" s="241"/>
      <c r="BQ25" s="238">
        <v>19</v>
      </c>
      <c r="BR25" s="239"/>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30"/>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382</v>
      </c>
      <c r="R26" s="734"/>
      <c r="S26" s="734"/>
      <c r="T26" s="734"/>
      <c r="U26" s="735"/>
      <c r="V26" s="733" t="s">
        <v>383</v>
      </c>
      <c r="W26" s="734"/>
      <c r="X26" s="734"/>
      <c r="Y26" s="734"/>
      <c r="Z26" s="735"/>
      <c r="AA26" s="733" t="s">
        <v>384</v>
      </c>
      <c r="AB26" s="734"/>
      <c r="AC26" s="734"/>
      <c r="AD26" s="734"/>
      <c r="AE26" s="734"/>
      <c r="AF26" s="814" t="s">
        <v>385</v>
      </c>
      <c r="AG26" s="815"/>
      <c r="AH26" s="815"/>
      <c r="AI26" s="815"/>
      <c r="AJ26" s="816"/>
      <c r="AK26" s="734" t="s">
        <v>386</v>
      </c>
      <c r="AL26" s="734"/>
      <c r="AM26" s="734"/>
      <c r="AN26" s="734"/>
      <c r="AO26" s="735"/>
      <c r="AP26" s="733" t="s">
        <v>387</v>
      </c>
      <c r="AQ26" s="734"/>
      <c r="AR26" s="734"/>
      <c r="AS26" s="734"/>
      <c r="AT26" s="735"/>
      <c r="AU26" s="733" t="s">
        <v>388</v>
      </c>
      <c r="AV26" s="734"/>
      <c r="AW26" s="734"/>
      <c r="AX26" s="734"/>
      <c r="AY26" s="735"/>
      <c r="AZ26" s="733" t="s">
        <v>389</v>
      </c>
      <c r="BA26" s="734"/>
      <c r="BB26" s="734"/>
      <c r="BC26" s="734"/>
      <c r="BD26" s="735"/>
      <c r="BE26" s="733" t="s">
        <v>364</v>
      </c>
      <c r="BF26" s="734"/>
      <c r="BG26" s="734"/>
      <c r="BH26" s="734"/>
      <c r="BI26" s="740"/>
      <c r="BJ26" s="232"/>
      <c r="BK26" s="232"/>
      <c r="BL26" s="232"/>
      <c r="BM26" s="232"/>
      <c r="BN26" s="232"/>
      <c r="BO26" s="241"/>
      <c r="BP26" s="241"/>
      <c r="BQ26" s="238">
        <v>20</v>
      </c>
      <c r="BR26" s="239"/>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30"/>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32"/>
      <c r="BK27" s="232"/>
      <c r="BL27" s="232"/>
      <c r="BM27" s="232"/>
      <c r="BN27" s="232"/>
      <c r="BO27" s="241"/>
      <c r="BP27" s="241"/>
      <c r="BQ27" s="238">
        <v>21</v>
      </c>
      <c r="BR27" s="239"/>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30"/>
    </row>
    <row r="28" spans="1:131" ht="26.25" customHeight="1" thickTop="1" x14ac:dyDescent="0.2">
      <c r="A28" s="242">
        <v>1</v>
      </c>
      <c r="B28" s="749" t="s">
        <v>390</v>
      </c>
      <c r="C28" s="750"/>
      <c r="D28" s="750"/>
      <c r="E28" s="750"/>
      <c r="F28" s="750"/>
      <c r="G28" s="750"/>
      <c r="H28" s="750"/>
      <c r="I28" s="750"/>
      <c r="J28" s="750"/>
      <c r="K28" s="750"/>
      <c r="L28" s="750"/>
      <c r="M28" s="750"/>
      <c r="N28" s="750"/>
      <c r="O28" s="750"/>
      <c r="P28" s="751"/>
      <c r="Q28" s="822">
        <v>2859</v>
      </c>
      <c r="R28" s="823"/>
      <c r="S28" s="823"/>
      <c r="T28" s="823"/>
      <c r="U28" s="823"/>
      <c r="V28" s="823">
        <v>2478</v>
      </c>
      <c r="W28" s="823"/>
      <c r="X28" s="823"/>
      <c r="Y28" s="823"/>
      <c r="Z28" s="823"/>
      <c r="AA28" s="823">
        <v>380</v>
      </c>
      <c r="AB28" s="823"/>
      <c r="AC28" s="823"/>
      <c r="AD28" s="823"/>
      <c r="AE28" s="824"/>
      <c r="AF28" s="825">
        <v>380</v>
      </c>
      <c r="AG28" s="823"/>
      <c r="AH28" s="823"/>
      <c r="AI28" s="823"/>
      <c r="AJ28" s="826"/>
      <c r="AK28" s="827">
        <v>181</v>
      </c>
      <c r="AL28" s="828"/>
      <c r="AM28" s="828"/>
      <c r="AN28" s="828"/>
      <c r="AO28" s="828"/>
      <c r="AP28" s="828" t="s">
        <v>548</v>
      </c>
      <c r="AQ28" s="828"/>
      <c r="AR28" s="828"/>
      <c r="AS28" s="828"/>
      <c r="AT28" s="828"/>
      <c r="AU28" s="828" t="s">
        <v>548</v>
      </c>
      <c r="AV28" s="828"/>
      <c r="AW28" s="828"/>
      <c r="AX28" s="828"/>
      <c r="AY28" s="828"/>
      <c r="AZ28" s="829" t="s">
        <v>548</v>
      </c>
      <c r="BA28" s="829"/>
      <c r="BB28" s="829"/>
      <c r="BC28" s="829"/>
      <c r="BD28" s="829"/>
      <c r="BE28" s="820"/>
      <c r="BF28" s="820"/>
      <c r="BG28" s="820"/>
      <c r="BH28" s="820"/>
      <c r="BI28" s="821"/>
      <c r="BJ28" s="232"/>
      <c r="BK28" s="232"/>
      <c r="BL28" s="232"/>
      <c r="BM28" s="232"/>
      <c r="BN28" s="232"/>
      <c r="BO28" s="241"/>
      <c r="BP28" s="241"/>
      <c r="BQ28" s="238">
        <v>22</v>
      </c>
      <c r="BR28" s="239"/>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30"/>
    </row>
    <row r="29" spans="1:131" ht="26.25" customHeight="1" x14ac:dyDescent="0.2">
      <c r="A29" s="242">
        <v>2</v>
      </c>
      <c r="B29" s="780" t="s">
        <v>391</v>
      </c>
      <c r="C29" s="781"/>
      <c r="D29" s="781"/>
      <c r="E29" s="781"/>
      <c r="F29" s="781"/>
      <c r="G29" s="781"/>
      <c r="H29" s="781"/>
      <c r="I29" s="781"/>
      <c r="J29" s="781"/>
      <c r="K29" s="781"/>
      <c r="L29" s="781"/>
      <c r="M29" s="781"/>
      <c r="N29" s="781"/>
      <c r="O29" s="781"/>
      <c r="P29" s="782"/>
      <c r="Q29" s="783">
        <v>2919</v>
      </c>
      <c r="R29" s="784"/>
      <c r="S29" s="784"/>
      <c r="T29" s="784"/>
      <c r="U29" s="784"/>
      <c r="V29" s="784">
        <v>2813</v>
      </c>
      <c r="W29" s="784"/>
      <c r="X29" s="784"/>
      <c r="Y29" s="784"/>
      <c r="Z29" s="784"/>
      <c r="AA29" s="784">
        <v>106</v>
      </c>
      <c r="AB29" s="784"/>
      <c r="AC29" s="784"/>
      <c r="AD29" s="784"/>
      <c r="AE29" s="785"/>
      <c r="AF29" s="786">
        <v>106</v>
      </c>
      <c r="AG29" s="787"/>
      <c r="AH29" s="787"/>
      <c r="AI29" s="787"/>
      <c r="AJ29" s="788"/>
      <c r="AK29" s="834">
        <v>436</v>
      </c>
      <c r="AL29" s="830"/>
      <c r="AM29" s="830"/>
      <c r="AN29" s="830"/>
      <c r="AO29" s="830"/>
      <c r="AP29" s="830" t="s">
        <v>548</v>
      </c>
      <c r="AQ29" s="830"/>
      <c r="AR29" s="830"/>
      <c r="AS29" s="830"/>
      <c r="AT29" s="830"/>
      <c r="AU29" s="830" t="s">
        <v>548</v>
      </c>
      <c r="AV29" s="830"/>
      <c r="AW29" s="830"/>
      <c r="AX29" s="830"/>
      <c r="AY29" s="830"/>
      <c r="AZ29" s="831" t="s">
        <v>548</v>
      </c>
      <c r="BA29" s="831"/>
      <c r="BB29" s="831"/>
      <c r="BC29" s="831"/>
      <c r="BD29" s="831"/>
      <c r="BE29" s="832"/>
      <c r="BF29" s="832"/>
      <c r="BG29" s="832"/>
      <c r="BH29" s="832"/>
      <c r="BI29" s="833"/>
      <c r="BJ29" s="232"/>
      <c r="BK29" s="232"/>
      <c r="BL29" s="232"/>
      <c r="BM29" s="232"/>
      <c r="BN29" s="232"/>
      <c r="BO29" s="241"/>
      <c r="BP29" s="241"/>
      <c r="BQ29" s="238">
        <v>23</v>
      </c>
      <c r="BR29" s="239"/>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30"/>
    </row>
    <row r="30" spans="1:131" ht="26.25" customHeight="1" x14ac:dyDescent="0.2">
      <c r="A30" s="242">
        <v>3</v>
      </c>
      <c r="B30" s="780" t="s">
        <v>392</v>
      </c>
      <c r="C30" s="781"/>
      <c r="D30" s="781"/>
      <c r="E30" s="781"/>
      <c r="F30" s="781"/>
      <c r="G30" s="781"/>
      <c r="H30" s="781"/>
      <c r="I30" s="781"/>
      <c r="J30" s="781"/>
      <c r="K30" s="781"/>
      <c r="L30" s="781"/>
      <c r="M30" s="781"/>
      <c r="N30" s="781"/>
      <c r="O30" s="781"/>
      <c r="P30" s="782"/>
      <c r="Q30" s="783">
        <v>592</v>
      </c>
      <c r="R30" s="784"/>
      <c r="S30" s="784"/>
      <c r="T30" s="784"/>
      <c r="U30" s="784"/>
      <c r="V30" s="784">
        <v>567</v>
      </c>
      <c r="W30" s="784"/>
      <c r="X30" s="784"/>
      <c r="Y30" s="784"/>
      <c r="Z30" s="784"/>
      <c r="AA30" s="784">
        <v>25</v>
      </c>
      <c r="AB30" s="784"/>
      <c r="AC30" s="784"/>
      <c r="AD30" s="784"/>
      <c r="AE30" s="785"/>
      <c r="AF30" s="786">
        <v>25</v>
      </c>
      <c r="AG30" s="787"/>
      <c r="AH30" s="787"/>
      <c r="AI30" s="787"/>
      <c r="AJ30" s="788"/>
      <c r="AK30" s="834">
        <v>337</v>
      </c>
      <c r="AL30" s="830"/>
      <c r="AM30" s="830"/>
      <c r="AN30" s="830"/>
      <c r="AO30" s="830"/>
      <c r="AP30" s="830" t="s">
        <v>548</v>
      </c>
      <c r="AQ30" s="830"/>
      <c r="AR30" s="830"/>
      <c r="AS30" s="830"/>
      <c r="AT30" s="830"/>
      <c r="AU30" s="830" t="s">
        <v>548</v>
      </c>
      <c r="AV30" s="830"/>
      <c r="AW30" s="830"/>
      <c r="AX30" s="830"/>
      <c r="AY30" s="830"/>
      <c r="AZ30" s="831" t="s">
        <v>548</v>
      </c>
      <c r="BA30" s="831"/>
      <c r="BB30" s="831"/>
      <c r="BC30" s="831"/>
      <c r="BD30" s="831"/>
      <c r="BE30" s="832"/>
      <c r="BF30" s="832"/>
      <c r="BG30" s="832"/>
      <c r="BH30" s="832"/>
      <c r="BI30" s="833"/>
      <c r="BJ30" s="232"/>
      <c r="BK30" s="232"/>
      <c r="BL30" s="232"/>
      <c r="BM30" s="232"/>
      <c r="BN30" s="232"/>
      <c r="BO30" s="241"/>
      <c r="BP30" s="241"/>
      <c r="BQ30" s="238">
        <v>24</v>
      </c>
      <c r="BR30" s="239"/>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30"/>
    </row>
    <row r="31" spans="1:131" ht="26.25" customHeight="1" x14ac:dyDescent="0.2">
      <c r="A31" s="242">
        <v>4</v>
      </c>
      <c r="B31" s="780" t="s">
        <v>393</v>
      </c>
      <c r="C31" s="781"/>
      <c r="D31" s="781"/>
      <c r="E31" s="781"/>
      <c r="F31" s="781"/>
      <c r="G31" s="781"/>
      <c r="H31" s="781"/>
      <c r="I31" s="781"/>
      <c r="J31" s="781"/>
      <c r="K31" s="781"/>
      <c r="L31" s="781"/>
      <c r="M31" s="781"/>
      <c r="N31" s="781"/>
      <c r="O31" s="781"/>
      <c r="P31" s="782"/>
      <c r="Q31" s="783">
        <v>423</v>
      </c>
      <c r="R31" s="784"/>
      <c r="S31" s="784"/>
      <c r="T31" s="784"/>
      <c r="U31" s="784"/>
      <c r="V31" s="784">
        <v>356</v>
      </c>
      <c r="W31" s="784"/>
      <c r="X31" s="784"/>
      <c r="Y31" s="784"/>
      <c r="Z31" s="784"/>
      <c r="AA31" s="784">
        <v>67</v>
      </c>
      <c r="AB31" s="784"/>
      <c r="AC31" s="784"/>
      <c r="AD31" s="784"/>
      <c r="AE31" s="785"/>
      <c r="AF31" s="786">
        <v>487</v>
      </c>
      <c r="AG31" s="787"/>
      <c r="AH31" s="787"/>
      <c r="AI31" s="787"/>
      <c r="AJ31" s="788"/>
      <c r="AK31" s="834">
        <v>46</v>
      </c>
      <c r="AL31" s="830"/>
      <c r="AM31" s="830"/>
      <c r="AN31" s="830"/>
      <c r="AO31" s="830"/>
      <c r="AP31" s="830">
        <v>1152</v>
      </c>
      <c r="AQ31" s="830"/>
      <c r="AR31" s="830"/>
      <c r="AS31" s="830"/>
      <c r="AT31" s="830"/>
      <c r="AU31" s="830">
        <v>21</v>
      </c>
      <c r="AV31" s="830"/>
      <c r="AW31" s="830"/>
      <c r="AX31" s="830"/>
      <c r="AY31" s="830"/>
      <c r="AZ31" s="831" t="s">
        <v>548</v>
      </c>
      <c r="BA31" s="831"/>
      <c r="BB31" s="831"/>
      <c r="BC31" s="831"/>
      <c r="BD31" s="831"/>
      <c r="BE31" s="832" t="s">
        <v>394</v>
      </c>
      <c r="BF31" s="832"/>
      <c r="BG31" s="832"/>
      <c r="BH31" s="832"/>
      <c r="BI31" s="833"/>
      <c r="BJ31" s="232"/>
      <c r="BK31" s="232"/>
      <c r="BL31" s="232"/>
      <c r="BM31" s="232"/>
      <c r="BN31" s="232"/>
      <c r="BO31" s="241"/>
      <c r="BP31" s="241"/>
      <c r="BQ31" s="238">
        <v>25</v>
      </c>
      <c r="BR31" s="239"/>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30"/>
    </row>
    <row r="32" spans="1:131" ht="26.25" customHeight="1" x14ac:dyDescent="0.2">
      <c r="A32" s="242">
        <v>5</v>
      </c>
      <c r="B32" s="780" t="s">
        <v>395</v>
      </c>
      <c r="C32" s="781"/>
      <c r="D32" s="781"/>
      <c r="E32" s="781"/>
      <c r="F32" s="781"/>
      <c r="G32" s="781"/>
      <c r="H32" s="781"/>
      <c r="I32" s="781"/>
      <c r="J32" s="781"/>
      <c r="K32" s="781"/>
      <c r="L32" s="781"/>
      <c r="M32" s="781"/>
      <c r="N32" s="781"/>
      <c r="O32" s="781"/>
      <c r="P32" s="782"/>
      <c r="Q32" s="783">
        <v>567</v>
      </c>
      <c r="R32" s="784"/>
      <c r="S32" s="784"/>
      <c r="T32" s="784"/>
      <c r="U32" s="784"/>
      <c r="V32" s="784">
        <v>522</v>
      </c>
      <c r="W32" s="784"/>
      <c r="X32" s="784"/>
      <c r="Y32" s="784"/>
      <c r="Z32" s="784"/>
      <c r="AA32" s="784">
        <v>45</v>
      </c>
      <c r="AB32" s="784"/>
      <c r="AC32" s="784"/>
      <c r="AD32" s="784"/>
      <c r="AE32" s="785"/>
      <c r="AF32" s="786">
        <v>89</v>
      </c>
      <c r="AG32" s="787"/>
      <c r="AH32" s="787"/>
      <c r="AI32" s="787"/>
      <c r="AJ32" s="788"/>
      <c r="AK32" s="834">
        <v>377</v>
      </c>
      <c r="AL32" s="830"/>
      <c r="AM32" s="830"/>
      <c r="AN32" s="830"/>
      <c r="AO32" s="830"/>
      <c r="AP32" s="830">
        <v>5268</v>
      </c>
      <c r="AQ32" s="830"/>
      <c r="AR32" s="830"/>
      <c r="AS32" s="830"/>
      <c r="AT32" s="830"/>
      <c r="AU32" s="830">
        <v>4799</v>
      </c>
      <c r="AV32" s="830"/>
      <c r="AW32" s="830"/>
      <c r="AX32" s="830"/>
      <c r="AY32" s="830"/>
      <c r="AZ32" s="831" t="s">
        <v>548</v>
      </c>
      <c r="BA32" s="831"/>
      <c r="BB32" s="831"/>
      <c r="BC32" s="831"/>
      <c r="BD32" s="831"/>
      <c r="BE32" s="832" t="s">
        <v>394</v>
      </c>
      <c r="BF32" s="832"/>
      <c r="BG32" s="832"/>
      <c r="BH32" s="832"/>
      <c r="BI32" s="833"/>
      <c r="BJ32" s="232"/>
      <c r="BK32" s="232"/>
      <c r="BL32" s="232"/>
      <c r="BM32" s="232"/>
      <c r="BN32" s="232"/>
      <c r="BO32" s="241"/>
      <c r="BP32" s="241"/>
      <c r="BQ32" s="238">
        <v>26</v>
      </c>
      <c r="BR32" s="239"/>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30"/>
    </row>
    <row r="33" spans="1:131" ht="26.25" customHeight="1" x14ac:dyDescent="0.2">
      <c r="A33" s="242">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32"/>
      <c r="BK33" s="232"/>
      <c r="BL33" s="232"/>
      <c r="BM33" s="232"/>
      <c r="BN33" s="232"/>
      <c r="BO33" s="241"/>
      <c r="BP33" s="241"/>
      <c r="BQ33" s="238">
        <v>27</v>
      </c>
      <c r="BR33" s="239"/>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30"/>
    </row>
    <row r="34" spans="1:131" ht="26.25" customHeight="1" x14ac:dyDescent="0.2">
      <c r="A34" s="242">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32"/>
      <c r="BK34" s="232"/>
      <c r="BL34" s="232"/>
      <c r="BM34" s="232"/>
      <c r="BN34" s="232"/>
      <c r="BO34" s="241"/>
      <c r="BP34" s="241"/>
      <c r="BQ34" s="238">
        <v>28</v>
      </c>
      <c r="BR34" s="239"/>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30"/>
    </row>
    <row r="35" spans="1:131" ht="26.25" customHeight="1" x14ac:dyDescent="0.2">
      <c r="A35" s="242">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32"/>
      <c r="BK35" s="232"/>
      <c r="BL35" s="232"/>
      <c r="BM35" s="232"/>
      <c r="BN35" s="232"/>
      <c r="BO35" s="241"/>
      <c r="BP35" s="241"/>
      <c r="BQ35" s="238">
        <v>29</v>
      </c>
      <c r="BR35" s="239"/>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30"/>
    </row>
    <row r="36" spans="1:131" ht="26.25" customHeight="1" x14ac:dyDescent="0.2">
      <c r="A36" s="242">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32"/>
      <c r="BK36" s="232"/>
      <c r="BL36" s="232"/>
      <c r="BM36" s="232"/>
      <c r="BN36" s="232"/>
      <c r="BO36" s="241"/>
      <c r="BP36" s="241"/>
      <c r="BQ36" s="238">
        <v>30</v>
      </c>
      <c r="BR36" s="239"/>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30"/>
    </row>
    <row r="37" spans="1:131" ht="26.25" customHeight="1" x14ac:dyDescent="0.2">
      <c r="A37" s="242">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32"/>
      <c r="BK37" s="232"/>
      <c r="BL37" s="232"/>
      <c r="BM37" s="232"/>
      <c r="BN37" s="232"/>
      <c r="BO37" s="241"/>
      <c r="BP37" s="241"/>
      <c r="BQ37" s="238">
        <v>31</v>
      </c>
      <c r="BR37" s="239"/>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30"/>
    </row>
    <row r="38" spans="1:131" ht="26.25" customHeight="1" x14ac:dyDescent="0.2">
      <c r="A38" s="242">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32"/>
      <c r="BK38" s="232"/>
      <c r="BL38" s="232"/>
      <c r="BM38" s="232"/>
      <c r="BN38" s="232"/>
      <c r="BO38" s="241"/>
      <c r="BP38" s="241"/>
      <c r="BQ38" s="238">
        <v>32</v>
      </c>
      <c r="BR38" s="239"/>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30"/>
    </row>
    <row r="39" spans="1:131" ht="26.25" customHeight="1" x14ac:dyDescent="0.2">
      <c r="A39" s="242">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32"/>
      <c r="BK39" s="232"/>
      <c r="BL39" s="232"/>
      <c r="BM39" s="232"/>
      <c r="BN39" s="232"/>
      <c r="BO39" s="241"/>
      <c r="BP39" s="241"/>
      <c r="BQ39" s="238">
        <v>33</v>
      </c>
      <c r="BR39" s="239"/>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30"/>
    </row>
    <row r="40" spans="1:131" ht="26.25" customHeight="1" x14ac:dyDescent="0.2">
      <c r="A40" s="238">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32"/>
      <c r="BK40" s="232"/>
      <c r="BL40" s="232"/>
      <c r="BM40" s="232"/>
      <c r="BN40" s="232"/>
      <c r="BO40" s="241"/>
      <c r="BP40" s="241"/>
      <c r="BQ40" s="238">
        <v>34</v>
      </c>
      <c r="BR40" s="239"/>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30"/>
    </row>
    <row r="41" spans="1:131" ht="26.25" customHeight="1" x14ac:dyDescent="0.2">
      <c r="A41" s="238">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32"/>
      <c r="BK41" s="232"/>
      <c r="BL41" s="232"/>
      <c r="BM41" s="232"/>
      <c r="BN41" s="232"/>
      <c r="BO41" s="241"/>
      <c r="BP41" s="241"/>
      <c r="BQ41" s="238">
        <v>35</v>
      </c>
      <c r="BR41" s="239"/>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30"/>
    </row>
    <row r="42" spans="1:131" ht="26.25" customHeight="1" x14ac:dyDescent="0.2">
      <c r="A42" s="238">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32"/>
      <c r="BK42" s="232"/>
      <c r="BL42" s="232"/>
      <c r="BM42" s="232"/>
      <c r="BN42" s="232"/>
      <c r="BO42" s="241"/>
      <c r="BP42" s="241"/>
      <c r="BQ42" s="238">
        <v>36</v>
      </c>
      <c r="BR42" s="239"/>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30"/>
    </row>
    <row r="43" spans="1:131" ht="26.25" customHeight="1" x14ac:dyDescent="0.2">
      <c r="A43" s="238">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32"/>
      <c r="BK43" s="232"/>
      <c r="BL43" s="232"/>
      <c r="BM43" s="232"/>
      <c r="BN43" s="232"/>
      <c r="BO43" s="241"/>
      <c r="BP43" s="241"/>
      <c r="BQ43" s="238">
        <v>37</v>
      </c>
      <c r="BR43" s="239"/>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30"/>
    </row>
    <row r="44" spans="1:131" ht="26.25" customHeight="1" x14ac:dyDescent="0.2">
      <c r="A44" s="238">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32"/>
      <c r="BK44" s="232"/>
      <c r="BL44" s="232"/>
      <c r="BM44" s="232"/>
      <c r="BN44" s="232"/>
      <c r="BO44" s="241"/>
      <c r="BP44" s="241"/>
      <c r="BQ44" s="238">
        <v>38</v>
      </c>
      <c r="BR44" s="239"/>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30"/>
    </row>
    <row r="45" spans="1:131" ht="26.25" customHeight="1" x14ac:dyDescent="0.2">
      <c r="A45" s="238">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32"/>
      <c r="BK45" s="232"/>
      <c r="BL45" s="232"/>
      <c r="BM45" s="232"/>
      <c r="BN45" s="232"/>
      <c r="BO45" s="241"/>
      <c r="BP45" s="241"/>
      <c r="BQ45" s="238">
        <v>39</v>
      </c>
      <c r="BR45" s="239"/>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30"/>
    </row>
    <row r="46" spans="1:131" ht="26.25" customHeight="1" x14ac:dyDescent="0.2">
      <c r="A46" s="238">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32"/>
      <c r="BK46" s="232"/>
      <c r="BL46" s="232"/>
      <c r="BM46" s="232"/>
      <c r="BN46" s="232"/>
      <c r="BO46" s="241"/>
      <c r="BP46" s="241"/>
      <c r="BQ46" s="238">
        <v>40</v>
      </c>
      <c r="BR46" s="239"/>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30"/>
    </row>
    <row r="47" spans="1:131" ht="26.25" customHeight="1" x14ac:dyDescent="0.2">
      <c r="A47" s="238">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32"/>
      <c r="BK47" s="232"/>
      <c r="BL47" s="232"/>
      <c r="BM47" s="232"/>
      <c r="BN47" s="232"/>
      <c r="BO47" s="241"/>
      <c r="BP47" s="241"/>
      <c r="BQ47" s="238">
        <v>41</v>
      </c>
      <c r="BR47" s="239"/>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30"/>
    </row>
    <row r="48" spans="1:131" ht="26.25" customHeight="1" x14ac:dyDescent="0.2">
      <c r="A48" s="238">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32"/>
      <c r="BK48" s="232"/>
      <c r="BL48" s="232"/>
      <c r="BM48" s="232"/>
      <c r="BN48" s="232"/>
      <c r="BO48" s="241"/>
      <c r="BP48" s="241"/>
      <c r="BQ48" s="238">
        <v>42</v>
      </c>
      <c r="BR48" s="239"/>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30"/>
    </row>
    <row r="49" spans="1:131" ht="26.25" customHeight="1" x14ac:dyDescent="0.2">
      <c r="A49" s="238">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32"/>
      <c r="BK49" s="232"/>
      <c r="BL49" s="232"/>
      <c r="BM49" s="232"/>
      <c r="BN49" s="232"/>
      <c r="BO49" s="241"/>
      <c r="BP49" s="241"/>
      <c r="BQ49" s="238">
        <v>43</v>
      </c>
      <c r="BR49" s="239"/>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30"/>
    </row>
    <row r="50" spans="1:131" ht="26.25" customHeight="1" x14ac:dyDescent="0.2">
      <c r="A50" s="238">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32"/>
      <c r="BK50" s="232"/>
      <c r="BL50" s="232"/>
      <c r="BM50" s="232"/>
      <c r="BN50" s="232"/>
      <c r="BO50" s="241"/>
      <c r="BP50" s="241"/>
      <c r="BQ50" s="238">
        <v>44</v>
      </c>
      <c r="BR50" s="239"/>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30"/>
    </row>
    <row r="51" spans="1:131" ht="26.25" customHeight="1" x14ac:dyDescent="0.2">
      <c r="A51" s="238">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32"/>
      <c r="BK51" s="232"/>
      <c r="BL51" s="232"/>
      <c r="BM51" s="232"/>
      <c r="BN51" s="232"/>
      <c r="BO51" s="241"/>
      <c r="BP51" s="241"/>
      <c r="BQ51" s="238">
        <v>45</v>
      </c>
      <c r="BR51" s="239"/>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30"/>
    </row>
    <row r="52" spans="1:131" ht="26.25" customHeight="1" x14ac:dyDescent="0.2">
      <c r="A52" s="238">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32"/>
      <c r="BK52" s="232"/>
      <c r="BL52" s="232"/>
      <c r="BM52" s="232"/>
      <c r="BN52" s="232"/>
      <c r="BO52" s="241"/>
      <c r="BP52" s="241"/>
      <c r="BQ52" s="238">
        <v>46</v>
      </c>
      <c r="BR52" s="239"/>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30"/>
    </row>
    <row r="53" spans="1:131" ht="26.25" customHeight="1" x14ac:dyDescent="0.2">
      <c r="A53" s="238">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32"/>
      <c r="BK53" s="232"/>
      <c r="BL53" s="232"/>
      <c r="BM53" s="232"/>
      <c r="BN53" s="232"/>
      <c r="BO53" s="241"/>
      <c r="BP53" s="241"/>
      <c r="BQ53" s="238">
        <v>47</v>
      </c>
      <c r="BR53" s="239"/>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30"/>
    </row>
    <row r="54" spans="1:131" ht="26.25" customHeight="1" x14ac:dyDescent="0.2">
      <c r="A54" s="238">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32"/>
      <c r="BK54" s="232"/>
      <c r="BL54" s="232"/>
      <c r="BM54" s="232"/>
      <c r="BN54" s="232"/>
      <c r="BO54" s="241"/>
      <c r="BP54" s="241"/>
      <c r="BQ54" s="238">
        <v>48</v>
      </c>
      <c r="BR54" s="239"/>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30"/>
    </row>
    <row r="55" spans="1:131" ht="26.25" customHeight="1" x14ac:dyDescent="0.2">
      <c r="A55" s="238">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32"/>
      <c r="BK55" s="232"/>
      <c r="BL55" s="232"/>
      <c r="BM55" s="232"/>
      <c r="BN55" s="232"/>
      <c r="BO55" s="241"/>
      <c r="BP55" s="241"/>
      <c r="BQ55" s="238">
        <v>49</v>
      </c>
      <c r="BR55" s="239"/>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30"/>
    </row>
    <row r="56" spans="1:131" ht="26.25" customHeight="1" x14ac:dyDescent="0.2">
      <c r="A56" s="238">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32"/>
      <c r="BK56" s="232"/>
      <c r="BL56" s="232"/>
      <c r="BM56" s="232"/>
      <c r="BN56" s="232"/>
      <c r="BO56" s="241"/>
      <c r="BP56" s="241"/>
      <c r="BQ56" s="238">
        <v>50</v>
      </c>
      <c r="BR56" s="239"/>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30"/>
    </row>
    <row r="57" spans="1:131" ht="26.25" customHeight="1" x14ac:dyDescent="0.2">
      <c r="A57" s="238">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32"/>
      <c r="BK57" s="232"/>
      <c r="BL57" s="232"/>
      <c r="BM57" s="232"/>
      <c r="BN57" s="232"/>
      <c r="BO57" s="241"/>
      <c r="BP57" s="241"/>
      <c r="BQ57" s="238">
        <v>51</v>
      </c>
      <c r="BR57" s="239"/>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30"/>
    </row>
    <row r="58" spans="1:131" ht="26.25" customHeight="1" x14ac:dyDescent="0.2">
      <c r="A58" s="238">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32"/>
      <c r="BK58" s="232"/>
      <c r="BL58" s="232"/>
      <c r="BM58" s="232"/>
      <c r="BN58" s="232"/>
      <c r="BO58" s="241"/>
      <c r="BP58" s="241"/>
      <c r="BQ58" s="238">
        <v>52</v>
      </c>
      <c r="BR58" s="239"/>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30"/>
    </row>
    <row r="59" spans="1:131" ht="26.25" customHeight="1" x14ac:dyDescent="0.2">
      <c r="A59" s="238">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32"/>
      <c r="BK59" s="232"/>
      <c r="BL59" s="232"/>
      <c r="BM59" s="232"/>
      <c r="BN59" s="232"/>
      <c r="BO59" s="241"/>
      <c r="BP59" s="241"/>
      <c r="BQ59" s="238">
        <v>53</v>
      </c>
      <c r="BR59" s="239"/>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30"/>
    </row>
    <row r="60" spans="1:131" ht="26.25" customHeight="1" x14ac:dyDescent="0.2">
      <c r="A60" s="238">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32"/>
      <c r="BK60" s="232"/>
      <c r="BL60" s="232"/>
      <c r="BM60" s="232"/>
      <c r="BN60" s="232"/>
      <c r="BO60" s="241"/>
      <c r="BP60" s="241"/>
      <c r="BQ60" s="238">
        <v>54</v>
      </c>
      <c r="BR60" s="239"/>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30"/>
    </row>
    <row r="61" spans="1:131" ht="26.25" customHeight="1" thickBot="1" x14ac:dyDescent="0.25">
      <c r="A61" s="238">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32"/>
      <c r="BK61" s="232"/>
      <c r="BL61" s="232"/>
      <c r="BM61" s="232"/>
      <c r="BN61" s="232"/>
      <c r="BO61" s="241"/>
      <c r="BP61" s="241"/>
      <c r="BQ61" s="238">
        <v>55</v>
      </c>
      <c r="BR61" s="239"/>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30"/>
    </row>
    <row r="62" spans="1:131" ht="26.25" customHeight="1" x14ac:dyDescent="0.2">
      <c r="A62" s="238">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396</v>
      </c>
      <c r="BK62" s="806"/>
      <c r="BL62" s="806"/>
      <c r="BM62" s="806"/>
      <c r="BN62" s="807"/>
      <c r="BO62" s="241"/>
      <c r="BP62" s="241"/>
      <c r="BQ62" s="238">
        <v>56</v>
      </c>
      <c r="BR62" s="239"/>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30"/>
    </row>
    <row r="63" spans="1:131" ht="26.25" customHeight="1" thickBot="1" x14ac:dyDescent="0.25">
      <c r="A63" s="240" t="s">
        <v>378</v>
      </c>
      <c r="B63" s="789" t="s">
        <v>397</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1087</v>
      </c>
      <c r="AG63" s="844"/>
      <c r="AH63" s="844"/>
      <c r="AI63" s="844"/>
      <c r="AJ63" s="845"/>
      <c r="AK63" s="846"/>
      <c r="AL63" s="841"/>
      <c r="AM63" s="841"/>
      <c r="AN63" s="841"/>
      <c r="AO63" s="841"/>
      <c r="AP63" s="844"/>
      <c r="AQ63" s="844"/>
      <c r="AR63" s="844"/>
      <c r="AS63" s="844"/>
      <c r="AT63" s="844"/>
      <c r="AU63" s="844"/>
      <c r="AV63" s="844"/>
      <c r="AW63" s="844"/>
      <c r="AX63" s="844"/>
      <c r="AY63" s="844"/>
      <c r="AZ63" s="848"/>
      <c r="BA63" s="848"/>
      <c r="BB63" s="848"/>
      <c r="BC63" s="848"/>
      <c r="BD63" s="848"/>
      <c r="BE63" s="849"/>
      <c r="BF63" s="849"/>
      <c r="BG63" s="849"/>
      <c r="BH63" s="849"/>
      <c r="BI63" s="850"/>
      <c r="BJ63" s="851" t="s">
        <v>122</v>
      </c>
      <c r="BK63" s="852"/>
      <c r="BL63" s="852"/>
      <c r="BM63" s="852"/>
      <c r="BN63" s="853"/>
      <c r="BO63" s="241"/>
      <c r="BP63" s="241"/>
      <c r="BQ63" s="238">
        <v>57</v>
      </c>
      <c r="BR63" s="239"/>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30"/>
    </row>
    <row r="64" spans="1:131" ht="26.25" customHeight="1" x14ac:dyDescent="0.2">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30"/>
    </row>
    <row r="65" spans="1:131" ht="26.25" customHeight="1" thickBot="1" x14ac:dyDescent="0.25">
      <c r="A65" s="232" t="s">
        <v>398</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30"/>
    </row>
    <row r="66" spans="1:131" ht="26.25" customHeight="1" x14ac:dyDescent="0.2">
      <c r="A66" s="727" t="s">
        <v>399</v>
      </c>
      <c r="B66" s="728"/>
      <c r="C66" s="728"/>
      <c r="D66" s="728"/>
      <c r="E66" s="728"/>
      <c r="F66" s="728"/>
      <c r="G66" s="728"/>
      <c r="H66" s="728"/>
      <c r="I66" s="728"/>
      <c r="J66" s="728"/>
      <c r="K66" s="728"/>
      <c r="L66" s="728"/>
      <c r="M66" s="728"/>
      <c r="N66" s="728"/>
      <c r="O66" s="728"/>
      <c r="P66" s="729"/>
      <c r="Q66" s="733" t="s">
        <v>382</v>
      </c>
      <c r="R66" s="734"/>
      <c r="S66" s="734"/>
      <c r="T66" s="734"/>
      <c r="U66" s="735"/>
      <c r="V66" s="733" t="s">
        <v>383</v>
      </c>
      <c r="W66" s="734"/>
      <c r="X66" s="734"/>
      <c r="Y66" s="734"/>
      <c r="Z66" s="735"/>
      <c r="AA66" s="733" t="s">
        <v>384</v>
      </c>
      <c r="AB66" s="734"/>
      <c r="AC66" s="734"/>
      <c r="AD66" s="734"/>
      <c r="AE66" s="735"/>
      <c r="AF66" s="854" t="s">
        <v>385</v>
      </c>
      <c r="AG66" s="815"/>
      <c r="AH66" s="815"/>
      <c r="AI66" s="815"/>
      <c r="AJ66" s="855"/>
      <c r="AK66" s="733" t="s">
        <v>386</v>
      </c>
      <c r="AL66" s="728"/>
      <c r="AM66" s="728"/>
      <c r="AN66" s="728"/>
      <c r="AO66" s="729"/>
      <c r="AP66" s="733" t="s">
        <v>387</v>
      </c>
      <c r="AQ66" s="734"/>
      <c r="AR66" s="734"/>
      <c r="AS66" s="734"/>
      <c r="AT66" s="735"/>
      <c r="AU66" s="733" t="s">
        <v>400</v>
      </c>
      <c r="AV66" s="734"/>
      <c r="AW66" s="734"/>
      <c r="AX66" s="734"/>
      <c r="AY66" s="735"/>
      <c r="AZ66" s="733" t="s">
        <v>364</v>
      </c>
      <c r="BA66" s="734"/>
      <c r="BB66" s="734"/>
      <c r="BC66" s="734"/>
      <c r="BD66" s="740"/>
      <c r="BE66" s="241"/>
      <c r="BF66" s="241"/>
      <c r="BG66" s="241"/>
      <c r="BH66" s="241"/>
      <c r="BI66" s="241"/>
      <c r="BJ66" s="241"/>
      <c r="BK66" s="241"/>
      <c r="BL66" s="241"/>
      <c r="BM66" s="241"/>
      <c r="BN66" s="241"/>
      <c r="BO66" s="241"/>
      <c r="BP66" s="241"/>
      <c r="BQ66" s="238">
        <v>60</v>
      </c>
      <c r="BR66" s="243"/>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30"/>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41"/>
      <c r="BF67" s="241"/>
      <c r="BG67" s="241"/>
      <c r="BH67" s="241"/>
      <c r="BI67" s="241"/>
      <c r="BJ67" s="241"/>
      <c r="BK67" s="241"/>
      <c r="BL67" s="241"/>
      <c r="BM67" s="241"/>
      <c r="BN67" s="241"/>
      <c r="BO67" s="241"/>
      <c r="BP67" s="241"/>
      <c r="BQ67" s="238">
        <v>61</v>
      </c>
      <c r="BR67" s="243"/>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30"/>
    </row>
    <row r="68" spans="1:131" ht="26.25" customHeight="1" thickTop="1" x14ac:dyDescent="0.2">
      <c r="A68" s="236">
        <v>1</v>
      </c>
      <c r="B68" s="869" t="s">
        <v>549</v>
      </c>
      <c r="C68" s="870"/>
      <c r="D68" s="870"/>
      <c r="E68" s="870"/>
      <c r="F68" s="870"/>
      <c r="G68" s="870"/>
      <c r="H68" s="870"/>
      <c r="I68" s="870"/>
      <c r="J68" s="870"/>
      <c r="K68" s="870"/>
      <c r="L68" s="870"/>
      <c r="M68" s="870"/>
      <c r="N68" s="870"/>
      <c r="O68" s="870"/>
      <c r="P68" s="871"/>
      <c r="Q68" s="872">
        <v>467</v>
      </c>
      <c r="R68" s="866"/>
      <c r="S68" s="866"/>
      <c r="T68" s="866"/>
      <c r="U68" s="866"/>
      <c r="V68" s="866">
        <v>427</v>
      </c>
      <c r="W68" s="866"/>
      <c r="X68" s="866"/>
      <c r="Y68" s="866"/>
      <c r="Z68" s="866"/>
      <c r="AA68" s="866">
        <v>40</v>
      </c>
      <c r="AB68" s="866"/>
      <c r="AC68" s="866"/>
      <c r="AD68" s="866"/>
      <c r="AE68" s="866"/>
      <c r="AF68" s="866">
        <v>40</v>
      </c>
      <c r="AG68" s="866"/>
      <c r="AH68" s="866"/>
      <c r="AI68" s="866"/>
      <c r="AJ68" s="866"/>
      <c r="AK68" s="866" t="s">
        <v>548</v>
      </c>
      <c r="AL68" s="866"/>
      <c r="AM68" s="866"/>
      <c r="AN68" s="866"/>
      <c r="AO68" s="866"/>
      <c r="AP68" s="866" t="s">
        <v>548</v>
      </c>
      <c r="AQ68" s="866"/>
      <c r="AR68" s="866"/>
      <c r="AS68" s="866"/>
      <c r="AT68" s="866"/>
      <c r="AU68" s="866"/>
      <c r="AV68" s="866"/>
      <c r="AW68" s="866"/>
      <c r="AX68" s="866"/>
      <c r="AY68" s="866"/>
      <c r="AZ68" s="867"/>
      <c r="BA68" s="867"/>
      <c r="BB68" s="867"/>
      <c r="BC68" s="867"/>
      <c r="BD68" s="868"/>
      <c r="BE68" s="241"/>
      <c r="BF68" s="241"/>
      <c r="BG68" s="241"/>
      <c r="BH68" s="241"/>
      <c r="BI68" s="241"/>
      <c r="BJ68" s="241"/>
      <c r="BK68" s="241"/>
      <c r="BL68" s="241"/>
      <c r="BM68" s="241"/>
      <c r="BN68" s="241"/>
      <c r="BO68" s="241"/>
      <c r="BP68" s="241"/>
      <c r="BQ68" s="238">
        <v>62</v>
      </c>
      <c r="BR68" s="243"/>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30"/>
    </row>
    <row r="69" spans="1:131" ht="26.25" customHeight="1" x14ac:dyDescent="0.2">
      <c r="A69" s="238">
        <v>2</v>
      </c>
      <c r="B69" s="873" t="s">
        <v>550</v>
      </c>
      <c r="C69" s="874"/>
      <c r="D69" s="874"/>
      <c r="E69" s="874"/>
      <c r="F69" s="874"/>
      <c r="G69" s="874"/>
      <c r="H69" s="874"/>
      <c r="I69" s="874"/>
      <c r="J69" s="874"/>
      <c r="K69" s="874"/>
      <c r="L69" s="874"/>
      <c r="M69" s="874"/>
      <c r="N69" s="874"/>
      <c r="O69" s="874"/>
      <c r="P69" s="875"/>
      <c r="Q69" s="876">
        <v>2866</v>
      </c>
      <c r="R69" s="830"/>
      <c r="S69" s="830"/>
      <c r="T69" s="830"/>
      <c r="U69" s="830"/>
      <c r="V69" s="830">
        <v>2813</v>
      </c>
      <c r="W69" s="830"/>
      <c r="X69" s="830"/>
      <c r="Y69" s="830"/>
      <c r="Z69" s="830"/>
      <c r="AA69" s="830">
        <v>53</v>
      </c>
      <c r="AB69" s="830"/>
      <c r="AC69" s="830"/>
      <c r="AD69" s="830"/>
      <c r="AE69" s="830"/>
      <c r="AF69" s="830">
        <v>43</v>
      </c>
      <c r="AG69" s="830"/>
      <c r="AH69" s="830"/>
      <c r="AI69" s="830"/>
      <c r="AJ69" s="830"/>
      <c r="AK69" s="830" t="s">
        <v>548</v>
      </c>
      <c r="AL69" s="830"/>
      <c r="AM69" s="830"/>
      <c r="AN69" s="830"/>
      <c r="AO69" s="830"/>
      <c r="AP69" s="830">
        <v>311</v>
      </c>
      <c r="AQ69" s="830"/>
      <c r="AR69" s="830"/>
      <c r="AS69" s="830"/>
      <c r="AT69" s="830"/>
      <c r="AU69" s="830">
        <v>47</v>
      </c>
      <c r="AV69" s="830"/>
      <c r="AW69" s="830"/>
      <c r="AX69" s="830"/>
      <c r="AY69" s="830"/>
      <c r="AZ69" s="832"/>
      <c r="BA69" s="832"/>
      <c r="BB69" s="832"/>
      <c r="BC69" s="832"/>
      <c r="BD69" s="833"/>
      <c r="BE69" s="241"/>
      <c r="BF69" s="241"/>
      <c r="BG69" s="241"/>
      <c r="BH69" s="241"/>
      <c r="BI69" s="241"/>
      <c r="BJ69" s="241"/>
      <c r="BK69" s="241"/>
      <c r="BL69" s="241"/>
      <c r="BM69" s="241"/>
      <c r="BN69" s="241"/>
      <c r="BO69" s="241"/>
      <c r="BP69" s="241"/>
      <c r="BQ69" s="238">
        <v>63</v>
      </c>
      <c r="BR69" s="243"/>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30"/>
    </row>
    <row r="70" spans="1:131" ht="26.25" customHeight="1" x14ac:dyDescent="0.2">
      <c r="A70" s="238">
        <v>3</v>
      </c>
      <c r="B70" s="873" t="s">
        <v>551</v>
      </c>
      <c r="C70" s="874"/>
      <c r="D70" s="874"/>
      <c r="E70" s="874"/>
      <c r="F70" s="874"/>
      <c r="G70" s="874"/>
      <c r="H70" s="874"/>
      <c r="I70" s="874"/>
      <c r="J70" s="874"/>
      <c r="K70" s="874"/>
      <c r="L70" s="874"/>
      <c r="M70" s="874"/>
      <c r="N70" s="874"/>
      <c r="O70" s="874"/>
      <c r="P70" s="875"/>
      <c r="Q70" s="876">
        <v>313</v>
      </c>
      <c r="R70" s="830"/>
      <c r="S70" s="830"/>
      <c r="T70" s="830"/>
      <c r="U70" s="830"/>
      <c r="V70" s="830">
        <v>294</v>
      </c>
      <c r="W70" s="830"/>
      <c r="X70" s="830"/>
      <c r="Y70" s="830"/>
      <c r="Z70" s="830"/>
      <c r="AA70" s="830">
        <v>19</v>
      </c>
      <c r="AB70" s="830"/>
      <c r="AC70" s="830"/>
      <c r="AD70" s="830"/>
      <c r="AE70" s="830"/>
      <c r="AF70" s="830">
        <v>19</v>
      </c>
      <c r="AG70" s="830"/>
      <c r="AH70" s="830"/>
      <c r="AI70" s="830"/>
      <c r="AJ70" s="830"/>
      <c r="AK70" s="830">
        <v>83</v>
      </c>
      <c r="AL70" s="830"/>
      <c r="AM70" s="830"/>
      <c r="AN70" s="830"/>
      <c r="AO70" s="830"/>
      <c r="AP70" s="830" t="s">
        <v>548</v>
      </c>
      <c r="AQ70" s="830"/>
      <c r="AR70" s="830"/>
      <c r="AS70" s="830"/>
      <c r="AT70" s="830"/>
      <c r="AU70" s="830"/>
      <c r="AV70" s="830"/>
      <c r="AW70" s="830"/>
      <c r="AX70" s="830"/>
      <c r="AY70" s="830"/>
      <c r="AZ70" s="832"/>
      <c r="BA70" s="832"/>
      <c r="BB70" s="832"/>
      <c r="BC70" s="832"/>
      <c r="BD70" s="833"/>
      <c r="BE70" s="241"/>
      <c r="BF70" s="241"/>
      <c r="BG70" s="241"/>
      <c r="BH70" s="241"/>
      <c r="BI70" s="241"/>
      <c r="BJ70" s="241"/>
      <c r="BK70" s="241"/>
      <c r="BL70" s="241"/>
      <c r="BM70" s="241"/>
      <c r="BN70" s="241"/>
      <c r="BO70" s="241"/>
      <c r="BP70" s="241"/>
      <c r="BQ70" s="238">
        <v>64</v>
      </c>
      <c r="BR70" s="243"/>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30"/>
    </row>
    <row r="71" spans="1:131" ht="26.25" customHeight="1" x14ac:dyDescent="0.2">
      <c r="A71" s="238">
        <v>4</v>
      </c>
      <c r="B71" s="873" t="s">
        <v>552</v>
      </c>
      <c r="C71" s="874"/>
      <c r="D71" s="874"/>
      <c r="E71" s="874"/>
      <c r="F71" s="874"/>
      <c r="G71" s="874"/>
      <c r="H71" s="874"/>
      <c r="I71" s="874"/>
      <c r="J71" s="874"/>
      <c r="K71" s="874"/>
      <c r="L71" s="874"/>
      <c r="M71" s="874"/>
      <c r="N71" s="874"/>
      <c r="O71" s="874"/>
      <c r="P71" s="875"/>
      <c r="Q71" s="876">
        <v>62</v>
      </c>
      <c r="R71" s="830"/>
      <c r="S71" s="830"/>
      <c r="T71" s="830"/>
      <c r="U71" s="830"/>
      <c r="V71" s="830">
        <v>61</v>
      </c>
      <c r="W71" s="830"/>
      <c r="X71" s="830"/>
      <c r="Y71" s="830"/>
      <c r="Z71" s="830"/>
      <c r="AA71" s="830">
        <v>1</v>
      </c>
      <c r="AB71" s="830"/>
      <c r="AC71" s="830"/>
      <c r="AD71" s="830"/>
      <c r="AE71" s="830"/>
      <c r="AF71" s="830">
        <v>1</v>
      </c>
      <c r="AG71" s="830"/>
      <c r="AH71" s="830"/>
      <c r="AI71" s="830"/>
      <c r="AJ71" s="830"/>
      <c r="AK71" s="830" t="s">
        <v>548</v>
      </c>
      <c r="AL71" s="830"/>
      <c r="AM71" s="830"/>
      <c r="AN71" s="830"/>
      <c r="AO71" s="830"/>
      <c r="AP71" s="830" t="s">
        <v>548</v>
      </c>
      <c r="AQ71" s="830"/>
      <c r="AR71" s="830"/>
      <c r="AS71" s="830"/>
      <c r="AT71" s="830"/>
      <c r="AU71" s="830"/>
      <c r="AV71" s="830"/>
      <c r="AW71" s="830"/>
      <c r="AX71" s="830"/>
      <c r="AY71" s="830"/>
      <c r="AZ71" s="832"/>
      <c r="BA71" s="832"/>
      <c r="BB71" s="832"/>
      <c r="BC71" s="832"/>
      <c r="BD71" s="833"/>
      <c r="BE71" s="241"/>
      <c r="BF71" s="241"/>
      <c r="BG71" s="241"/>
      <c r="BH71" s="241"/>
      <c r="BI71" s="241"/>
      <c r="BJ71" s="241"/>
      <c r="BK71" s="241"/>
      <c r="BL71" s="241"/>
      <c r="BM71" s="241"/>
      <c r="BN71" s="241"/>
      <c r="BO71" s="241"/>
      <c r="BP71" s="241"/>
      <c r="BQ71" s="238">
        <v>65</v>
      </c>
      <c r="BR71" s="243"/>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30"/>
    </row>
    <row r="72" spans="1:131" ht="26.25" customHeight="1" x14ac:dyDescent="0.2">
      <c r="A72" s="238">
        <v>5</v>
      </c>
      <c r="B72" s="873" t="s">
        <v>553</v>
      </c>
      <c r="C72" s="874"/>
      <c r="D72" s="874"/>
      <c r="E72" s="874"/>
      <c r="F72" s="874"/>
      <c r="G72" s="874"/>
      <c r="H72" s="874"/>
      <c r="I72" s="874"/>
      <c r="J72" s="874"/>
      <c r="K72" s="874"/>
      <c r="L72" s="874"/>
      <c r="M72" s="874"/>
      <c r="N72" s="874"/>
      <c r="O72" s="874"/>
      <c r="P72" s="875"/>
      <c r="Q72" s="876">
        <v>155</v>
      </c>
      <c r="R72" s="830"/>
      <c r="S72" s="830"/>
      <c r="T72" s="830"/>
      <c r="U72" s="830"/>
      <c r="V72" s="830">
        <v>153</v>
      </c>
      <c r="W72" s="830"/>
      <c r="X72" s="830"/>
      <c r="Y72" s="830"/>
      <c r="Z72" s="830"/>
      <c r="AA72" s="830">
        <v>3</v>
      </c>
      <c r="AB72" s="830"/>
      <c r="AC72" s="830"/>
      <c r="AD72" s="830"/>
      <c r="AE72" s="830"/>
      <c r="AF72" s="830">
        <v>3</v>
      </c>
      <c r="AG72" s="830"/>
      <c r="AH72" s="830"/>
      <c r="AI72" s="830"/>
      <c r="AJ72" s="830"/>
      <c r="AK72" s="830" t="s">
        <v>548</v>
      </c>
      <c r="AL72" s="830"/>
      <c r="AM72" s="830"/>
      <c r="AN72" s="830"/>
      <c r="AO72" s="830"/>
      <c r="AP72" s="830" t="s">
        <v>548</v>
      </c>
      <c r="AQ72" s="830"/>
      <c r="AR72" s="830"/>
      <c r="AS72" s="830"/>
      <c r="AT72" s="830"/>
      <c r="AU72" s="830"/>
      <c r="AV72" s="830"/>
      <c r="AW72" s="830"/>
      <c r="AX72" s="830"/>
      <c r="AY72" s="830"/>
      <c r="AZ72" s="832"/>
      <c r="BA72" s="832"/>
      <c r="BB72" s="832"/>
      <c r="BC72" s="832"/>
      <c r="BD72" s="833"/>
      <c r="BE72" s="241"/>
      <c r="BF72" s="241"/>
      <c r="BG72" s="241"/>
      <c r="BH72" s="241"/>
      <c r="BI72" s="241"/>
      <c r="BJ72" s="241"/>
      <c r="BK72" s="241"/>
      <c r="BL72" s="241"/>
      <c r="BM72" s="241"/>
      <c r="BN72" s="241"/>
      <c r="BO72" s="241"/>
      <c r="BP72" s="241"/>
      <c r="BQ72" s="238">
        <v>66</v>
      </c>
      <c r="BR72" s="243"/>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30"/>
    </row>
    <row r="73" spans="1:131" ht="26.25" customHeight="1" x14ac:dyDescent="0.2">
      <c r="A73" s="238">
        <v>6</v>
      </c>
      <c r="B73" s="873" t="s">
        <v>554</v>
      </c>
      <c r="C73" s="874"/>
      <c r="D73" s="874"/>
      <c r="E73" s="874"/>
      <c r="F73" s="874"/>
      <c r="G73" s="874"/>
      <c r="H73" s="874"/>
      <c r="I73" s="874"/>
      <c r="J73" s="874"/>
      <c r="K73" s="874"/>
      <c r="L73" s="874"/>
      <c r="M73" s="874"/>
      <c r="N73" s="874"/>
      <c r="O73" s="874"/>
      <c r="P73" s="875"/>
      <c r="Q73" s="876">
        <v>16</v>
      </c>
      <c r="R73" s="830"/>
      <c r="S73" s="830"/>
      <c r="T73" s="830"/>
      <c r="U73" s="830"/>
      <c r="V73" s="830">
        <v>14</v>
      </c>
      <c r="W73" s="830"/>
      <c r="X73" s="830"/>
      <c r="Y73" s="830"/>
      <c r="Z73" s="830"/>
      <c r="AA73" s="830">
        <v>2</v>
      </c>
      <c r="AB73" s="830"/>
      <c r="AC73" s="830"/>
      <c r="AD73" s="830"/>
      <c r="AE73" s="830"/>
      <c r="AF73" s="830">
        <v>2</v>
      </c>
      <c r="AG73" s="830"/>
      <c r="AH73" s="830"/>
      <c r="AI73" s="830"/>
      <c r="AJ73" s="830"/>
      <c r="AK73" s="830" t="s">
        <v>548</v>
      </c>
      <c r="AL73" s="830"/>
      <c r="AM73" s="830"/>
      <c r="AN73" s="830"/>
      <c r="AO73" s="830"/>
      <c r="AP73" s="830" t="s">
        <v>548</v>
      </c>
      <c r="AQ73" s="830"/>
      <c r="AR73" s="830"/>
      <c r="AS73" s="830"/>
      <c r="AT73" s="830"/>
      <c r="AU73" s="830"/>
      <c r="AV73" s="830"/>
      <c r="AW73" s="830"/>
      <c r="AX73" s="830"/>
      <c r="AY73" s="830"/>
      <c r="AZ73" s="832"/>
      <c r="BA73" s="832"/>
      <c r="BB73" s="832"/>
      <c r="BC73" s="832"/>
      <c r="BD73" s="833"/>
      <c r="BE73" s="241"/>
      <c r="BF73" s="241"/>
      <c r="BG73" s="241"/>
      <c r="BH73" s="241"/>
      <c r="BI73" s="241"/>
      <c r="BJ73" s="241"/>
      <c r="BK73" s="241"/>
      <c r="BL73" s="241"/>
      <c r="BM73" s="241"/>
      <c r="BN73" s="241"/>
      <c r="BO73" s="241"/>
      <c r="BP73" s="241"/>
      <c r="BQ73" s="238">
        <v>67</v>
      </c>
      <c r="BR73" s="243"/>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30"/>
    </row>
    <row r="74" spans="1:131" ht="26.25" customHeight="1" x14ac:dyDescent="0.2">
      <c r="A74" s="238">
        <v>7</v>
      </c>
      <c r="B74" s="873" t="s">
        <v>555</v>
      </c>
      <c r="C74" s="874"/>
      <c r="D74" s="874"/>
      <c r="E74" s="874"/>
      <c r="F74" s="874"/>
      <c r="G74" s="874"/>
      <c r="H74" s="874"/>
      <c r="I74" s="874"/>
      <c r="J74" s="874"/>
      <c r="K74" s="874"/>
      <c r="L74" s="874"/>
      <c r="M74" s="874"/>
      <c r="N74" s="874"/>
      <c r="O74" s="874"/>
      <c r="P74" s="875"/>
      <c r="Q74" s="876">
        <v>5869</v>
      </c>
      <c r="R74" s="830"/>
      <c r="S74" s="830"/>
      <c r="T74" s="830"/>
      <c r="U74" s="830"/>
      <c r="V74" s="830">
        <v>4818</v>
      </c>
      <c r="W74" s="830"/>
      <c r="X74" s="830"/>
      <c r="Y74" s="830"/>
      <c r="Z74" s="830"/>
      <c r="AA74" s="830">
        <v>1051</v>
      </c>
      <c r="AB74" s="830"/>
      <c r="AC74" s="830"/>
      <c r="AD74" s="830"/>
      <c r="AE74" s="830"/>
      <c r="AF74" s="830">
        <v>1051</v>
      </c>
      <c r="AG74" s="830"/>
      <c r="AH74" s="830"/>
      <c r="AI74" s="830"/>
      <c r="AJ74" s="830"/>
      <c r="AK74" s="830">
        <v>18</v>
      </c>
      <c r="AL74" s="830"/>
      <c r="AM74" s="830"/>
      <c r="AN74" s="830"/>
      <c r="AO74" s="830"/>
      <c r="AP74" s="830" t="s">
        <v>548</v>
      </c>
      <c r="AQ74" s="830"/>
      <c r="AR74" s="830"/>
      <c r="AS74" s="830"/>
      <c r="AT74" s="830"/>
      <c r="AU74" s="830"/>
      <c r="AV74" s="830"/>
      <c r="AW74" s="830"/>
      <c r="AX74" s="830"/>
      <c r="AY74" s="830"/>
      <c r="AZ74" s="832"/>
      <c r="BA74" s="832"/>
      <c r="BB74" s="832"/>
      <c r="BC74" s="832"/>
      <c r="BD74" s="833"/>
      <c r="BE74" s="241"/>
      <c r="BF74" s="241"/>
      <c r="BG74" s="241"/>
      <c r="BH74" s="241"/>
      <c r="BI74" s="241"/>
      <c r="BJ74" s="241"/>
      <c r="BK74" s="241"/>
      <c r="BL74" s="241"/>
      <c r="BM74" s="241"/>
      <c r="BN74" s="241"/>
      <c r="BO74" s="241"/>
      <c r="BP74" s="241"/>
      <c r="BQ74" s="238">
        <v>68</v>
      </c>
      <c r="BR74" s="243"/>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30"/>
    </row>
    <row r="75" spans="1:131" ht="26.25" customHeight="1" x14ac:dyDescent="0.2">
      <c r="A75" s="238">
        <v>8</v>
      </c>
      <c r="B75" s="873" t="s">
        <v>556</v>
      </c>
      <c r="C75" s="874"/>
      <c r="D75" s="874"/>
      <c r="E75" s="874"/>
      <c r="F75" s="874"/>
      <c r="G75" s="874"/>
      <c r="H75" s="874"/>
      <c r="I75" s="874"/>
      <c r="J75" s="874"/>
      <c r="K75" s="874"/>
      <c r="L75" s="874"/>
      <c r="M75" s="874"/>
      <c r="N75" s="874"/>
      <c r="O75" s="874"/>
      <c r="P75" s="875"/>
      <c r="Q75" s="877">
        <v>280</v>
      </c>
      <c r="R75" s="878"/>
      <c r="S75" s="878"/>
      <c r="T75" s="878"/>
      <c r="U75" s="834"/>
      <c r="V75" s="879">
        <v>269</v>
      </c>
      <c r="W75" s="878"/>
      <c r="X75" s="878"/>
      <c r="Y75" s="878"/>
      <c r="Z75" s="834"/>
      <c r="AA75" s="879">
        <v>11</v>
      </c>
      <c r="AB75" s="878"/>
      <c r="AC75" s="878"/>
      <c r="AD75" s="878"/>
      <c r="AE75" s="834"/>
      <c r="AF75" s="879">
        <v>11</v>
      </c>
      <c r="AG75" s="878"/>
      <c r="AH75" s="878"/>
      <c r="AI75" s="878"/>
      <c r="AJ75" s="834"/>
      <c r="AK75" s="879" t="s">
        <v>548</v>
      </c>
      <c r="AL75" s="878"/>
      <c r="AM75" s="878"/>
      <c r="AN75" s="878"/>
      <c r="AO75" s="834"/>
      <c r="AP75" s="879">
        <v>101</v>
      </c>
      <c r="AQ75" s="878"/>
      <c r="AR75" s="878"/>
      <c r="AS75" s="878"/>
      <c r="AT75" s="834"/>
      <c r="AU75" s="879">
        <v>1</v>
      </c>
      <c r="AV75" s="878"/>
      <c r="AW75" s="878"/>
      <c r="AX75" s="878"/>
      <c r="AY75" s="834"/>
      <c r="AZ75" s="832"/>
      <c r="BA75" s="832"/>
      <c r="BB75" s="832"/>
      <c r="BC75" s="832"/>
      <c r="BD75" s="833"/>
      <c r="BE75" s="241"/>
      <c r="BF75" s="241"/>
      <c r="BG75" s="241"/>
      <c r="BH75" s="241"/>
      <c r="BI75" s="241"/>
      <c r="BJ75" s="241"/>
      <c r="BK75" s="241"/>
      <c r="BL75" s="241"/>
      <c r="BM75" s="241"/>
      <c r="BN75" s="241"/>
      <c r="BO75" s="241"/>
      <c r="BP75" s="241"/>
      <c r="BQ75" s="238">
        <v>69</v>
      </c>
      <c r="BR75" s="243"/>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30"/>
    </row>
    <row r="76" spans="1:131" ht="26.25" customHeight="1" x14ac:dyDescent="0.2">
      <c r="A76" s="238">
        <v>9</v>
      </c>
      <c r="B76" s="873" t="s">
        <v>557</v>
      </c>
      <c r="C76" s="874"/>
      <c r="D76" s="874"/>
      <c r="E76" s="874"/>
      <c r="F76" s="874"/>
      <c r="G76" s="874"/>
      <c r="H76" s="874"/>
      <c r="I76" s="874"/>
      <c r="J76" s="874"/>
      <c r="K76" s="874"/>
      <c r="L76" s="874"/>
      <c r="M76" s="874"/>
      <c r="N76" s="874"/>
      <c r="O76" s="874"/>
      <c r="P76" s="875"/>
      <c r="Q76" s="877">
        <v>5</v>
      </c>
      <c r="R76" s="878"/>
      <c r="S76" s="878"/>
      <c r="T76" s="878"/>
      <c r="U76" s="834"/>
      <c r="V76" s="879">
        <v>3</v>
      </c>
      <c r="W76" s="878"/>
      <c r="X76" s="878"/>
      <c r="Y76" s="878"/>
      <c r="Z76" s="834"/>
      <c r="AA76" s="879">
        <v>2</v>
      </c>
      <c r="AB76" s="878"/>
      <c r="AC76" s="878"/>
      <c r="AD76" s="878"/>
      <c r="AE76" s="834"/>
      <c r="AF76" s="879">
        <v>2</v>
      </c>
      <c r="AG76" s="878"/>
      <c r="AH76" s="878"/>
      <c r="AI76" s="878"/>
      <c r="AJ76" s="834"/>
      <c r="AK76" s="879" t="s">
        <v>548</v>
      </c>
      <c r="AL76" s="878"/>
      <c r="AM76" s="878"/>
      <c r="AN76" s="878"/>
      <c r="AO76" s="834"/>
      <c r="AP76" s="879" t="s">
        <v>548</v>
      </c>
      <c r="AQ76" s="878"/>
      <c r="AR76" s="878"/>
      <c r="AS76" s="878"/>
      <c r="AT76" s="834"/>
      <c r="AU76" s="879"/>
      <c r="AV76" s="878"/>
      <c r="AW76" s="878"/>
      <c r="AX76" s="878"/>
      <c r="AY76" s="834"/>
      <c r="AZ76" s="832"/>
      <c r="BA76" s="832"/>
      <c r="BB76" s="832"/>
      <c r="BC76" s="832"/>
      <c r="BD76" s="833"/>
      <c r="BE76" s="241"/>
      <c r="BF76" s="241"/>
      <c r="BG76" s="241"/>
      <c r="BH76" s="241"/>
      <c r="BI76" s="241"/>
      <c r="BJ76" s="241"/>
      <c r="BK76" s="241"/>
      <c r="BL76" s="241"/>
      <c r="BM76" s="241"/>
      <c r="BN76" s="241"/>
      <c r="BO76" s="241"/>
      <c r="BP76" s="241"/>
      <c r="BQ76" s="238">
        <v>70</v>
      </c>
      <c r="BR76" s="243"/>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30"/>
    </row>
    <row r="77" spans="1:131" ht="26.25" customHeight="1" x14ac:dyDescent="0.2">
      <c r="A77" s="238">
        <v>10</v>
      </c>
      <c r="B77" s="873" t="s">
        <v>558</v>
      </c>
      <c r="C77" s="874"/>
      <c r="D77" s="874"/>
      <c r="E77" s="874"/>
      <c r="F77" s="874"/>
      <c r="G77" s="874"/>
      <c r="H77" s="874"/>
      <c r="I77" s="874"/>
      <c r="J77" s="874"/>
      <c r="K77" s="874"/>
      <c r="L77" s="874"/>
      <c r="M77" s="874"/>
      <c r="N77" s="874"/>
      <c r="O77" s="874"/>
      <c r="P77" s="875"/>
      <c r="Q77" s="877">
        <v>2602</v>
      </c>
      <c r="R77" s="878"/>
      <c r="S77" s="878"/>
      <c r="T77" s="878"/>
      <c r="U77" s="834"/>
      <c r="V77" s="879">
        <v>2544</v>
      </c>
      <c r="W77" s="878"/>
      <c r="X77" s="878"/>
      <c r="Y77" s="878"/>
      <c r="Z77" s="834"/>
      <c r="AA77" s="879">
        <v>58</v>
      </c>
      <c r="AB77" s="878"/>
      <c r="AC77" s="878"/>
      <c r="AD77" s="878"/>
      <c r="AE77" s="834"/>
      <c r="AF77" s="879">
        <v>33</v>
      </c>
      <c r="AG77" s="878"/>
      <c r="AH77" s="878"/>
      <c r="AI77" s="878"/>
      <c r="AJ77" s="834"/>
      <c r="AK77" s="879">
        <v>203</v>
      </c>
      <c r="AL77" s="878"/>
      <c r="AM77" s="878"/>
      <c r="AN77" s="878"/>
      <c r="AO77" s="834"/>
      <c r="AP77" s="879">
        <v>530</v>
      </c>
      <c r="AQ77" s="878"/>
      <c r="AR77" s="878"/>
      <c r="AS77" s="878"/>
      <c r="AT77" s="834"/>
      <c r="AU77" s="879">
        <v>77</v>
      </c>
      <c r="AV77" s="878"/>
      <c r="AW77" s="878"/>
      <c r="AX77" s="878"/>
      <c r="AY77" s="834"/>
      <c r="AZ77" s="832"/>
      <c r="BA77" s="832"/>
      <c r="BB77" s="832"/>
      <c r="BC77" s="832"/>
      <c r="BD77" s="833"/>
      <c r="BE77" s="241"/>
      <c r="BF77" s="241"/>
      <c r="BG77" s="241"/>
      <c r="BH77" s="241"/>
      <c r="BI77" s="241"/>
      <c r="BJ77" s="241"/>
      <c r="BK77" s="241"/>
      <c r="BL77" s="241"/>
      <c r="BM77" s="241"/>
      <c r="BN77" s="241"/>
      <c r="BO77" s="241"/>
      <c r="BP77" s="241"/>
      <c r="BQ77" s="238">
        <v>71</v>
      </c>
      <c r="BR77" s="243"/>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30"/>
    </row>
    <row r="78" spans="1:131" ht="26.25" customHeight="1" x14ac:dyDescent="0.2">
      <c r="A78" s="238">
        <v>11</v>
      </c>
      <c r="B78" s="873" t="s">
        <v>559</v>
      </c>
      <c r="C78" s="874"/>
      <c r="D78" s="874"/>
      <c r="E78" s="874"/>
      <c r="F78" s="874"/>
      <c r="G78" s="874"/>
      <c r="H78" s="874"/>
      <c r="I78" s="874"/>
      <c r="J78" s="874"/>
      <c r="K78" s="874"/>
      <c r="L78" s="874"/>
      <c r="M78" s="874"/>
      <c r="N78" s="874"/>
      <c r="O78" s="874"/>
      <c r="P78" s="875"/>
      <c r="Q78" s="876">
        <v>249</v>
      </c>
      <c r="R78" s="830"/>
      <c r="S78" s="830"/>
      <c r="T78" s="830"/>
      <c r="U78" s="830"/>
      <c r="V78" s="830">
        <v>153</v>
      </c>
      <c r="W78" s="830"/>
      <c r="X78" s="830"/>
      <c r="Y78" s="830"/>
      <c r="Z78" s="830"/>
      <c r="AA78" s="830">
        <v>96</v>
      </c>
      <c r="AB78" s="830"/>
      <c r="AC78" s="830"/>
      <c r="AD78" s="830"/>
      <c r="AE78" s="830"/>
      <c r="AF78" s="830">
        <v>96</v>
      </c>
      <c r="AG78" s="830"/>
      <c r="AH78" s="830"/>
      <c r="AI78" s="830"/>
      <c r="AJ78" s="830"/>
      <c r="AK78" s="830" t="s">
        <v>548</v>
      </c>
      <c r="AL78" s="830"/>
      <c r="AM78" s="830"/>
      <c r="AN78" s="830"/>
      <c r="AO78" s="830"/>
      <c r="AP78" s="830" t="s">
        <v>548</v>
      </c>
      <c r="AQ78" s="830"/>
      <c r="AR78" s="830"/>
      <c r="AS78" s="830"/>
      <c r="AT78" s="830"/>
      <c r="AU78" s="830"/>
      <c r="AV78" s="830"/>
      <c r="AW78" s="830"/>
      <c r="AX78" s="830"/>
      <c r="AY78" s="830"/>
      <c r="AZ78" s="832"/>
      <c r="BA78" s="832"/>
      <c r="BB78" s="832"/>
      <c r="BC78" s="832"/>
      <c r="BD78" s="833"/>
      <c r="BE78" s="241"/>
      <c r="BF78" s="241"/>
      <c r="BG78" s="241"/>
      <c r="BH78" s="241"/>
      <c r="BI78" s="241"/>
      <c r="BJ78" s="230"/>
      <c r="BK78" s="230"/>
      <c r="BL78" s="230"/>
      <c r="BM78" s="230"/>
      <c r="BN78" s="230"/>
      <c r="BO78" s="241"/>
      <c r="BP78" s="241"/>
      <c r="BQ78" s="238">
        <v>72</v>
      </c>
      <c r="BR78" s="243"/>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30"/>
    </row>
    <row r="79" spans="1:131" ht="26.25" customHeight="1" x14ac:dyDescent="0.2">
      <c r="A79" s="238">
        <v>12</v>
      </c>
      <c r="B79" s="873" t="s">
        <v>560</v>
      </c>
      <c r="C79" s="874"/>
      <c r="D79" s="874"/>
      <c r="E79" s="874"/>
      <c r="F79" s="874"/>
      <c r="G79" s="874"/>
      <c r="H79" s="874"/>
      <c r="I79" s="874"/>
      <c r="J79" s="874"/>
      <c r="K79" s="874"/>
      <c r="L79" s="874"/>
      <c r="M79" s="874"/>
      <c r="N79" s="874"/>
      <c r="O79" s="874"/>
      <c r="P79" s="875"/>
      <c r="Q79" s="876">
        <v>38</v>
      </c>
      <c r="R79" s="830"/>
      <c r="S79" s="830"/>
      <c r="T79" s="830"/>
      <c r="U79" s="830"/>
      <c r="V79" s="830">
        <v>23</v>
      </c>
      <c r="W79" s="830"/>
      <c r="X79" s="830"/>
      <c r="Y79" s="830"/>
      <c r="Z79" s="830"/>
      <c r="AA79" s="830">
        <v>15</v>
      </c>
      <c r="AB79" s="830"/>
      <c r="AC79" s="830"/>
      <c r="AD79" s="830"/>
      <c r="AE79" s="830"/>
      <c r="AF79" s="830">
        <v>15</v>
      </c>
      <c r="AG79" s="830"/>
      <c r="AH79" s="830"/>
      <c r="AI79" s="830"/>
      <c r="AJ79" s="830"/>
      <c r="AK79" s="830" t="s">
        <v>548</v>
      </c>
      <c r="AL79" s="830"/>
      <c r="AM79" s="830"/>
      <c r="AN79" s="830"/>
      <c r="AO79" s="830"/>
      <c r="AP79" s="830" t="s">
        <v>548</v>
      </c>
      <c r="AQ79" s="830"/>
      <c r="AR79" s="830"/>
      <c r="AS79" s="830"/>
      <c r="AT79" s="830"/>
      <c r="AU79" s="830"/>
      <c r="AV79" s="830"/>
      <c r="AW79" s="830"/>
      <c r="AX79" s="830"/>
      <c r="AY79" s="830"/>
      <c r="AZ79" s="832"/>
      <c r="BA79" s="832"/>
      <c r="BB79" s="832"/>
      <c r="BC79" s="832"/>
      <c r="BD79" s="833"/>
      <c r="BE79" s="241"/>
      <c r="BF79" s="241"/>
      <c r="BG79" s="241"/>
      <c r="BH79" s="241"/>
      <c r="BI79" s="241"/>
      <c r="BJ79" s="230"/>
      <c r="BK79" s="230"/>
      <c r="BL79" s="230"/>
      <c r="BM79" s="230"/>
      <c r="BN79" s="230"/>
      <c r="BO79" s="241"/>
      <c r="BP79" s="241"/>
      <c r="BQ79" s="238">
        <v>73</v>
      </c>
      <c r="BR79" s="243"/>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30"/>
    </row>
    <row r="80" spans="1:131" ht="26.25" customHeight="1" x14ac:dyDescent="0.2">
      <c r="A80" s="238">
        <v>13</v>
      </c>
      <c r="B80" s="873" t="s">
        <v>561</v>
      </c>
      <c r="C80" s="874"/>
      <c r="D80" s="874"/>
      <c r="E80" s="874"/>
      <c r="F80" s="874"/>
      <c r="G80" s="874"/>
      <c r="H80" s="874"/>
      <c r="I80" s="874"/>
      <c r="J80" s="874"/>
      <c r="K80" s="874"/>
      <c r="L80" s="874"/>
      <c r="M80" s="874"/>
      <c r="N80" s="874"/>
      <c r="O80" s="874"/>
      <c r="P80" s="875"/>
      <c r="Q80" s="876">
        <v>237</v>
      </c>
      <c r="R80" s="830"/>
      <c r="S80" s="830"/>
      <c r="T80" s="830"/>
      <c r="U80" s="830"/>
      <c r="V80" s="830">
        <v>234</v>
      </c>
      <c r="W80" s="830"/>
      <c r="X80" s="830"/>
      <c r="Y80" s="830"/>
      <c r="Z80" s="830"/>
      <c r="AA80" s="830">
        <v>4</v>
      </c>
      <c r="AB80" s="830"/>
      <c r="AC80" s="830"/>
      <c r="AD80" s="830"/>
      <c r="AE80" s="830"/>
      <c r="AF80" s="830">
        <v>4</v>
      </c>
      <c r="AG80" s="830"/>
      <c r="AH80" s="830"/>
      <c r="AI80" s="830"/>
      <c r="AJ80" s="830"/>
      <c r="AK80" s="830">
        <v>12</v>
      </c>
      <c r="AL80" s="830"/>
      <c r="AM80" s="830"/>
      <c r="AN80" s="830"/>
      <c r="AO80" s="830"/>
      <c r="AP80" s="830" t="s">
        <v>548</v>
      </c>
      <c r="AQ80" s="830"/>
      <c r="AR80" s="830"/>
      <c r="AS80" s="830"/>
      <c r="AT80" s="830"/>
      <c r="AU80" s="830"/>
      <c r="AV80" s="830"/>
      <c r="AW80" s="830"/>
      <c r="AX80" s="830"/>
      <c r="AY80" s="830"/>
      <c r="AZ80" s="832"/>
      <c r="BA80" s="832"/>
      <c r="BB80" s="832"/>
      <c r="BC80" s="832"/>
      <c r="BD80" s="833"/>
      <c r="BE80" s="241"/>
      <c r="BF80" s="241"/>
      <c r="BG80" s="241"/>
      <c r="BH80" s="241"/>
      <c r="BI80" s="241"/>
      <c r="BJ80" s="241"/>
      <c r="BK80" s="241"/>
      <c r="BL80" s="241"/>
      <c r="BM80" s="241"/>
      <c r="BN80" s="241"/>
      <c r="BO80" s="241"/>
      <c r="BP80" s="241"/>
      <c r="BQ80" s="238">
        <v>74</v>
      </c>
      <c r="BR80" s="243"/>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30"/>
    </row>
    <row r="81" spans="1:131" ht="26.25" customHeight="1" x14ac:dyDescent="0.2">
      <c r="A81" s="238">
        <v>14</v>
      </c>
      <c r="B81" s="873" t="s">
        <v>562</v>
      </c>
      <c r="C81" s="874"/>
      <c r="D81" s="874"/>
      <c r="E81" s="874"/>
      <c r="F81" s="874"/>
      <c r="G81" s="874"/>
      <c r="H81" s="874"/>
      <c r="I81" s="874"/>
      <c r="J81" s="874"/>
      <c r="K81" s="874"/>
      <c r="L81" s="874"/>
      <c r="M81" s="874"/>
      <c r="N81" s="874"/>
      <c r="O81" s="874"/>
      <c r="P81" s="875"/>
      <c r="Q81" s="876">
        <v>254366</v>
      </c>
      <c r="R81" s="830"/>
      <c r="S81" s="830"/>
      <c r="T81" s="830"/>
      <c r="U81" s="830"/>
      <c r="V81" s="830">
        <v>246438</v>
      </c>
      <c r="W81" s="830"/>
      <c r="X81" s="830"/>
      <c r="Y81" s="830"/>
      <c r="Z81" s="830"/>
      <c r="AA81" s="830">
        <v>7929</v>
      </c>
      <c r="AB81" s="830"/>
      <c r="AC81" s="830"/>
      <c r="AD81" s="830"/>
      <c r="AE81" s="830"/>
      <c r="AF81" s="830">
        <v>7525</v>
      </c>
      <c r="AG81" s="830"/>
      <c r="AH81" s="830"/>
      <c r="AI81" s="830"/>
      <c r="AJ81" s="830"/>
      <c r="AK81" s="830" t="s">
        <v>548</v>
      </c>
      <c r="AL81" s="830"/>
      <c r="AM81" s="830"/>
      <c r="AN81" s="830"/>
      <c r="AO81" s="830"/>
      <c r="AP81" s="830" t="s">
        <v>548</v>
      </c>
      <c r="AQ81" s="830"/>
      <c r="AR81" s="830"/>
      <c r="AS81" s="830"/>
      <c r="AT81" s="830"/>
      <c r="AU81" s="830"/>
      <c r="AV81" s="830"/>
      <c r="AW81" s="830"/>
      <c r="AX81" s="830"/>
      <c r="AY81" s="830"/>
      <c r="AZ81" s="832"/>
      <c r="BA81" s="832"/>
      <c r="BB81" s="832"/>
      <c r="BC81" s="832"/>
      <c r="BD81" s="833"/>
      <c r="BE81" s="241"/>
      <c r="BF81" s="241"/>
      <c r="BG81" s="241"/>
      <c r="BH81" s="241"/>
      <c r="BI81" s="241"/>
      <c r="BJ81" s="241"/>
      <c r="BK81" s="241"/>
      <c r="BL81" s="241"/>
      <c r="BM81" s="241"/>
      <c r="BN81" s="241"/>
      <c r="BO81" s="241"/>
      <c r="BP81" s="241"/>
      <c r="BQ81" s="238">
        <v>75</v>
      </c>
      <c r="BR81" s="243"/>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30"/>
    </row>
    <row r="82" spans="1:131" ht="26.25" customHeight="1" x14ac:dyDescent="0.2">
      <c r="A82" s="238">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41"/>
      <c r="BF82" s="241"/>
      <c r="BG82" s="241"/>
      <c r="BH82" s="241"/>
      <c r="BI82" s="241"/>
      <c r="BJ82" s="241"/>
      <c r="BK82" s="241"/>
      <c r="BL82" s="241"/>
      <c r="BM82" s="241"/>
      <c r="BN82" s="241"/>
      <c r="BO82" s="241"/>
      <c r="BP82" s="241"/>
      <c r="BQ82" s="238">
        <v>76</v>
      </c>
      <c r="BR82" s="243"/>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30"/>
    </row>
    <row r="83" spans="1:131" ht="26.25" customHeight="1" x14ac:dyDescent="0.2">
      <c r="A83" s="238">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41"/>
      <c r="BF83" s="241"/>
      <c r="BG83" s="241"/>
      <c r="BH83" s="241"/>
      <c r="BI83" s="241"/>
      <c r="BJ83" s="241"/>
      <c r="BK83" s="241"/>
      <c r="BL83" s="241"/>
      <c r="BM83" s="241"/>
      <c r="BN83" s="241"/>
      <c r="BO83" s="241"/>
      <c r="BP83" s="241"/>
      <c r="BQ83" s="238">
        <v>77</v>
      </c>
      <c r="BR83" s="243"/>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30"/>
    </row>
    <row r="84" spans="1:131" ht="26.25" customHeight="1" x14ac:dyDescent="0.2">
      <c r="A84" s="238">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41"/>
      <c r="BF84" s="241"/>
      <c r="BG84" s="241"/>
      <c r="BH84" s="241"/>
      <c r="BI84" s="241"/>
      <c r="BJ84" s="241"/>
      <c r="BK84" s="241"/>
      <c r="BL84" s="241"/>
      <c r="BM84" s="241"/>
      <c r="BN84" s="241"/>
      <c r="BO84" s="241"/>
      <c r="BP84" s="241"/>
      <c r="BQ84" s="238">
        <v>78</v>
      </c>
      <c r="BR84" s="243"/>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30"/>
    </row>
    <row r="85" spans="1:131" ht="26.25" customHeight="1" x14ac:dyDescent="0.2">
      <c r="A85" s="238">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41"/>
      <c r="BF85" s="241"/>
      <c r="BG85" s="241"/>
      <c r="BH85" s="241"/>
      <c r="BI85" s="241"/>
      <c r="BJ85" s="241"/>
      <c r="BK85" s="241"/>
      <c r="BL85" s="241"/>
      <c r="BM85" s="241"/>
      <c r="BN85" s="241"/>
      <c r="BO85" s="241"/>
      <c r="BP85" s="241"/>
      <c r="BQ85" s="238">
        <v>79</v>
      </c>
      <c r="BR85" s="243"/>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30"/>
    </row>
    <row r="86" spans="1:131" ht="26.25" customHeight="1" x14ac:dyDescent="0.2">
      <c r="A86" s="238">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41"/>
      <c r="BF86" s="241"/>
      <c r="BG86" s="241"/>
      <c r="BH86" s="241"/>
      <c r="BI86" s="241"/>
      <c r="BJ86" s="241"/>
      <c r="BK86" s="241"/>
      <c r="BL86" s="241"/>
      <c r="BM86" s="241"/>
      <c r="BN86" s="241"/>
      <c r="BO86" s="241"/>
      <c r="BP86" s="241"/>
      <c r="BQ86" s="238">
        <v>80</v>
      </c>
      <c r="BR86" s="243"/>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30"/>
    </row>
    <row r="87" spans="1:131" ht="26.25" customHeight="1" x14ac:dyDescent="0.2">
      <c r="A87" s="244">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41"/>
      <c r="BF87" s="241"/>
      <c r="BG87" s="241"/>
      <c r="BH87" s="241"/>
      <c r="BI87" s="241"/>
      <c r="BJ87" s="241"/>
      <c r="BK87" s="241"/>
      <c r="BL87" s="241"/>
      <c r="BM87" s="241"/>
      <c r="BN87" s="241"/>
      <c r="BO87" s="241"/>
      <c r="BP87" s="241"/>
      <c r="BQ87" s="238">
        <v>81</v>
      </c>
      <c r="BR87" s="243"/>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30"/>
    </row>
    <row r="88" spans="1:131" ht="26.25" customHeight="1" thickBot="1" x14ac:dyDescent="0.25">
      <c r="A88" s="240" t="s">
        <v>378</v>
      </c>
      <c r="B88" s="789" t="s">
        <v>401</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c r="AG88" s="844"/>
      <c r="AH88" s="844"/>
      <c r="AI88" s="844"/>
      <c r="AJ88" s="844"/>
      <c r="AK88" s="841"/>
      <c r="AL88" s="841"/>
      <c r="AM88" s="841"/>
      <c r="AN88" s="841"/>
      <c r="AO88" s="841"/>
      <c r="AP88" s="844"/>
      <c r="AQ88" s="844"/>
      <c r="AR88" s="844"/>
      <c r="AS88" s="844"/>
      <c r="AT88" s="844"/>
      <c r="AU88" s="844"/>
      <c r="AV88" s="844"/>
      <c r="AW88" s="844"/>
      <c r="AX88" s="844"/>
      <c r="AY88" s="844"/>
      <c r="AZ88" s="849"/>
      <c r="BA88" s="849"/>
      <c r="BB88" s="849"/>
      <c r="BC88" s="849"/>
      <c r="BD88" s="850"/>
      <c r="BE88" s="241"/>
      <c r="BF88" s="241"/>
      <c r="BG88" s="241"/>
      <c r="BH88" s="241"/>
      <c r="BI88" s="241"/>
      <c r="BJ88" s="241"/>
      <c r="BK88" s="241"/>
      <c r="BL88" s="241"/>
      <c r="BM88" s="241"/>
      <c r="BN88" s="241"/>
      <c r="BO88" s="241"/>
      <c r="BP88" s="241"/>
      <c r="BQ88" s="238">
        <v>82</v>
      </c>
      <c r="BR88" s="243"/>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30"/>
    </row>
    <row r="89" spans="1:131" ht="26.25" hidden="1" customHeight="1" x14ac:dyDescent="0.2">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30"/>
    </row>
    <row r="90" spans="1:131" ht="26.25" hidden="1" customHeight="1" x14ac:dyDescent="0.2">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30"/>
    </row>
    <row r="91" spans="1:131" ht="26.25" hidden="1" customHeight="1" x14ac:dyDescent="0.2">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30"/>
    </row>
    <row r="92" spans="1:131" ht="26.25" hidden="1" customHeight="1" x14ac:dyDescent="0.2">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30"/>
    </row>
    <row r="93" spans="1:131" ht="26.25" hidden="1" customHeight="1" x14ac:dyDescent="0.2">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30"/>
    </row>
    <row r="94" spans="1:131" ht="26.25" hidden="1" customHeight="1" x14ac:dyDescent="0.2">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30"/>
    </row>
    <row r="95" spans="1:131" ht="26.25" hidden="1" customHeight="1" x14ac:dyDescent="0.2">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30"/>
    </row>
    <row r="96" spans="1:131" ht="26.25" hidden="1" customHeight="1" x14ac:dyDescent="0.2">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30"/>
    </row>
    <row r="97" spans="1:131" ht="26.25" hidden="1" customHeight="1" x14ac:dyDescent="0.2">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30"/>
    </row>
    <row r="98" spans="1:131" ht="26.25" hidden="1" customHeight="1" x14ac:dyDescent="0.2">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30"/>
    </row>
    <row r="99" spans="1:131" ht="26.25" hidden="1" customHeight="1" x14ac:dyDescent="0.2">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30"/>
    </row>
    <row r="100" spans="1:131" ht="26.25" hidden="1" customHeight="1" x14ac:dyDescent="0.2">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30"/>
    </row>
    <row r="101" spans="1:131" ht="26.25" hidden="1" customHeight="1" x14ac:dyDescent="0.2">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30"/>
    </row>
    <row r="102" spans="1:131" ht="26.25" customHeight="1" thickBot="1" x14ac:dyDescent="0.25">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378</v>
      </c>
      <c r="BR102" s="789" t="s">
        <v>402</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30"/>
    </row>
    <row r="103" spans="1:131" ht="26.25" customHeight="1" x14ac:dyDescent="0.2">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15" t="s">
        <v>403</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30"/>
    </row>
    <row r="104" spans="1:131" ht="26.25" customHeight="1" x14ac:dyDescent="0.2">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16" t="s">
        <v>404</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30"/>
    </row>
    <row r="105" spans="1:131" ht="11.25" customHeight="1" x14ac:dyDescent="0.2">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2">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5">
      <c r="A107" s="249" t="s">
        <v>405</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406</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2">
      <c r="A108" s="917" t="s">
        <v>407</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408</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30" customFormat="1" ht="26.25" customHeight="1" x14ac:dyDescent="0.2">
      <c r="A109" s="912" t="s">
        <v>409</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410</v>
      </c>
      <c r="AB109" s="893"/>
      <c r="AC109" s="893"/>
      <c r="AD109" s="893"/>
      <c r="AE109" s="894"/>
      <c r="AF109" s="892" t="s">
        <v>411</v>
      </c>
      <c r="AG109" s="893"/>
      <c r="AH109" s="893"/>
      <c r="AI109" s="893"/>
      <c r="AJ109" s="894"/>
      <c r="AK109" s="892" t="s">
        <v>294</v>
      </c>
      <c r="AL109" s="893"/>
      <c r="AM109" s="893"/>
      <c r="AN109" s="893"/>
      <c r="AO109" s="894"/>
      <c r="AP109" s="892" t="s">
        <v>412</v>
      </c>
      <c r="AQ109" s="893"/>
      <c r="AR109" s="893"/>
      <c r="AS109" s="893"/>
      <c r="AT109" s="895"/>
      <c r="AU109" s="912" t="s">
        <v>409</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410</v>
      </c>
      <c r="BR109" s="893"/>
      <c r="BS109" s="893"/>
      <c r="BT109" s="893"/>
      <c r="BU109" s="894"/>
      <c r="BV109" s="892" t="s">
        <v>411</v>
      </c>
      <c r="BW109" s="893"/>
      <c r="BX109" s="893"/>
      <c r="BY109" s="893"/>
      <c r="BZ109" s="894"/>
      <c r="CA109" s="892" t="s">
        <v>294</v>
      </c>
      <c r="CB109" s="893"/>
      <c r="CC109" s="893"/>
      <c r="CD109" s="893"/>
      <c r="CE109" s="894"/>
      <c r="CF109" s="913" t="s">
        <v>412</v>
      </c>
      <c r="CG109" s="913"/>
      <c r="CH109" s="913"/>
      <c r="CI109" s="913"/>
      <c r="CJ109" s="913"/>
      <c r="CK109" s="892" t="s">
        <v>413</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410</v>
      </c>
      <c r="DH109" s="893"/>
      <c r="DI109" s="893"/>
      <c r="DJ109" s="893"/>
      <c r="DK109" s="894"/>
      <c r="DL109" s="892" t="s">
        <v>411</v>
      </c>
      <c r="DM109" s="893"/>
      <c r="DN109" s="893"/>
      <c r="DO109" s="893"/>
      <c r="DP109" s="894"/>
      <c r="DQ109" s="892" t="s">
        <v>294</v>
      </c>
      <c r="DR109" s="893"/>
      <c r="DS109" s="893"/>
      <c r="DT109" s="893"/>
      <c r="DU109" s="894"/>
      <c r="DV109" s="892" t="s">
        <v>412</v>
      </c>
      <c r="DW109" s="893"/>
      <c r="DX109" s="893"/>
      <c r="DY109" s="893"/>
      <c r="DZ109" s="895"/>
    </row>
    <row r="110" spans="1:131" s="230" customFormat="1" ht="26.25" customHeight="1" x14ac:dyDescent="0.2">
      <c r="A110" s="896" t="s">
        <v>414</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987945</v>
      </c>
      <c r="AB110" s="900"/>
      <c r="AC110" s="900"/>
      <c r="AD110" s="900"/>
      <c r="AE110" s="901"/>
      <c r="AF110" s="902">
        <v>1071058</v>
      </c>
      <c r="AG110" s="900"/>
      <c r="AH110" s="900"/>
      <c r="AI110" s="900"/>
      <c r="AJ110" s="901"/>
      <c r="AK110" s="902">
        <v>1077129</v>
      </c>
      <c r="AL110" s="900"/>
      <c r="AM110" s="900"/>
      <c r="AN110" s="900"/>
      <c r="AO110" s="901"/>
      <c r="AP110" s="903">
        <v>19.8</v>
      </c>
      <c r="AQ110" s="904"/>
      <c r="AR110" s="904"/>
      <c r="AS110" s="904"/>
      <c r="AT110" s="905"/>
      <c r="AU110" s="906" t="s">
        <v>69</v>
      </c>
      <c r="AV110" s="907"/>
      <c r="AW110" s="907"/>
      <c r="AX110" s="907"/>
      <c r="AY110" s="907"/>
      <c r="AZ110" s="929" t="s">
        <v>415</v>
      </c>
      <c r="BA110" s="897"/>
      <c r="BB110" s="897"/>
      <c r="BC110" s="897"/>
      <c r="BD110" s="897"/>
      <c r="BE110" s="897"/>
      <c r="BF110" s="897"/>
      <c r="BG110" s="897"/>
      <c r="BH110" s="897"/>
      <c r="BI110" s="897"/>
      <c r="BJ110" s="897"/>
      <c r="BK110" s="897"/>
      <c r="BL110" s="897"/>
      <c r="BM110" s="897"/>
      <c r="BN110" s="897"/>
      <c r="BO110" s="897"/>
      <c r="BP110" s="898"/>
      <c r="BQ110" s="930">
        <v>11499968</v>
      </c>
      <c r="BR110" s="931"/>
      <c r="BS110" s="931"/>
      <c r="BT110" s="931"/>
      <c r="BU110" s="931"/>
      <c r="BV110" s="931">
        <v>11246349</v>
      </c>
      <c r="BW110" s="931"/>
      <c r="BX110" s="931"/>
      <c r="BY110" s="931"/>
      <c r="BZ110" s="931"/>
      <c r="CA110" s="931">
        <v>12052546</v>
      </c>
      <c r="CB110" s="931"/>
      <c r="CC110" s="931"/>
      <c r="CD110" s="931"/>
      <c r="CE110" s="931"/>
      <c r="CF110" s="944">
        <v>221.8</v>
      </c>
      <c r="CG110" s="945"/>
      <c r="CH110" s="945"/>
      <c r="CI110" s="945"/>
      <c r="CJ110" s="945"/>
      <c r="CK110" s="946" t="s">
        <v>416</v>
      </c>
      <c r="CL110" s="947"/>
      <c r="CM110" s="929" t="s">
        <v>417</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30" customFormat="1" ht="26.25" customHeight="1" x14ac:dyDescent="0.2">
      <c r="A111" s="934" t="s">
        <v>418</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419</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420</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30" customFormat="1" ht="26.25" customHeight="1" x14ac:dyDescent="0.2">
      <c r="A112" s="952" t="s">
        <v>421</v>
      </c>
      <c r="B112" s="953"/>
      <c r="C112" s="923" t="s">
        <v>422</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423</v>
      </c>
      <c r="BA112" s="923"/>
      <c r="BB112" s="923"/>
      <c r="BC112" s="923"/>
      <c r="BD112" s="923"/>
      <c r="BE112" s="923"/>
      <c r="BF112" s="923"/>
      <c r="BG112" s="923"/>
      <c r="BH112" s="923"/>
      <c r="BI112" s="923"/>
      <c r="BJ112" s="923"/>
      <c r="BK112" s="923"/>
      <c r="BL112" s="923"/>
      <c r="BM112" s="923"/>
      <c r="BN112" s="923"/>
      <c r="BO112" s="923"/>
      <c r="BP112" s="924"/>
      <c r="BQ112" s="925">
        <v>4990881</v>
      </c>
      <c r="BR112" s="926"/>
      <c r="BS112" s="926"/>
      <c r="BT112" s="926"/>
      <c r="BU112" s="926"/>
      <c r="BV112" s="926">
        <v>4909546</v>
      </c>
      <c r="BW112" s="926"/>
      <c r="BX112" s="926"/>
      <c r="BY112" s="926"/>
      <c r="BZ112" s="926"/>
      <c r="CA112" s="926">
        <v>4820136</v>
      </c>
      <c r="CB112" s="926"/>
      <c r="CC112" s="926"/>
      <c r="CD112" s="926"/>
      <c r="CE112" s="926"/>
      <c r="CF112" s="920">
        <v>88.7</v>
      </c>
      <c r="CG112" s="921"/>
      <c r="CH112" s="921"/>
      <c r="CI112" s="921"/>
      <c r="CJ112" s="921"/>
      <c r="CK112" s="948"/>
      <c r="CL112" s="949"/>
      <c r="CM112" s="922" t="s">
        <v>424</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30" customFormat="1" ht="26.25" customHeight="1" x14ac:dyDescent="0.2">
      <c r="A113" s="954"/>
      <c r="B113" s="955"/>
      <c r="C113" s="923" t="s">
        <v>425</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280279</v>
      </c>
      <c r="AB113" s="938"/>
      <c r="AC113" s="938"/>
      <c r="AD113" s="938"/>
      <c r="AE113" s="939"/>
      <c r="AF113" s="940">
        <v>289310</v>
      </c>
      <c r="AG113" s="938"/>
      <c r="AH113" s="938"/>
      <c r="AI113" s="938"/>
      <c r="AJ113" s="939"/>
      <c r="AK113" s="940">
        <v>287543</v>
      </c>
      <c r="AL113" s="938"/>
      <c r="AM113" s="938"/>
      <c r="AN113" s="938"/>
      <c r="AO113" s="939"/>
      <c r="AP113" s="941">
        <v>5.3</v>
      </c>
      <c r="AQ113" s="942"/>
      <c r="AR113" s="942"/>
      <c r="AS113" s="942"/>
      <c r="AT113" s="943"/>
      <c r="AU113" s="908"/>
      <c r="AV113" s="909"/>
      <c r="AW113" s="909"/>
      <c r="AX113" s="909"/>
      <c r="AY113" s="909"/>
      <c r="AZ113" s="922" t="s">
        <v>426</v>
      </c>
      <c r="BA113" s="923"/>
      <c r="BB113" s="923"/>
      <c r="BC113" s="923"/>
      <c r="BD113" s="923"/>
      <c r="BE113" s="923"/>
      <c r="BF113" s="923"/>
      <c r="BG113" s="923"/>
      <c r="BH113" s="923"/>
      <c r="BI113" s="923"/>
      <c r="BJ113" s="923"/>
      <c r="BK113" s="923"/>
      <c r="BL113" s="923"/>
      <c r="BM113" s="923"/>
      <c r="BN113" s="923"/>
      <c r="BO113" s="923"/>
      <c r="BP113" s="924"/>
      <c r="BQ113" s="925">
        <v>201679</v>
      </c>
      <c r="BR113" s="926"/>
      <c r="BS113" s="926"/>
      <c r="BT113" s="926"/>
      <c r="BU113" s="926"/>
      <c r="BV113" s="926">
        <v>161726</v>
      </c>
      <c r="BW113" s="926"/>
      <c r="BX113" s="926"/>
      <c r="BY113" s="926"/>
      <c r="BZ113" s="926"/>
      <c r="CA113" s="926">
        <v>124054</v>
      </c>
      <c r="CB113" s="926"/>
      <c r="CC113" s="926"/>
      <c r="CD113" s="926"/>
      <c r="CE113" s="926"/>
      <c r="CF113" s="920">
        <v>2.2999999999999998</v>
      </c>
      <c r="CG113" s="921"/>
      <c r="CH113" s="921"/>
      <c r="CI113" s="921"/>
      <c r="CJ113" s="921"/>
      <c r="CK113" s="948"/>
      <c r="CL113" s="949"/>
      <c r="CM113" s="922" t="s">
        <v>427</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30" customFormat="1" ht="26.25" customHeight="1" x14ac:dyDescent="0.2">
      <c r="A114" s="954"/>
      <c r="B114" s="955"/>
      <c r="C114" s="923" t="s">
        <v>428</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38824</v>
      </c>
      <c r="AB114" s="959"/>
      <c r="AC114" s="959"/>
      <c r="AD114" s="959"/>
      <c r="AE114" s="960"/>
      <c r="AF114" s="961">
        <v>41760</v>
      </c>
      <c r="AG114" s="959"/>
      <c r="AH114" s="959"/>
      <c r="AI114" s="959"/>
      <c r="AJ114" s="960"/>
      <c r="AK114" s="961">
        <v>40401</v>
      </c>
      <c r="AL114" s="959"/>
      <c r="AM114" s="959"/>
      <c r="AN114" s="959"/>
      <c r="AO114" s="960"/>
      <c r="AP114" s="962">
        <v>0.7</v>
      </c>
      <c r="AQ114" s="963"/>
      <c r="AR114" s="963"/>
      <c r="AS114" s="963"/>
      <c r="AT114" s="964"/>
      <c r="AU114" s="908"/>
      <c r="AV114" s="909"/>
      <c r="AW114" s="909"/>
      <c r="AX114" s="909"/>
      <c r="AY114" s="909"/>
      <c r="AZ114" s="922" t="s">
        <v>429</v>
      </c>
      <c r="BA114" s="923"/>
      <c r="BB114" s="923"/>
      <c r="BC114" s="923"/>
      <c r="BD114" s="923"/>
      <c r="BE114" s="923"/>
      <c r="BF114" s="923"/>
      <c r="BG114" s="923"/>
      <c r="BH114" s="923"/>
      <c r="BI114" s="923"/>
      <c r="BJ114" s="923"/>
      <c r="BK114" s="923"/>
      <c r="BL114" s="923"/>
      <c r="BM114" s="923"/>
      <c r="BN114" s="923"/>
      <c r="BO114" s="923"/>
      <c r="BP114" s="924"/>
      <c r="BQ114" s="925">
        <v>843951</v>
      </c>
      <c r="BR114" s="926"/>
      <c r="BS114" s="926"/>
      <c r="BT114" s="926"/>
      <c r="BU114" s="926"/>
      <c r="BV114" s="926">
        <v>803237</v>
      </c>
      <c r="BW114" s="926"/>
      <c r="BX114" s="926"/>
      <c r="BY114" s="926"/>
      <c r="BZ114" s="926"/>
      <c r="CA114" s="926">
        <v>766719</v>
      </c>
      <c r="CB114" s="926"/>
      <c r="CC114" s="926"/>
      <c r="CD114" s="926"/>
      <c r="CE114" s="926"/>
      <c r="CF114" s="920">
        <v>14.1</v>
      </c>
      <c r="CG114" s="921"/>
      <c r="CH114" s="921"/>
      <c r="CI114" s="921"/>
      <c r="CJ114" s="921"/>
      <c r="CK114" s="948"/>
      <c r="CL114" s="949"/>
      <c r="CM114" s="922" t="s">
        <v>430</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30" customFormat="1" ht="26.25" customHeight="1" x14ac:dyDescent="0.2">
      <c r="A115" s="954"/>
      <c r="B115" s="955"/>
      <c r="C115" s="923" t="s">
        <v>431</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432</v>
      </c>
      <c r="BA115" s="923"/>
      <c r="BB115" s="923"/>
      <c r="BC115" s="923"/>
      <c r="BD115" s="923"/>
      <c r="BE115" s="923"/>
      <c r="BF115" s="923"/>
      <c r="BG115" s="923"/>
      <c r="BH115" s="923"/>
      <c r="BI115" s="923"/>
      <c r="BJ115" s="923"/>
      <c r="BK115" s="923"/>
      <c r="BL115" s="923"/>
      <c r="BM115" s="923"/>
      <c r="BN115" s="923"/>
      <c r="BO115" s="923"/>
      <c r="BP115" s="924"/>
      <c r="BQ115" s="925">
        <v>266422</v>
      </c>
      <c r="BR115" s="926"/>
      <c r="BS115" s="926"/>
      <c r="BT115" s="926"/>
      <c r="BU115" s="926"/>
      <c r="BV115" s="926">
        <v>145617</v>
      </c>
      <c r="BW115" s="926"/>
      <c r="BX115" s="926"/>
      <c r="BY115" s="926"/>
      <c r="BZ115" s="926"/>
      <c r="CA115" s="926">
        <v>151272</v>
      </c>
      <c r="CB115" s="926"/>
      <c r="CC115" s="926"/>
      <c r="CD115" s="926"/>
      <c r="CE115" s="926"/>
      <c r="CF115" s="920">
        <v>2.8</v>
      </c>
      <c r="CG115" s="921"/>
      <c r="CH115" s="921"/>
      <c r="CI115" s="921"/>
      <c r="CJ115" s="921"/>
      <c r="CK115" s="948"/>
      <c r="CL115" s="949"/>
      <c r="CM115" s="922" t="s">
        <v>433</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30" customFormat="1" ht="26.25" customHeight="1" x14ac:dyDescent="0.2">
      <c r="A116" s="956"/>
      <c r="B116" s="957"/>
      <c r="C116" s="965" t="s">
        <v>434</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435</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436</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30" customFormat="1" ht="26.25" customHeight="1" x14ac:dyDescent="0.2">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437</v>
      </c>
      <c r="Z117" s="894"/>
      <c r="AA117" s="978">
        <v>1307048</v>
      </c>
      <c r="AB117" s="979"/>
      <c r="AC117" s="979"/>
      <c r="AD117" s="979"/>
      <c r="AE117" s="980"/>
      <c r="AF117" s="981">
        <v>1402128</v>
      </c>
      <c r="AG117" s="979"/>
      <c r="AH117" s="979"/>
      <c r="AI117" s="979"/>
      <c r="AJ117" s="980"/>
      <c r="AK117" s="981">
        <v>1405073</v>
      </c>
      <c r="AL117" s="979"/>
      <c r="AM117" s="979"/>
      <c r="AN117" s="979"/>
      <c r="AO117" s="980"/>
      <c r="AP117" s="982"/>
      <c r="AQ117" s="983"/>
      <c r="AR117" s="983"/>
      <c r="AS117" s="983"/>
      <c r="AT117" s="984"/>
      <c r="AU117" s="908"/>
      <c r="AV117" s="909"/>
      <c r="AW117" s="909"/>
      <c r="AX117" s="909"/>
      <c r="AY117" s="909"/>
      <c r="AZ117" s="974" t="s">
        <v>438</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439</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30" customFormat="1" ht="26.25" customHeight="1" x14ac:dyDescent="0.2">
      <c r="A118" s="912" t="s">
        <v>413</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410</v>
      </c>
      <c r="AB118" s="893"/>
      <c r="AC118" s="893"/>
      <c r="AD118" s="893"/>
      <c r="AE118" s="894"/>
      <c r="AF118" s="892" t="s">
        <v>411</v>
      </c>
      <c r="AG118" s="893"/>
      <c r="AH118" s="893"/>
      <c r="AI118" s="893"/>
      <c r="AJ118" s="894"/>
      <c r="AK118" s="892" t="s">
        <v>294</v>
      </c>
      <c r="AL118" s="893"/>
      <c r="AM118" s="893"/>
      <c r="AN118" s="893"/>
      <c r="AO118" s="894"/>
      <c r="AP118" s="970" t="s">
        <v>412</v>
      </c>
      <c r="AQ118" s="971"/>
      <c r="AR118" s="971"/>
      <c r="AS118" s="971"/>
      <c r="AT118" s="972"/>
      <c r="AU118" s="908"/>
      <c r="AV118" s="909"/>
      <c r="AW118" s="909"/>
      <c r="AX118" s="909"/>
      <c r="AY118" s="909"/>
      <c r="AZ118" s="973" t="s">
        <v>440</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441</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30" customFormat="1" ht="26.25" customHeight="1" x14ac:dyDescent="0.2">
      <c r="A119" s="1057" t="s">
        <v>416</v>
      </c>
      <c r="B119" s="947"/>
      <c r="C119" s="929" t="s">
        <v>417</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51" t="s">
        <v>177</v>
      </c>
      <c r="BA119" s="251"/>
      <c r="BB119" s="251"/>
      <c r="BC119" s="251"/>
      <c r="BD119" s="251"/>
      <c r="BE119" s="251"/>
      <c r="BF119" s="251"/>
      <c r="BG119" s="251"/>
      <c r="BH119" s="251"/>
      <c r="BI119" s="251"/>
      <c r="BJ119" s="251"/>
      <c r="BK119" s="251"/>
      <c r="BL119" s="251"/>
      <c r="BM119" s="251"/>
      <c r="BN119" s="251"/>
      <c r="BO119" s="977" t="s">
        <v>442</v>
      </c>
      <c r="BP119" s="1005"/>
      <c r="BQ119" s="999">
        <v>17802901</v>
      </c>
      <c r="BR119" s="1000"/>
      <c r="BS119" s="1000"/>
      <c r="BT119" s="1000"/>
      <c r="BU119" s="1000"/>
      <c r="BV119" s="1000">
        <v>17266475</v>
      </c>
      <c r="BW119" s="1000"/>
      <c r="BX119" s="1000"/>
      <c r="BY119" s="1000"/>
      <c r="BZ119" s="1000"/>
      <c r="CA119" s="1000">
        <v>17914727</v>
      </c>
      <c r="CB119" s="1000"/>
      <c r="CC119" s="1000"/>
      <c r="CD119" s="1000"/>
      <c r="CE119" s="1000"/>
      <c r="CF119" s="1001"/>
      <c r="CG119" s="1002"/>
      <c r="CH119" s="1002"/>
      <c r="CI119" s="1002"/>
      <c r="CJ119" s="1003"/>
      <c r="CK119" s="950"/>
      <c r="CL119" s="951"/>
      <c r="CM119" s="973" t="s">
        <v>443</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30" customFormat="1" ht="26.25" customHeight="1" x14ac:dyDescent="0.2">
      <c r="A120" s="1058"/>
      <c r="B120" s="949"/>
      <c r="C120" s="922" t="s">
        <v>420</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444</v>
      </c>
      <c r="AV120" s="992"/>
      <c r="AW120" s="992"/>
      <c r="AX120" s="992"/>
      <c r="AY120" s="993"/>
      <c r="AZ120" s="929" t="s">
        <v>445</v>
      </c>
      <c r="BA120" s="897"/>
      <c r="BB120" s="897"/>
      <c r="BC120" s="897"/>
      <c r="BD120" s="897"/>
      <c r="BE120" s="897"/>
      <c r="BF120" s="897"/>
      <c r="BG120" s="897"/>
      <c r="BH120" s="897"/>
      <c r="BI120" s="897"/>
      <c r="BJ120" s="897"/>
      <c r="BK120" s="897"/>
      <c r="BL120" s="897"/>
      <c r="BM120" s="897"/>
      <c r="BN120" s="897"/>
      <c r="BO120" s="897"/>
      <c r="BP120" s="898"/>
      <c r="BQ120" s="930">
        <v>3176184</v>
      </c>
      <c r="BR120" s="931"/>
      <c r="BS120" s="931"/>
      <c r="BT120" s="931"/>
      <c r="BU120" s="931"/>
      <c r="BV120" s="931">
        <v>3723228</v>
      </c>
      <c r="BW120" s="931"/>
      <c r="BX120" s="931"/>
      <c r="BY120" s="931"/>
      <c r="BZ120" s="931"/>
      <c r="CA120" s="931">
        <v>3657276</v>
      </c>
      <c r="CB120" s="931"/>
      <c r="CC120" s="931"/>
      <c r="CD120" s="931"/>
      <c r="CE120" s="931"/>
      <c r="CF120" s="944">
        <v>67.3</v>
      </c>
      <c r="CG120" s="945"/>
      <c r="CH120" s="945"/>
      <c r="CI120" s="945"/>
      <c r="CJ120" s="945"/>
      <c r="CK120" s="1006" t="s">
        <v>446</v>
      </c>
      <c r="CL120" s="1007"/>
      <c r="CM120" s="1007"/>
      <c r="CN120" s="1007"/>
      <c r="CO120" s="1008"/>
      <c r="CP120" s="1014" t="s">
        <v>395</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v>4799400</v>
      </c>
      <c r="DR120" s="931"/>
      <c r="DS120" s="931"/>
      <c r="DT120" s="931"/>
      <c r="DU120" s="931"/>
      <c r="DV120" s="932">
        <v>88.3</v>
      </c>
      <c r="DW120" s="932"/>
      <c r="DX120" s="932"/>
      <c r="DY120" s="932"/>
      <c r="DZ120" s="933"/>
    </row>
    <row r="121" spans="1:130" s="230" customFormat="1" ht="26.25" customHeight="1" x14ac:dyDescent="0.2">
      <c r="A121" s="1058"/>
      <c r="B121" s="949"/>
      <c r="C121" s="974" t="s">
        <v>447</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448</v>
      </c>
      <c r="BA121" s="923"/>
      <c r="BB121" s="923"/>
      <c r="BC121" s="923"/>
      <c r="BD121" s="923"/>
      <c r="BE121" s="923"/>
      <c r="BF121" s="923"/>
      <c r="BG121" s="923"/>
      <c r="BH121" s="923"/>
      <c r="BI121" s="923"/>
      <c r="BJ121" s="923"/>
      <c r="BK121" s="923"/>
      <c r="BL121" s="923"/>
      <c r="BM121" s="923"/>
      <c r="BN121" s="923"/>
      <c r="BO121" s="923"/>
      <c r="BP121" s="924"/>
      <c r="BQ121" s="925">
        <v>511759</v>
      </c>
      <c r="BR121" s="926"/>
      <c r="BS121" s="926"/>
      <c r="BT121" s="926"/>
      <c r="BU121" s="926"/>
      <c r="BV121" s="926">
        <v>819340</v>
      </c>
      <c r="BW121" s="926"/>
      <c r="BX121" s="926"/>
      <c r="BY121" s="926"/>
      <c r="BZ121" s="926"/>
      <c r="CA121" s="926">
        <v>776355</v>
      </c>
      <c r="CB121" s="926"/>
      <c r="CC121" s="926"/>
      <c r="CD121" s="926"/>
      <c r="CE121" s="926"/>
      <c r="CF121" s="920">
        <v>14.3</v>
      </c>
      <c r="CG121" s="921"/>
      <c r="CH121" s="921"/>
      <c r="CI121" s="921"/>
      <c r="CJ121" s="921"/>
      <c r="CK121" s="1009"/>
      <c r="CL121" s="1010"/>
      <c r="CM121" s="1010"/>
      <c r="CN121" s="1010"/>
      <c r="CO121" s="1011"/>
      <c r="CP121" s="1019" t="s">
        <v>393</v>
      </c>
      <c r="CQ121" s="1020"/>
      <c r="CR121" s="1020"/>
      <c r="CS121" s="1020"/>
      <c r="CT121" s="1020"/>
      <c r="CU121" s="1020"/>
      <c r="CV121" s="1020"/>
      <c r="CW121" s="1020"/>
      <c r="CX121" s="1020"/>
      <c r="CY121" s="1020"/>
      <c r="CZ121" s="1020"/>
      <c r="DA121" s="1020"/>
      <c r="DB121" s="1020"/>
      <c r="DC121" s="1020"/>
      <c r="DD121" s="1020"/>
      <c r="DE121" s="1020"/>
      <c r="DF121" s="1021"/>
      <c r="DG121" s="925">
        <v>10754</v>
      </c>
      <c r="DH121" s="926"/>
      <c r="DI121" s="926"/>
      <c r="DJ121" s="926"/>
      <c r="DK121" s="926"/>
      <c r="DL121" s="926">
        <v>17355</v>
      </c>
      <c r="DM121" s="926"/>
      <c r="DN121" s="926"/>
      <c r="DO121" s="926"/>
      <c r="DP121" s="926"/>
      <c r="DQ121" s="926">
        <v>20736</v>
      </c>
      <c r="DR121" s="926"/>
      <c r="DS121" s="926"/>
      <c r="DT121" s="926"/>
      <c r="DU121" s="926"/>
      <c r="DV121" s="927">
        <v>0.4</v>
      </c>
      <c r="DW121" s="927"/>
      <c r="DX121" s="927"/>
      <c r="DY121" s="927"/>
      <c r="DZ121" s="928"/>
    </row>
    <row r="122" spans="1:130" s="230" customFormat="1" ht="26.25" customHeight="1" x14ac:dyDescent="0.2">
      <c r="A122" s="1058"/>
      <c r="B122" s="949"/>
      <c r="C122" s="922" t="s">
        <v>430</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449</v>
      </c>
      <c r="BA122" s="965"/>
      <c r="BB122" s="965"/>
      <c r="BC122" s="965"/>
      <c r="BD122" s="965"/>
      <c r="BE122" s="965"/>
      <c r="BF122" s="965"/>
      <c r="BG122" s="965"/>
      <c r="BH122" s="965"/>
      <c r="BI122" s="965"/>
      <c r="BJ122" s="965"/>
      <c r="BK122" s="965"/>
      <c r="BL122" s="965"/>
      <c r="BM122" s="965"/>
      <c r="BN122" s="965"/>
      <c r="BO122" s="965"/>
      <c r="BP122" s="966"/>
      <c r="BQ122" s="999">
        <v>9080565</v>
      </c>
      <c r="BR122" s="1000"/>
      <c r="BS122" s="1000"/>
      <c r="BT122" s="1000"/>
      <c r="BU122" s="1000"/>
      <c r="BV122" s="1000">
        <v>9015040</v>
      </c>
      <c r="BW122" s="1000"/>
      <c r="BX122" s="1000"/>
      <c r="BY122" s="1000"/>
      <c r="BZ122" s="1000"/>
      <c r="CA122" s="1000">
        <v>9178438</v>
      </c>
      <c r="CB122" s="1000"/>
      <c r="CC122" s="1000"/>
      <c r="CD122" s="1000"/>
      <c r="CE122" s="1000"/>
      <c r="CF122" s="1017">
        <v>168.9</v>
      </c>
      <c r="CG122" s="1018"/>
      <c r="CH122" s="1018"/>
      <c r="CI122" s="1018"/>
      <c r="CJ122" s="1018"/>
      <c r="CK122" s="1009"/>
      <c r="CL122" s="1010"/>
      <c r="CM122" s="1010"/>
      <c r="CN122" s="1010"/>
      <c r="CO122" s="1011"/>
      <c r="CP122" s="1019" t="s">
        <v>391</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30" customFormat="1" ht="26.25" customHeight="1" x14ac:dyDescent="0.2">
      <c r="A123" s="1058"/>
      <c r="B123" s="949"/>
      <c r="C123" s="922" t="s">
        <v>436</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51" t="s">
        <v>177</v>
      </c>
      <c r="BA123" s="251"/>
      <c r="BB123" s="251"/>
      <c r="BC123" s="251"/>
      <c r="BD123" s="251"/>
      <c r="BE123" s="251"/>
      <c r="BF123" s="251"/>
      <c r="BG123" s="251"/>
      <c r="BH123" s="251"/>
      <c r="BI123" s="251"/>
      <c r="BJ123" s="251"/>
      <c r="BK123" s="251"/>
      <c r="BL123" s="251"/>
      <c r="BM123" s="251"/>
      <c r="BN123" s="251"/>
      <c r="BO123" s="977" t="s">
        <v>450</v>
      </c>
      <c r="BP123" s="1005"/>
      <c r="BQ123" s="1064">
        <v>12768508</v>
      </c>
      <c r="BR123" s="1031"/>
      <c r="BS123" s="1031"/>
      <c r="BT123" s="1031"/>
      <c r="BU123" s="1031"/>
      <c r="BV123" s="1031">
        <v>13557608</v>
      </c>
      <c r="BW123" s="1031"/>
      <c r="BX123" s="1031"/>
      <c r="BY123" s="1031"/>
      <c r="BZ123" s="1031"/>
      <c r="CA123" s="1031">
        <v>13612069</v>
      </c>
      <c r="CB123" s="1031"/>
      <c r="CC123" s="1031"/>
      <c r="CD123" s="1031"/>
      <c r="CE123" s="1031"/>
      <c r="CF123" s="1001"/>
      <c r="CG123" s="1002"/>
      <c r="CH123" s="1002"/>
      <c r="CI123" s="1002"/>
      <c r="CJ123" s="1003"/>
      <c r="CK123" s="1009"/>
      <c r="CL123" s="1010"/>
      <c r="CM123" s="1010"/>
      <c r="CN123" s="1010"/>
      <c r="CO123" s="1011"/>
      <c r="CP123" s="1019" t="s">
        <v>392</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30" customFormat="1" ht="26.25" customHeight="1" thickBot="1" x14ac:dyDescent="0.25">
      <c r="A124" s="1058"/>
      <c r="B124" s="949"/>
      <c r="C124" s="922" t="s">
        <v>439</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60" t="s">
        <v>451</v>
      </c>
      <c r="AV124" s="1061"/>
      <c r="AW124" s="1061"/>
      <c r="AX124" s="1061"/>
      <c r="AY124" s="1061"/>
      <c r="AZ124" s="1061"/>
      <c r="BA124" s="1061"/>
      <c r="BB124" s="1061"/>
      <c r="BC124" s="1061"/>
      <c r="BD124" s="1061"/>
      <c r="BE124" s="1061"/>
      <c r="BF124" s="1061"/>
      <c r="BG124" s="1061"/>
      <c r="BH124" s="1061"/>
      <c r="BI124" s="1061"/>
      <c r="BJ124" s="1061"/>
      <c r="BK124" s="1061"/>
      <c r="BL124" s="1061"/>
      <c r="BM124" s="1061"/>
      <c r="BN124" s="1061"/>
      <c r="BO124" s="1061"/>
      <c r="BP124" s="1062"/>
      <c r="BQ124" s="1063">
        <v>92.6</v>
      </c>
      <c r="BR124" s="1027"/>
      <c r="BS124" s="1027"/>
      <c r="BT124" s="1027"/>
      <c r="BU124" s="1027"/>
      <c r="BV124" s="1027">
        <v>70.400000000000006</v>
      </c>
      <c r="BW124" s="1027"/>
      <c r="BX124" s="1027"/>
      <c r="BY124" s="1027"/>
      <c r="BZ124" s="1027"/>
      <c r="CA124" s="1027">
        <v>79.099999999999994</v>
      </c>
      <c r="CB124" s="1027"/>
      <c r="CC124" s="1027"/>
      <c r="CD124" s="1027"/>
      <c r="CE124" s="1027"/>
      <c r="CF124" s="1028"/>
      <c r="CG124" s="1029"/>
      <c r="CH124" s="1029"/>
      <c r="CI124" s="1029"/>
      <c r="CJ124" s="1030"/>
      <c r="CK124" s="1012"/>
      <c r="CL124" s="1012"/>
      <c r="CM124" s="1012"/>
      <c r="CN124" s="1012"/>
      <c r="CO124" s="1013"/>
      <c r="CP124" s="1019" t="s">
        <v>452</v>
      </c>
      <c r="CQ124" s="1020"/>
      <c r="CR124" s="1020"/>
      <c r="CS124" s="1020"/>
      <c r="CT124" s="1020"/>
      <c r="CU124" s="1020"/>
      <c r="CV124" s="1020"/>
      <c r="CW124" s="1020"/>
      <c r="CX124" s="1020"/>
      <c r="CY124" s="1020"/>
      <c r="CZ124" s="1020"/>
      <c r="DA124" s="1020"/>
      <c r="DB124" s="1020"/>
      <c r="DC124" s="1020"/>
      <c r="DD124" s="1020"/>
      <c r="DE124" s="1020"/>
      <c r="DF124" s="1021"/>
      <c r="DG124" s="1004">
        <v>4980127</v>
      </c>
      <c r="DH124" s="986"/>
      <c r="DI124" s="986"/>
      <c r="DJ124" s="986"/>
      <c r="DK124" s="987"/>
      <c r="DL124" s="985">
        <v>4892191</v>
      </c>
      <c r="DM124" s="986"/>
      <c r="DN124" s="986"/>
      <c r="DO124" s="986"/>
      <c r="DP124" s="987"/>
      <c r="DQ124" s="985" t="s">
        <v>122</v>
      </c>
      <c r="DR124" s="986"/>
      <c r="DS124" s="986"/>
      <c r="DT124" s="986"/>
      <c r="DU124" s="987"/>
      <c r="DV124" s="988" t="s">
        <v>122</v>
      </c>
      <c r="DW124" s="989"/>
      <c r="DX124" s="989"/>
      <c r="DY124" s="989"/>
      <c r="DZ124" s="990"/>
    </row>
    <row r="125" spans="1:130" s="230" customFormat="1" ht="26.25" customHeight="1" x14ac:dyDescent="0.2">
      <c r="A125" s="1058"/>
      <c r="B125" s="949"/>
      <c r="C125" s="922" t="s">
        <v>441</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1022" t="s">
        <v>453</v>
      </c>
      <c r="CL125" s="1007"/>
      <c r="CM125" s="1007"/>
      <c r="CN125" s="1007"/>
      <c r="CO125" s="1008"/>
      <c r="CP125" s="929" t="s">
        <v>454</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30" customFormat="1" ht="26.25" customHeight="1" thickBot="1" x14ac:dyDescent="0.25">
      <c r="A126" s="1058"/>
      <c r="B126" s="949"/>
      <c r="C126" s="922" t="s">
        <v>443</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1023"/>
      <c r="CL126" s="1010"/>
      <c r="CM126" s="1010"/>
      <c r="CN126" s="1010"/>
      <c r="CO126" s="1011"/>
      <c r="CP126" s="922" t="s">
        <v>455</v>
      </c>
      <c r="CQ126" s="923"/>
      <c r="CR126" s="923"/>
      <c r="CS126" s="923"/>
      <c r="CT126" s="923"/>
      <c r="CU126" s="923"/>
      <c r="CV126" s="923"/>
      <c r="CW126" s="923"/>
      <c r="CX126" s="923"/>
      <c r="CY126" s="923"/>
      <c r="CZ126" s="923"/>
      <c r="DA126" s="923"/>
      <c r="DB126" s="923"/>
      <c r="DC126" s="923"/>
      <c r="DD126" s="923"/>
      <c r="DE126" s="923"/>
      <c r="DF126" s="924"/>
      <c r="DG126" s="925">
        <v>266422</v>
      </c>
      <c r="DH126" s="926"/>
      <c r="DI126" s="926"/>
      <c r="DJ126" s="926"/>
      <c r="DK126" s="926"/>
      <c r="DL126" s="926">
        <v>145617</v>
      </c>
      <c r="DM126" s="926"/>
      <c r="DN126" s="926"/>
      <c r="DO126" s="926"/>
      <c r="DP126" s="926"/>
      <c r="DQ126" s="926">
        <v>151272</v>
      </c>
      <c r="DR126" s="926"/>
      <c r="DS126" s="926"/>
      <c r="DT126" s="926"/>
      <c r="DU126" s="926"/>
      <c r="DV126" s="927">
        <v>2.8</v>
      </c>
      <c r="DW126" s="927"/>
      <c r="DX126" s="927"/>
      <c r="DY126" s="927"/>
      <c r="DZ126" s="928"/>
    </row>
    <row r="127" spans="1:130" s="230" customFormat="1" ht="26.25" customHeight="1" x14ac:dyDescent="0.2">
      <c r="A127" s="1059"/>
      <c r="B127" s="951"/>
      <c r="C127" s="973" t="s">
        <v>456</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32"/>
      <c r="AV127" s="232"/>
      <c r="AW127" s="232"/>
      <c r="AX127" s="1032" t="s">
        <v>457</v>
      </c>
      <c r="AY127" s="1033"/>
      <c r="AZ127" s="1033"/>
      <c r="BA127" s="1033"/>
      <c r="BB127" s="1033"/>
      <c r="BC127" s="1033"/>
      <c r="BD127" s="1033"/>
      <c r="BE127" s="1034"/>
      <c r="BF127" s="1035" t="s">
        <v>458</v>
      </c>
      <c r="BG127" s="1033"/>
      <c r="BH127" s="1033"/>
      <c r="BI127" s="1033"/>
      <c r="BJ127" s="1033"/>
      <c r="BK127" s="1033"/>
      <c r="BL127" s="1034"/>
      <c r="BM127" s="1035" t="s">
        <v>459</v>
      </c>
      <c r="BN127" s="1033"/>
      <c r="BO127" s="1033"/>
      <c r="BP127" s="1033"/>
      <c r="BQ127" s="1033"/>
      <c r="BR127" s="1033"/>
      <c r="BS127" s="1034"/>
      <c r="BT127" s="1035" t="s">
        <v>460</v>
      </c>
      <c r="BU127" s="1033"/>
      <c r="BV127" s="1033"/>
      <c r="BW127" s="1033"/>
      <c r="BX127" s="1033"/>
      <c r="BY127" s="1033"/>
      <c r="BZ127" s="1056"/>
      <c r="CA127" s="232"/>
      <c r="CB127" s="232"/>
      <c r="CC127" s="232"/>
      <c r="CD127" s="255"/>
      <c r="CE127" s="255"/>
      <c r="CF127" s="255"/>
      <c r="CG127" s="232"/>
      <c r="CH127" s="232"/>
      <c r="CI127" s="232"/>
      <c r="CJ127" s="254"/>
      <c r="CK127" s="1023"/>
      <c r="CL127" s="1010"/>
      <c r="CM127" s="1010"/>
      <c r="CN127" s="1010"/>
      <c r="CO127" s="1011"/>
      <c r="CP127" s="922" t="s">
        <v>461</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30" customFormat="1" ht="26.25" customHeight="1" thickBot="1" x14ac:dyDescent="0.25">
      <c r="A128" s="1042" t="s">
        <v>462</v>
      </c>
      <c r="B128" s="1043"/>
      <c r="C128" s="1043"/>
      <c r="D128" s="1043"/>
      <c r="E128" s="1043"/>
      <c r="F128" s="1043"/>
      <c r="G128" s="1043"/>
      <c r="H128" s="1043"/>
      <c r="I128" s="1043"/>
      <c r="J128" s="1043"/>
      <c r="K128" s="1043"/>
      <c r="L128" s="1043"/>
      <c r="M128" s="1043"/>
      <c r="N128" s="1043"/>
      <c r="O128" s="1043"/>
      <c r="P128" s="1043"/>
      <c r="Q128" s="1043"/>
      <c r="R128" s="1043"/>
      <c r="S128" s="1043"/>
      <c r="T128" s="1043"/>
      <c r="U128" s="1043"/>
      <c r="V128" s="1043"/>
      <c r="W128" s="1044" t="s">
        <v>463</v>
      </c>
      <c r="X128" s="1044"/>
      <c r="Y128" s="1044"/>
      <c r="Z128" s="1045"/>
      <c r="AA128" s="1046">
        <v>25417</v>
      </c>
      <c r="AB128" s="1047"/>
      <c r="AC128" s="1047"/>
      <c r="AD128" s="1047"/>
      <c r="AE128" s="1048"/>
      <c r="AF128" s="1049">
        <v>25826</v>
      </c>
      <c r="AG128" s="1047"/>
      <c r="AH128" s="1047"/>
      <c r="AI128" s="1047"/>
      <c r="AJ128" s="1048"/>
      <c r="AK128" s="1049">
        <v>25790</v>
      </c>
      <c r="AL128" s="1047"/>
      <c r="AM128" s="1047"/>
      <c r="AN128" s="1047"/>
      <c r="AO128" s="1048"/>
      <c r="AP128" s="1050"/>
      <c r="AQ128" s="1051"/>
      <c r="AR128" s="1051"/>
      <c r="AS128" s="1051"/>
      <c r="AT128" s="1052"/>
      <c r="AU128" s="232"/>
      <c r="AV128" s="232"/>
      <c r="AW128" s="232"/>
      <c r="AX128" s="896" t="s">
        <v>464</v>
      </c>
      <c r="AY128" s="897"/>
      <c r="AZ128" s="897"/>
      <c r="BA128" s="897"/>
      <c r="BB128" s="897"/>
      <c r="BC128" s="897"/>
      <c r="BD128" s="897"/>
      <c r="BE128" s="898"/>
      <c r="BF128" s="1053" t="s">
        <v>122</v>
      </c>
      <c r="BG128" s="1054"/>
      <c r="BH128" s="1054"/>
      <c r="BI128" s="1054"/>
      <c r="BJ128" s="1054"/>
      <c r="BK128" s="1054"/>
      <c r="BL128" s="1055"/>
      <c r="BM128" s="1053">
        <v>14.38</v>
      </c>
      <c r="BN128" s="1054"/>
      <c r="BO128" s="1054"/>
      <c r="BP128" s="1054"/>
      <c r="BQ128" s="1054"/>
      <c r="BR128" s="1054"/>
      <c r="BS128" s="1055"/>
      <c r="BT128" s="1053">
        <v>20</v>
      </c>
      <c r="BU128" s="1054"/>
      <c r="BV128" s="1054"/>
      <c r="BW128" s="1054"/>
      <c r="BX128" s="1054"/>
      <c r="BY128" s="1054"/>
      <c r="BZ128" s="1076"/>
      <c r="CA128" s="255"/>
      <c r="CB128" s="255"/>
      <c r="CC128" s="255"/>
      <c r="CD128" s="255"/>
      <c r="CE128" s="255"/>
      <c r="CF128" s="255"/>
      <c r="CG128" s="232"/>
      <c r="CH128" s="232"/>
      <c r="CI128" s="232"/>
      <c r="CJ128" s="254"/>
      <c r="CK128" s="1024"/>
      <c r="CL128" s="1025"/>
      <c r="CM128" s="1025"/>
      <c r="CN128" s="1025"/>
      <c r="CO128" s="1026"/>
      <c r="CP128" s="1036" t="s">
        <v>465</v>
      </c>
      <c r="CQ128" s="726"/>
      <c r="CR128" s="726"/>
      <c r="CS128" s="726"/>
      <c r="CT128" s="726"/>
      <c r="CU128" s="726"/>
      <c r="CV128" s="726"/>
      <c r="CW128" s="726"/>
      <c r="CX128" s="726"/>
      <c r="CY128" s="726"/>
      <c r="CZ128" s="726"/>
      <c r="DA128" s="726"/>
      <c r="DB128" s="726"/>
      <c r="DC128" s="726"/>
      <c r="DD128" s="726"/>
      <c r="DE128" s="726"/>
      <c r="DF128" s="1037"/>
      <c r="DG128" s="1038" t="s">
        <v>122</v>
      </c>
      <c r="DH128" s="1039"/>
      <c r="DI128" s="1039"/>
      <c r="DJ128" s="1039"/>
      <c r="DK128" s="1039"/>
      <c r="DL128" s="1039" t="s">
        <v>122</v>
      </c>
      <c r="DM128" s="1039"/>
      <c r="DN128" s="1039"/>
      <c r="DO128" s="1039"/>
      <c r="DP128" s="1039"/>
      <c r="DQ128" s="1039" t="s">
        <v>122</v>
      </c>
      <c r="DR128" s="1039"/>
      <c r="DS128" s="1039"/>
      <c r="DT128" s="1039"/>
      <c r="DU128" s="1039"/>
      <c r="DV128" s="1040" t="s">
        <v>122</v>
      </c>
      <c r="DW128" s="1040"/>
      <c r="DX128" s="1040"/>
      <c r="DY128" s="1040"/>
      <c r="DZ128" s="1041"/>
    </row>
    <row r="129" spans="1:131" s="230" customFormat="1" ht="26.25" customHeight="1" x14ac:dyDescent="0.2">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466</v>
      </c>
      <c r="X129" s="1071"/>
      <c r="Y129" s="1071"/>
      <c r="Z129" s="1072"/>
      <c r="AA129" s="958">
        <v>6129388</v>
      </c>
      <c r="AB129" s="959"/>
      <c r="AC129" s="959"/>
      <c r="AD129" s="959"/>
      <c r="AE129" s="960"/>
      <c r="AF129" s="961">
        <v>5976966</v>
      </c>
      <c r="AG129" s="959"/>
      <c r="AH129" s="959"/>
      <c r="AI129" s="959"/>
      <c r="AJ129" s="960"/>
      <c r="AK129" s="961">
        <v>6144197</v>
      </c>
      <c r="AL129" s="959"/>
      <c r="AM129" s="959"/>
      <c r="AN129" s="959"/>
      <c r="AO129" s="960"/>
      <c r="AP129" s="1073"/>
      <c r="AQ129" s="1074"/>
      <c r="AR129" s="1074"/>
      <c r="AS129" s="1074"/>
      <c r="AT129" s="1075"/>
      <c r="AU129" s="233"/>
      <c r="AV129" s="233"/>
      <c r="AW129" s="233"/>
      <c r="AX129" s="1065" t="s">
        <v>467</v>
      </c>
      <c r="AY129" s="923"/>
      <c r="AZ129" s="923"/>
      <c r="BA129" s="923"/>
      <c r="BB129" s="923"/>
      <c r="BC129" s="923"/>
      <c r="BD129" s="923"/>
      <c r="BE129" s="924"/>
      <c r="BF129" s="1066" t="s">
        <v>122</v>
      </c>
      <c r="BG129" s="1067"/>
      <c r="BH129" s="1067"/>
      <c r="BI129" s="1067"/>
      <c r="BJ129" s="1067"/>
      <c r="BK129" s="1067"/>
      <c r="BL129" s="1068"/>
      <c r="BM129" s="1066">
        <v>19.38</v>
      </c>
      <c r="BN129" s="1067"/>
      <c r="BO129" s="1067"/>
      <c r="BP129" s="1067"/>
      <c r="BQ129" s="1067"/>
      <c r="BR129" s="1067"/>
      <c r="BS129" s="1068"/>
      <c r="BT129" s="1066">
        <v>30</v>
      </c>
      <c r="BU129" s="1067"/>
      <c r="BV129" s="1067"/>
      <c r="BW129" s="1067"/>
      <c r="BX129" s="1067"/>
      <c r="BY129" s="1067"/>
      <c r="BZ129" s="1069"/>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2">
      <c r="A130" s="934" t="s">
        <v>468</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469</v>
      </c>
      <c r="X130" s="1071"/>
      <c r="Y130" s="1071"/>
      <c r="Z130" s="1072"/>
      <c r="AA130" s="958">
        <v>693428</v>
      </c>
      <c r="AB130" s="959"/>
      <c r="AC130" s="959"/>
      <c r="AD130" s="959"/>
      <c r="AE130" s="960"/>
      <c r="AF130" s="961">
        <v>712817</v>
      </c>
      <c r="AG130" s="959"/>
      <c r="AH130" s="959"/>
      <c r="AI130" s="959"/>
      <c r="AJ130" s="960"/>
      <c r="AK130" s="961">
        <v>711296</v>
      </c>
      <c r="AL130" s="959"/>
      <c r="AM130" s="959"/>
      <c r="AN130" s="959"/>
      <c r="AO130" s="960"/>
      <c r="AP130" s="1073"/>
      <c r="AQ130" s="1074"/>
      <c r="AR130" s="1074"/>
      <c r="AS130" s="1074"/>
      <c r="AT130" s="1075"/>
      <c r="AU130" s="233"/>
      <c r="AV130" s="233"/>
      <c r="AW130" s="233"/>
      <c r="AX130" s="1065" t="s">
        <v>470</v>
      </c>
      <c r="AY130" s="923"/>
      <c r="AZ130" s="923"/>
      <c r="BA130" s="923"/>
      <c r="BB130" s="923"/>
      <c r="BC130" s="923"/>
      <c r="BD130" s="923"/>
      <c r="BE130" s="924"/>
      <c r="BF130" s="1101">
        <v>11.9</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471</v>
      </c>
      <c r="X131" s="1108"/>
      <c r="Y131" s="1108"/>
      <c r="Z131" s="1109"/>
      <c r="AA131" s="1004">
        <v>5435960</v>
      </c>
      <c r="AB131" s="986"/>
      <c r="AC131" s="986"/>
      <c r="AD131" s="986"/>
      <c r="AE131" s="987"/>
      <c r="AF131" s="985">
        <v>5264149</v>
      </c>
      <c r="AG131" s="986"/>
      <c r="AH131" s="986"/>
      <c r="AI131" s="986"/>
      <c r="AJ131" s="987"/>
      <c r="AK131" s="985">
        <v>5432901</v>
      </c>
      <c r="AL131" s="986"/>
      <c r="AM131" s="986"/>
      <c r="AN131" s="986"/>
      <c r="AO131" s="987"/>
      <c r="AP131" s="1110"/>
      <c r="AQ131" s="1111"/>
      <c r="AR131" s="1111"/>
      <c r="AS131" s="1111"/>
      <c r="AT131" s="1112"/>
      <c r="AU131" s="233"/>
      <c r="AV131" s="233"/>
      <c r="AW131" s="233"/>
      <c r="AX131" s="1083" t="s">
        <v>472</v>
      </c>
      <c r="AY131" s="726"/>
      <c r="AZ131" s="726"/>
      <c r="BA131" s="726"/>
      <c r="BB131" s="726"/>
      <c r="BC131" s="726"/>
      <c r="BD131" s="726"/>
      <c r="BE131" s="1037"/>
      <c r="BF131" s="1084">
        <v>79.099999999999994</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2">
      <c r="A132" s="1090" t="s">
        <v>473</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474</v>
      </c>
      <c r="W132" s="1094"/>
      <c r="X132" s="1094"/>
      <c r="Y132" s="1094"/>
      <c r="Z132" s="1095"/>
      <c r="AA132" s="1096">
        <v>10.820591029999999</v>
      </c>
      <c r="AB132" s="1097"/>
      <c r="AC132" s="1097"/>
      <c r="AD132" s="1097"/>
      <c r="AE132" s="1098"/>
      <c r="AF132" s="1099">
        <v>12.60384157</v>
      </c>
      <c r="AG132" s="1097"/>
      <c r="AH132" s="1097"/>
      <c r="AI132" s="1097"/>
      <c r="AJ132" s="1098"/>
      <c r="AK132" s="1099">
        <v>12.295217600000001</v>
      </c>
      <c r="AL132" s="1097"/>
      <c r="AM132" s="1097"/>
      <c r="AN132" s="1097"/>
      <c r="AO132" s="1098"/>
      <c r="AP132" s="1001"/>
      <c r="AQ132" s="1002"/>
      <c r="AR132" s="1002"/>
      <c r="AS132" s="1002"/>
      <c r="AT132" s="110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475</v>
      </c>
      <c r="W133" s="1077"/>
      <c r="X133" s="1077"/>
      <c r="Y133" s="1077"/>
      <c r="Z133" s="1078"/>
      <c r="AA133" s="1079">
        <v>10.3</v>
      </c>
      <c r="AB133" s="1080"/>
      <c r="AC133" s="1080"/>
      <c r="AD133" s="1080"/>
      <c r="AE133" s="1081"/>
      <c r="AF133" s="1079">
        <v>11.3</v>
      </c>
      <c r="AG133" s="1080"/>
      <c r="AH133" s="1080"/>
      <c r="AI133" s="1080"/>
      <c r="AJ133" s="1081"/>
      <c r="AK133" s="1079">
        <v>11.9</v>
      </c>
      <c r="AL133" s="1080"/>
      <c r="AM133" s="1080"/>
      <c r="AN133" s="1080"/>
      <c r="AO133" s="1081"/>
      <c r="AP133" s="1028"/>
      <c r="AQ133" s="1029"/>
      <c r="AR133" s="1029"/>
      <c r="AS133" s="1029"/>
      <c r="AT133" s="1082"/>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2">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4" hidden="1" x14ac:dyDescent="0.2">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ENjBltpV2Nj6h6uw83LgT/6RR5xutuVgp41Mv/xdrM3i0OwHg/mbtAhkR++Yny+pR7avco8mtXgtq5pwXlyUtw==" saltValue="0E7ptb9ufhlRvFS3RiEgQ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7"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M1" zoomScale="85" zoomScaleNormal="85" zoomScaleSheetLayoutView="85" workbookViewId="0">
      <selection activeCell="P31" sqref="P31"/>
    </sheetView>
  </sheetViews>
  <sheetFormatPr defaultColWidth="0" defaultRowHeight="13.5" customHeight="1" zeroHeight="1" x14ac:dyDescent="0.2"/>
  <cols>
    <col min="1" max="120" width="2.77734375" style="260" customWidth="1"/>
    <col min="121" max="121" width="0" style="259" hidden="1" customWidth="1"/>
    <col min="122" max="16384" width="9" style="259" hidden="1"/>
  </cols>
  <sheetData>
    <row r="1" spans="1:120" ht="13.2" x14ac:dyDescent="0.2">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59"/>
    </row>
    <row r="17" spans="119:120" ht="13.2" x14ac:dyDescent="0.2">
      <c r="DP17" s="259"/>
    </row>
    <row r="18" spans="119:120" ht="13.2" x14ac:dyDescent="0.2"/>
    <row r="19" spans="119:120" ht="13.2" x14ac:dyDescent="0.2"/>
    <row r="20" spans="119:120" ht="13.2" x14ac:dyDescent="0.2">
      <c r="DO20" s="259"/>
      <c r="DP20" s="259"/>
    </row>
    <row r="21" spans="119:120" ht="13.2" x14ac:dyDescent="0.2">
      <c r="DP21" s="259"/>
    </row>
    <row r="22" spans="119:120" ht="13.2" x14ac:dyDescent="0.2"/>
    <row r="23" spans="119:120" ht="13.2" x14ac:dyDescent="0.2">
      <c r="DO23" s="259"/>
      <c r="DP23" s="259"/>
    </row>
    <row r="24" spans="119:120" ht="13.2" x14ac:dyDescent="0.2">
      <c r="DP24" s="259"/>
    </row>
    <row r="25" spans="119:120" ht="13.2" x14ac:dyDescent="0.2">
      <c r="DP25" s="259"/>
    </row>
    <row r="26" spans="119:120" ht="13.2" x14ac:dyDescent="0.2">
      <c r="DO26" s="259"/>
      <c r="DP26" s="259"/>
    </row>
    <row r="27" spans="119:120" ht="13.2" x14ac:dyDescent="0.2"/>
    <row r="28" spans="119:120" ht="13.2" x14ac:dyDescent="0.2">
      <c r="DO28" s="259"/>
      <c r="DP28" s="259"/>
    </row>
    <row r="29" spans="119:120" ht="13.2" x14ac:dyDescent="0.2">
      <c r="DP29" s="259"/>
    </row>
    <row r="30" spans="119:120" ht="13.2" x14ac:dyDescent="0.2"/>
    <row r="31" spans="119:120" ht="13.2" x14ac:dyDescent="0.2">
      <c r="DO31" s="259"/>
      <c r="DP31" s="259"/>
    </row>
    <row r="32" spans="119:120" ht="13.2" x14ac:dyDescent="0.2"/>
    <row r="33" spans="98:120" ht="13.2" x14ac:dyDescent="0.2">
      <c r="DO33" s="259"/>
      <c r="DP33" s="259"/>
    </row>
    <row r="34" spans="98:120" ht="13.2" x14ac:dyDescent="0.2">
      <c r="DM34" s="259"/>
    </row>
    <row r="35" spans="98:120" ht="13.2" x14ac:dyDescent="0.2">
      <c r="CT35" s="259"/>
      <c r="CU35" s="259"/>
      <c r="CV35" s="259"/>
      <c r="CY35" s="259"/>
      <c r="CZ35" s="259"/>
      <c r="DA35" s="259"/>
      <c r="DD35" s="259"/>
      <c r="DE35" s="259"/>
      <c r="DF35" s="259"/>
      <c r="DI35" s="259"/>
      <c r="DJ35" s="259"/>
      <c r="DK35" s="259"/>
      <c r="DM35" s="259"/>
      <c r="DN35" s="259"/>
      <c r="DO35" s="259"/>
      <c r="DP35" s="259"/>
    </row>
    <row r="36" spans="98:120" ht="13.2" x14ac:dyDescent="0.2"/>
    <row r="37" spans="98:120" ht="13.2" x14ac:dyDescent="0.2">
      <c r="CW37" s="259"/>
      <c r="DB37" s="259"/>
      <c r="DG37" s="259"/>
      <c r="DL37" s="259"/>
      <c r="DP37" s="259"/>
    </row>
    <row r="38" spans="98:120" ht="13.2" x14ac:dyDescent="0.2">
      <c r="CT38" s="259"/>
      <c r="CU38" s="259"/>
      <c r="CV38" s="259"/>
      <c r="CW38" s="259"/>
      <c r="CY38" s="259"/>
      <c r="CZ38" s="259"/>
      <c r="DA38" s="259"/>
      <c r="DB38" s="259"/>
      <c r="DD38" s="259"/>
      <c r="DE38" s="259"/>
      <c r="DF38" s="259"/>
      <c r="DG38" s="259"/>
      <c r="DI38" s="259"/>
      <c r="DJ38" s="259"/>
      <c r="DK38" s="259"/>
      <c r="DL38" s="259"/>
      <c r="DN38" s="259"/>
      <c r="DO38" s="259"/>
      <c r="DP38" s="259"/>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59"/>
      <c r="DO49" s="259"/>
      <c r="DP49" s="259"/>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59"/>
      <c r="CS63" s="259"/>
      <c r="CX63" s="259"/>
      <c r="DC63" s="259"/>
      <c r="DH63" s="259"/>
    </row>
    <row r="64" spans="22:120" ht="13.2" x14ac:dyDescent="0.2">
      <c r="V64" s="259"/>
    </row>
    <row r="65" spans="15:120" ht="13.2" x14ac:dyDescent="0.2">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ht="13.2" x14ac:dyDescent="0.2">
      <c r="Q66" s="259"/>
      <c r="S66" s="259"/>
      <c r="U66" s="259"/>
      <c r="DM66" s="259"/>
    </row>
    <row r="67" spans="15:120" ht="13.2" x14ac:dyDescent="0.2">
      <c r="O67" s="259"/>
      <c r="P67" s="259"/>
      <c r="R67" s="259"/>
      <c r="T67" s="259"/>
      <c r="Y67" s="259"/>
      <c r="CT67" s="259"/>
      <c r="CV67" s="259"/>
      <c r="CW67" s="259"/>
      <c r="CY67" s="259"/>
      <c r="DA67" s="259"/>
      <c r="DB67" s="259"/>
      <c r="DD67" s="259"/>
      <c r="DF67" s="259"/>
      <c r="DG67" s="259"/>
      <c r="DI67" s="259"/>
      <c r="DK67" s="259"/>
      <c r="DL67" s="259"/>
      <c r="DN67" s="259"/>
      <c r="DO67" s="259"/>
      <c r="DP67" s="259"/>
    </row>
    <row r="68" spans="15:120" ht="13.2" x14ac:dyDescent="0.2"/>
    <row r="69" spans="15:120" ht="13.2" x14ac:dyDescent="0.2"/>
    <row r="70" spans="15:120" ht="13.2" x14ac:dyDescent="0.2"/>
    <row r="71" spans="15:120" ht="13.2" x14ac:dyDescent="0.2"/>
    <row r="72" spans="15:120" ht="13.2" x14ac:dyDescent="0.2">
      <c r="DP72" s="259"/>
    </row>
    <row r="73" spans="15:120" ht="13.2" x14ac:dyDescent="0.2">
      <c r="DP73" s="259"/>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59"/>
      <c r="CX96" s="259"/>
      <c r="DC96" s="259"/>
      <c r="DH96" s="259"/>
    </row>
    <row r="97" spans="24:120" ht="13.2" x14ac:dyDescent="0.2">
      <c r="CS97" s="259"/>
      <c r="CX97" s="259"/>
      <c r="DC97" s="259"/>
      <c r="DH97" s="259"/>
      <c r="DP97" s="260" t="s">
        <v>476</v>
      </c>
    </row>
    <row r="98" spans="24:120" ht="13.2" hidden="1" x14ac:dyDescent="0.2">
      <c r="CS98" s="259"/>
      <c r="CX98" s="259"/>
      <c r="DC98" s="259"/>
      <c r="DH98" s="259"/>
    </row>
    <row r="99" spans="24:120" ht="13.2" hidden="1" x14ac:dyDescent="0.2">
      <c r="CS99" s="259"/>
      <c r="CX99" s="259"/>
      <c r="DC99" s="259"/>
      <c r="DH99" s="259"/>
    </row>
    <row r="101" spans="24:120" ht="12" hidden="1" customHeight="1" x14ac:dyDescent="0.2">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2">
      <c r="CU102" s="259"/>
      <c r="CZ102" s="259"/>
      <c r="DE102" s="259"/>
      <c r="DJ102" s="259"/>
      <c r="DM102" s="259"/>
    </row>
    <row r="103" spans="24:120" ht="13.2" hidden="1" x14ac:dyDescent="0.2">
      <c r="CT103" s="259"/>
      <c r="CV103" s="259"/>
      <c r="CW103" s="259"/>
      <c r="CY103" s="259"/>
      <c r="DA103" s="259"/>
      <c r="DB103" s="259"/>
      <c r="DD103" s="259"/>
      <c r="DF103" s="259"/>
      <c r="DG103" s="259"/>
      <c r="DI103" s="259"/>
      <c r="DK103" s="259"/>
      <c r="DL103" s="259"/>
      <c r="DM103" s="259"/>
      <c r="DN103" s="259"/>
      <c r="DO103" s="259"/>
      <c r="DP103" s="259"/>
    </row>
    <row r="104" spans="24:120" ht="13.2" hidden="1" x14ac:dyDescent="0.2">
      <c r="CV104" s="259"/>
      <c r="CW104" s="259"/>
      <c r="DA104" s="259"/>
      <c r="DB104" s="259"/>
      <c r="DF104" s="259"/>
      <c r="DG104" s="259"/>
      <c r="DK104" s="259"/>
      <c r="DL104" s="259"/>
      <c r="DN104" s="259"/>
      <c r="DO104" s="259"/>
      <c r="DP104" s="259"/>
    </row>
    <row r="105" spans="24:120" ht="12.75" hidden="1" customHeight="1" x14ac:dyDescent="0.2"/>
  </sheetData>
  <sheetProtection algorithmName="SHA-512" hashValue="JygwtQs5hCjR1mN8k9ZpIDyFuTORGNl3Abfup3fjndu+NxRCY2vRbDN7H2WYviQzr3g1CdSPuqWKDx4ZaPc8Fg==" saltValue="pbIkj43hBdA+P4wP3wP3w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E49" zoomScale="85" zoomScaleNormal="85" zoomScaleSheetLayoutView="55" workbookViewId="0">
      <selection activeCell="P31" sqref="P31"/>
    </sheetView>
  </sheetViews>
  <sheetFormatPr defaultColWidth="0" defaultRowHeight="13.5" customHeight="1" zeroHeight="1" x14ac:dyDescent="0.2"/>
  <cols>
    <col min="1" max="116" width="2.6640625" style="260" customWidth="1"/>
    <col min="117" max="16384" width="9" style="259" hidden="1"/>
  </cols>
  <sheetData>
    <row r="1" spans="2:116" ht="13.2" x14ac:dyDescent="0.2">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ht="13.2" x14ac:dyDescent="0.2"/>
    <row r="3" spans="2:116" ht="13.2" x14ac:dyDescent="0.2"/>
    <row r="4" spans="2:116" ht="13.2" x14ac:dyDescent="0.2">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ht="13.2" x14ac:dyDescent="0.2">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ht="13.2" x14ac:dyDescent="0.2"/>
    <row r="20" spans="9:116" ht="13.2" x14ac:dyDescent="0.2"/>
    <row r="21" spans="9:116" ht="13.2" x14ac:dyDescent="0.2">
      <c r="DL21" s="259"/>
    </row>
    <row r="22" spans="9:116" ht="13.2" x14ac:dyDescent="0.2">
      <c r="DI22" s="259"/>
      <c r="DJ22" s="259"/>
      <c r="DK22" s="259"/>
      <c r="DL22" s="259"/>
    </row>
    <row r="23" spans="9:116" ht="13.2" x14ac:dyDescent="0.2">
      <c r="CY23" s="259"/>
      <c r="CZ23" s="259"/>
      <c r="DA23" s="259"/>
      <c r="DB23" s="259"/>
      <c r="DC23" s="259"/>
      <c r="DD23" s="259"/>
      <c r="DE23" s="259"/>
      <c r="DF23" s="259"/>
      <c r="DG23" s="259"/>
      <c r="DH23" s="259"/>
      <c r="DI23" s="259"/>
      <c r="DJ23" s="259"/>
      <c r="DK23" s="259"/>
      <c r="DL23" s="259"/>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59"/>
      <c r="DA35" s="259"/>
      <c r="DB35" s="259"/>
      <c r="DC35" s="259"/>
      <c r="DD35" s="259"/>
      <c r="DE35" s="259"/>
      <c r="DF35" s="259"/>
      <c r="DG35" s="259"/>
      <c r="DH35" s="259"/>
      <c r="DI35" s="259"/>
      <c r="DJ35" s="259"/>
      <c r="DK35" s="259"/>
      <c r="DL35" s="259"/>
    </row>
    <row r="36" spans="15:116" ht="13.2" x14ac:dyDescent="0.2"/>
    <row r="37" spans="15:116" ht="13.2" x14ac:dyDescent="0.2">
      <c r="DL37" s="259"/>
    </row>
    <row r="38" spans="15:116" ht="13.2" x14ac:dyDescent="0.2">
      <c r="DI38" s="259"/>
      <c r="DJ38" s="259"/>
      <c r="DK38" s="259"/>
      <c r="DL38" s="259"/>
    </row>
    <row r="39" spans="15:116" ht="13.2" x14ac:dyDescent="0.2"/>
    <row r="40" spans="15:116" ht="13.2" x14ac:dyDescent="0.2"/>
    <row r="41" spans="15:116" ht="13.2" x14ac:dyDescent="0.2"/>
    <row r="42" spans="15:116" ht="13.2" x14ac:dyDescent="0.2"/>
    <row r="43" spans="15:116" ht="13.2" x14ac:dyDescent="0.2">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ht="13.2" x14ac:dyDescent="0.2">
      <c r="DL44" s="259"/>
    </row>
    <row r="45" spans="15:116" ht="13.2" x14ac:dyDescent="0.2"/>
    <row r="46" spans="15:116" ht="13.2" x14ac:dyDescent="0.2">
      <c r="DA46" s="259"/>
      <c r="DB46" s="259"/>
      <c r="DC46" s="259"/>
      <c r="DD46" s="259"/>
      <c r="DE46" s="259"/>
      <c r="DF46" s="259"/>
      <c r="DG46" s="259"/>
      <c r="DH46" s="259"/>
      <c r="DI46" s="259"/>
      <c r="DJ46" s="259"/>
      <c r="DK46" s="259"/>
      <c r="DL46" s="259"/>
    </row>
    <row r="47" spans="15:116" ht="13.2" x14ac:dyDescent="0.2"/>
    <row r="48" spans="15:116" ht="13.2" x14ac:dyDescent="0.2"/>
    <row r="49" spans="104:116" ht="13.2" x14ac:dyDescent="0.2"/>
    <row r="50" spans="104:116" ht="13.2" x14ac:dyDescent="0.2">
      <c r="CZ50" s="259"/>
      <c r="DA50" s="259"/>
      <c r="DB50" s="259"/>
      <c r="DC50" s="259"/>
      <c r="DD50" s="259"/>
      <c r="DE50" s="259"/>
      <c r="DF50" s="259"/>
      <c r="DG50" s="259"/>
      <c r="DH50" s="259"/>
      <c r="DI50" s="259"/>
      <c r="DJ50" s="259"/>
      <c r="DK50" s="259"/>
      <c r="DL50" s="259"/>
    </row>
    <row r="51" spans="104:116" ht="13.2" x14ac:dyDescent="0.2"/>
    <row r="52" spans="104:116" ht="13.2" x14ac:dyDescent="0.2"/>
    <row r="53" spans="104:116" ht="13.2" x14ac:dyDescent="0.2">
      <c r="DL53" s="259"/>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59"/>
      <c r="DD67" s="259"/>
      <c r="DE67" s="259"/>
      <c r="DF67" s="259"/>
      <c r="DG67" s="259"/>
      <c r="DH67" s="259"/>
      <c r="DI67" s="259"/>
      <c r="DJ67" s="259"/>
      <c r="DK67" s="259"/>
      <c r="DL67" s="259"/>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dLKcUep1uRzlHP4vgCfLI66x/bjuDhaaQ9tHiTGhQZdxD3v1QepfKrtnL0Kx5rfx9x/tYpZpmKr85w60l642XQ==" saltValue="CiS6SXCu6w91kEUyDfn8zg=="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49" workbookViewId="0">
      <selection activeCell="P31" sqref="P31"/>
    </sheetView>
  </sheetViews>
  <sheetFormatPr defaultColWidth="0" defaultRowHeight="13.5" customHeight="1" zeroHeight="1" x14ac:dyDescent="0.2"/>
  <cols>
    <col min="1" max="36" width="2.44140625" style="261" customWidth="1"/>
    <col min="37" max="44" width="17" style="261" customWidth="1"/>
    <col min="45" max="45" width="6.109375" style="268" customWidth="1"/>
    <col min="46" max="46" width="3" style="266" customWidth="1"/>
    <col min="47" max="47" width="19.109375" style="261" hidden="1" customWidth="1"/>
    <col min="48" max="52" width="12.6640625" style="261" hidden="1" customWidth="1"/>
    <col min="53" max="16384" width="8.6640625" style="261" hidden="1"/>
  </cols>
  <sheetData>
    <row r="1" spans="1:46" ht="13.2" x14ac:dyDescent="0.2">
      <c r="AS1" s="262"/>
      <c r="AT1" s="262"/>
    </row>
    <row r="2" spans="1:46" ht="13.2" x14ac:dyDescent="0.2">
      <c r="AS2" s="262"/>
      <c r="AT2" s="262"/>
    </row>
    <row r="3" spans="1:46" ht="13.2" x14ac:dyDescent="0.2">
      <c r="AS3" s="262"/>
      <c r="AT3" s="262"/>
    </row>
    <row r="4" spans="1:46" ht="13.2" x14ac:dyDescent="0.2">
      <c r="AS4" s="262"/>
      <c r="AT4" s="262"/>
    </row>
    <row r="5" spans="1:46" ht="16.2" x14ac:dyDescent="0.2">
      <c r="A5" s="263" t="s">
        <v>477</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ht="13.2" x14ac:dyDescent="0.2">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478</v>
      </c>
      <c r="AL6" s="267"/>
      <c r="AM6" s="267"/>
      <c r="AN6" s="267"/>
      <c r="AO6" s="262"/>
      <c r="AP6" s="262"/>
      <c r="AQ6" s="262"/>
      <c r="AR6" s="262"/>
    </row>
    <row r="7" spans="1:46" ht="13.5" customHeight="1" x14ac:dyDescent="0.2">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4" t="s">
        <v>479</v>
      </c>
      <c r="AP7" s="272"/>
      <c r="AQ7" s="273" t="s">
        <v>480</v>
      </c>
      <c r="AR7" s="274"/>
    </row>
    <row r="8" spans="1:46" ht="13.2" x14ac:dyDescent="0.2">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5"/>
      <c r="AP8" s="278" t="s">
        <v>481</v>
      </c>
      <c r="AQ8" s="279" t="s">
        <v>482</v>
      </c>
      <c r="AR8" s="280" t="s">
        <v>483</v>
      </c>
    </row>
    <row r="9" spans="1:46" ht="13.2" x14ac:dyDescent="0.2">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16" t="s">
        <v>484</v>
      </c>
      <c r="AL9" s="1117"/>
      <c r="AM9" s="1117"/>
      <c r="AN9" s="1118"/>
      <c r="AO9" s="281">
        <v>1870324</v>
      </c>
      <c r="AP9" s="281">
        <v>81791</v>
      </c>
      <c r="AQ9" s="282">
        <v>78624</v>
      </c>
      <c r="AR9" s="283">
        <v>4</v>
      </c>
    </row>
    <row r="10" spans="1:46" ht="13.5" customHeight="1" x14ac:dyDescent="0.2">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16" t="s">
        <v>485</v>
      </c>
      <c r="AL10" s="1117"/>
      <c r="AM10" s="1117"/>
      <c r="AN10" s="1118"/>
      <c r="AO10" s="284">
        <v>276548</v>
      </c>
      <c r="AP10" s="284">
        <v>12094</v>
      </c>
      <c r="AQ10" s="285">
        <v>8393</v>
      </c>
      <c r="AR10" s="286">
        <v>44.1</v>
      </c>
    </row>
    <row r="11" spans="1:46" ht="13.5" customHeight="1" x14ac:dyDescent="0.2">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16" t="s">
        <v>486</v>
      </c>
      <c r="AL11" s="1117"/>
      <c r="AM11" s="1117"/>
      <c r="AN11" s="1118"/>
      <c r="AO11" s="284" t="s">
        <v>487</v>
      </c>
      <c r="AP11" s="284" t="s">
        <v>487</v>
      </c>
      <c r="AQ11" s="285">
        <v>566</v>
      </c>
      <c r="AR11" s="286" t="s">
        <v>487</v>
      </c>
    </row>
    <row r="12" spans="1:46" ht="13.5" customHeight="1" x14ac:dyDescent="0.2">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16" t="s">
        <v>488</v>
      </c>
      <c r="AL12" s="1117"/>
      <c r="AM12" s="1117"/>
      <c r="AN12" s="1118"/>
      <c r="AO12" s="284" t="s">
        <v>487</v>
      </c>
      <c r="AP12" s="284" t="s">
        <v>487</v>
      </c>
      <c r="AQ12" s="285">
        <v>4</v>
      </c>
      <c r="AR12" s="286" t="s">
        <v>487</v>
      </c>
    </row>
    <row r="13" spans="1:46" ht="13.5" customHeight="1" x14ac:dyDescent="0.2">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16" t="s">
        <v>489</v>
      </c>
      <c r="AL13" s="1117"/>
      <c r="AM13" s="1117"/>
      <c r="AN13" s="1118"/>
      <c r="AO13" s="284">
        <v>27462</v>
      </c>
      <c r="AP13" s="284">
        <v>1201</v>
      </c>
      <c r="AQ13" s="285">
        <v>2520</v>
      </c>
      <c r="AR13" s="286">
        <v>-52.3</v>
      </c>
    </row>
    <row r="14" spans="1:46" ht="13.5" customHeight="1" x14ac:dyDescent="0.2">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16" t="s">
        <v>490</v>
      </c>
      <c r="AL14" s="1117"/>
      <c r="AM14" s="1117"/>
      <c r="AN14" s="1118"/>
      <c r="AO14" s="284">
        <v>29918</v>
      </c>
      <c r="AP14" s="284">
        <v>1308</v>
      </c>
      <c r="AQ14" s="285">
        <v>1291</v>
      </c>
      <c r="AR14" s="286">
        <v>1.3</v>
      </c>
    </row>
    <row r="15" spans="1:46" ht="13.5" customHeight="1" x14ac:dyDescent="0.2">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19" t="s">
        <v>491</v>
      </c>
      <c r="AL15" s="1120"/>
      <c r="AM15" s="1120"/>
      <c r="AN15" s="1121"/>
      <c r="AO15" s="284">
        <v>-136739</v>
      </c>
      <c r="AP15" s="284">
        <v>-5980</v>
      </c>
      <c r="AQ15" s="285">
        <v>-4844</v>
      </c>
      <c r="AR15" s="286">
        <v>23.5</v>
      </c>
    </row>
    <row r="16" spans="1:46" ht="13.2" x14ac:dyDescent="0.2">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19" t="s">
        <v>177</v>
      </c>
      <c r="AL16" s="1120"/>
      <c r="AM16" s="1120"/>
      <c r="AN16" s="1121"/>
      <c r="AO16" s="284">
        <v>2067513</v>
      </c>
      <c r="AP16" s="284">
        <v>90415</v>
      </c>
      <c r="AQ16" s="285">
        <v>86555</v>
      </c>
      <c r="AR16" s="286">
        <v>4.5</v>
      </c>
    </row>
    <row r="17" spans="1:46" ht="13.2" x14ac:dyDescent="0.2">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ht="13.2" x14ac:dyDescent="0.2">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ht="13.2" x14ac:dyDescent="0.2">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492</v>
      </c>
      <c r="AL19" s="262"/>
      <c r="AM19" s="262"/>
      <c r="AN19" s="262"/>
      <c r="AO19" s="262"/>
      <c r="AP19" s="262"/>
      <c r="AQ19" s="262"/>
      <c r="AR19" s="262"/>
    </row>
    <row r="20" spans="1:46" ht="13.2" x14ac:dyDescent="0.2">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493</v>
      </c>
      <c r="AP20" s="293" t="s">
        <v>494</v>
      </c>
      <c r="AQ20" s="294" t="s">
        <v>495</v>
      </c>
      <c r="AR20" s="295"/>
    </row>
    <row r="21" spans="1:46" s="301" customFormat="1" ht="13.2" x14ac:dyDescent="0.2">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22" t="s">
        <v>496</v>
      </c>
      <c r="AL21" s="1123"/>
      <c r="AM21" s="1123"/>
      <c r="AN21" s="1124"/>
      <c r="AO21" s="297">
        <v>8.18</v>
      </c>
      <c r="AP21" s="298">
        <v>7.95</v>
      </c>
      <c r="AQ21" s="299">
        <v>0.23</v>
      </c>
      <c r="AR21" s="267"/>
      <c r="AS21" s="300"/>
      <c r="AT21" s="296"/>
    </row>
    <row r="22" spans="1:46" s="301" customFormat="1" ht="13.2" x14ac:dyDescent="0.2">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22" t="s">
        <v>497</v>
      </c>
      <c r="AL22" s="1123"/>
      <c r="AM22" s="1123"/>
      <c r="AN22" s="1124"/>
      <c r="AO22" s="302">
        <v>95.8</v>
      </c>
      <c r="AP22" s="303">
        <v>97.2</v>
      </c>
      <c r="AQ22" s="304">
        <v>-1.4</v>
      </c>
      <c r="AR22" s="288"/>
      <c r="AS22" s="300"/>
      <c r="AT22" s="296"/>
    </row>
    <row r="23" spans="1:46" s="301" customFormat="1" ht="13.2" x14ac:dyDescent="0.2">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ht="13.2" x14ac:dyDescent="0.2">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ht="13.2" x14ac:dyDescent="0.2">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ht="13.2" x14ac:dyDescent="0.2">
      <c r="A26" s="1113" t="s">
        <v>498</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67"/>
    </row>
    <row r="27" spans="1:46" ht="13.2" x14ac:dyDescent="0.2">
      <c r="A27" s="309"/>
      <c r="AO27" s="262"/>
      <c r="AP27" s="262"/>
      <c r="AQ27" s="262"/>
      <c r="AR27" s="262"/>
      <c r="AS27" s="262"/>
      <c r="AT27" s="262"/>
    </row>
    <row r="28" spans="1:46" ht="16.2" x14ac:dyDescent="0.2">
      <c r="A28" s="263" t="s">
        <v>499</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ht="13.2" x14ac:dyDescent="0.2">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500</v>
      </c>
      <c r="AL29" s="267"/>
      <c r="AM29" s="267"/>
      <c r="AN29" s="267"/>
      <c r="AO29" s="262"/>
      <c r="AP29" s="262"/>
      <c r="AQ29" s="262"/>
      <c r="AR29" s="262"/>
      <c r="AS29" s="311"/>
    </row>
    <row r="30" spans="1:46" ht="13.5" customHeight="1" x14ac:dyDescent="0.2">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4" t="s">
        <v>479</v>
      </c>
      <c r="AP30" s="272"/>
      <c r="AQ30" s="273" t="s">
        <v>480</v>
      </c>
      <c r="AR30" s="274"/>
    </row>
    <row r="31" spans="1:46" ht="13.2" x14ac:dyDescent="0.2">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5"/>
      <c r="AP31" s="278" t="s">
        <v>481</v>
      </c>
      <c r="AQ31" s="279" t="s">
        <v>482</v>
      </c>
      <c r="AR31" s="280" t="s">
        <v>483</v>
      </c>
    </row>
    <row r="32" spans="1:46" ht="27" customHeight="1" x14ac:dyDescent="0.2">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30" t="s">
        <v>501</v>
      </c>
      <c r="AL32" s="1131"/>
      <c r="AM32" s="1131"/>
      <c r="AN32" s="1132"/>
      <c r="AO32" s="312">
        <v>1077129</v>
      </c>
      <c r="AP32" s="312">
        <v>47104</v>
      </c>
      <c r="AQ32" s="313">
        <v>34484</v>
      </c>
      <c r="AR32" s="314">
        <v>36.6</v>
      </c>
    </row>
    <row r="33" spans="1:46" ht="13.5" customHeight="1" x14ac:dyDescent="0.2">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30" t="s">
        <v>502</v>
      </c>
      <c r="AL33" s="1131"/>
      <c r="AM33" s="1131"/>
      <c r="AN33" s="1132"/>
      <c r="AO33" s="312" t="s">
        <v>487</v>
      </c>
      <c r="AP33" s="312" t="s">
        <v>487</v>
      </c>
      <c r="AQ33" s="313" t="s">
        <v>487</v>
      </c>
      <c r="AR33" s="314" t="s">
        <v>487</v>
      </c>
    </row>
    <row r="34" spans="1:46" ht="27" customHeight="1" x14ac:dyDescent="0.2">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30" t="s">
        <v>503</v>
      </c>
      <c r="AL34" s="1131"/>
      <c r="AM34" s="1131"/>
      <c r="AN34" s="1132"/>
      <c r="AO34" s="312" t="s">
        <v>487</v>
      </c>
      <c r="AP34" s="312" t="s">
        <v>487</v>
      </c>
      <c r="AQ34" s="313" t="s">
        <v>487</v>
      </c>
      <c r="AR34" s="314" t="s">
        <v>487</v>
      </c>
    </row>
    <row r="35" spans="1:46" ht="27" customHeight="1" x14ac:dyDescent="0.2">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30" t="s">
        <v>504</v>
      </c>
      <c r="AL35" s="1131"/>
      <c r="AM35" s="1131"/>
      <c r="AN35" s="1132"/>
      <c r="AO35" s="312">
        <v>287543</v>
      </c>
      <c r="AP35" s="312">
        <v>12575</v>
      </c>
      <c r="AQ35" s="313">
        <v>11558</v>
      </c>
      <c r="AR35" s="314">
        <v>8.8000000000000007</v>
      </c>
    </row>
    <row r="36" spans="1:46" ht="27" customHeight="1" x14ac:dyDescent="0.2">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30" t="s">
        <v>505</v>
      </c>
      <c r="AL36" s="1131"/>
      <c r="AM36" s="1131"/>
      <c r="AN36" s="1132"/>
      <c r="AO36" s="312">
        <v>40401</v>
      </c>
      <c r="AP36" s="312">
        <v>1767</v>
      </c>
      <c r="AQ36" s="313">
        <v>3181</v>
      </c>
      <c r="AR36" s="314">
        <v>-44.5</v>
      </c>
    </row>
    <row r="37" spans="1:46" ht="13.5" customHeight="1" x14ac:dyDescent="0.2">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30" t="s">
        <v>506</v>
      </c>
      <c r="AL37" s="1131"/>
      <c r="AM37" s="1131"/>
      <c r="AN37" s="1132"/>
      <c r="AO37" s="312" t="s">
        <v>487</v>
      </c>
      <c r="AP37" s="312" t="s">
        <v>487</v>
      </c>
      <c r="AQ37" s="313">
        <v>154</v>
      </c>
      <c r="AR37" s="314" t="s">
        <v>487</v>
      </c>
    </row>
    <row r="38" spans="1:46" ht="27" customHeight="1" x14ac:dyDescent="0.2">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33" t="s">
        <v>507</v>
      </c>
      <c r="AL38" s="1134"/>
      <c r="AM38" s="1134"/>
      <c r="AN38" s="1135"/>
      <c r="AO38" s="315" t="s">
        <v>487</v>
      </c>
      <c r="AP38" s="315" t="s">
        <v>487</v>
      </c>
      <c r="AQ38" s="316">
        <v>1</v>
      </c>
      <c r="AR38" s="304" t="s">
        <v>487</v>
      </c>
      <c r="AS38" s="311"/>
    </row>
    <row r="39" spans="1:46" ht="13.2" x14ac:dyDescent="0.2">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33" t="s">
        <v>508</v>
      </c>
      <c r="AL39" s="1134"/>
      <c r="AM39" s="1134"/>
      <c r="AN39" s="1135"/>
      <c r="AO39" s="312">
        <v>-25790</v>
      </c>
      <c r="AP39" s="312">
        <v>-1128</v>
      </c>
      <c r="AQ39" s="313">
        <v>-2572</v>
      </c>
      <c r="AR39" s="314">
        <v>-56.1</v>
      </c>
      <c r="AS39" s="311"/>
    </row>
    <row r="40" spans="1:46" ht="27" customHeight="1" x14ac:dyDescent="0.2">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30" t="s">
        <v>509</v>
      </c>
      <c r="AL40" s="1131"/>
      <c r="AM40" s="1131"/>
      <c r="AN40" s="1132"/>
      <c r="AO40" s="312">
        <v>-711296</v>
      </c>
      <c r="AP40" s="312">
        <v>-31106</v>
      </c>
      <c r="AQ40" s="313">
        <v>-30360</v>
      </c>
      <c r="AR40" s="314">
        <v>2.5</v>
      </c>
      <c r="AS40" s="311"/>
    </row>
    <row r="41" spans="1:46" ht="13.2" x14ac:dyDescent="0.2">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36" t="s">
        <v>287</v>
      </c>
      <c r="AL41" s="1137"/>
      <c r="AM41" s="1137"/>
      <c r="AN41" s="1138"/>
      <c r="AO41" s="312">
        <v>667987</v>
      </c>
      <c r="AP41" s="312">
        <v>29212</v>
      </c>
      <c r="AQ41" s="313">
        <v>16445</v>
      </c>
      <c r="AR41" s="314">
        <v>77.599999999999994</v>
      </c>
      <c r="AS41" s="311"/>
    </row>
    <row r="42" spans="1:46" ht="13.2" x14ac:dyDescent="0.2">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c r="AL42" s="262"/>
      <c r="AM42" s="262"/>
      <c r="AN42" s="262"/>
      <c r="AO42" s="262"/>
      <c r="AP42" s="262"/>
      <c r="AQ42" s="288"/>
      <c r="AR42" s="288"/>
      <c r="AS42" s="311"/>
    </row>
    <row r="43" spans="1:46" ht="13.2" x14ac:dyDescent="0.2">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ht="13.2" x14ac:dyDescent="0.2">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ht="13.2" x14ac:dyDescent="0.2">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ht="13.2" x14ac:dyDescent="0.2">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2">
      <c r="A47" s="321" t="s">
        <v>510</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ht="13.2" x14ac:dyDescent="0.2">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511</v>
      </c>
      <c r="AL48" s="322"/>
      <c r="AM48" s="322"/>
      <c r="AN48" s="322"/>
      <c r="AO48" s="322"/>
      <c r="AP48" s="322"/>
      <c r="AQ48" s="323"/>
      <c r="AR48" s="322"/>
    </row>
    <row r="49" spans="1:44" ht="13.5" customHeight="1" x14ac:dyDescent="0.2">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25" t="s">
        <v>479</v>
      </c>
      <c r="AN49" s="1127" t="s">
        <v>512</v>
      </c>
      <c r="AO49" s="1128"/>
      <c r="AP49" s="1128"/>
      <c r="AQ49" s="1128"/>
      <c r="AR49" s="1129"/>
    </row>
    <row r="50" spans="1:44" ht="13.2" x14ac:dyDescent="0.2">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26"/>
      <c r="AN50" s="328" t="s">
        <v>513</v>
      </c>
      <c r="AO50" s="329" t="s">
        <v>514</v>
      </c>
      <c r="AP50" s="330" t="s">
        <v>515</v>
      </c>
      <c r="AQ50" s="331" t="s">
        <v>516</v>
      </c>
      <c r="AR50" s="332" t="s">
        <v>517</v>
      </c>
    </row>
    <row r="51" spans="1:44" ht="13.2" x14ac:dyDescent="0.2">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518</v>
      </c>
      <c r="AL51" s="325"/>
      <c r="AM51" s="333">
        <v>2745943</v>
      </c>
      <c r="AN51" s="334">
        <v>118672</v>
      </c>
      <c r="AO51" s="335">
        <v>10.1</v>
      </c>
      <c r="AP51" s="336">
        <v>51264</v>
      </c>
      <c r="AQ51" s="337">
        <v>8.1999999999999993</v>
      </c>
      <c r="AR51" s="338">
        <v>1.9</v>
      </c>
    </row>
    <row r="52" spans="1:44" ht="13.2" x14ac:dyDescent="0.2">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519</v>
      </c>
      <c r="AM52" s="341">
        <v>370039</v>
      </c>
      <c r="AN52" s="342">
        <v>15992</v>
      </c>
      <c r="AO52" s="343">
        <v>18.8</v>
      </c>
      <c r="AP52" s="344">
        <v>26040</v>
      </c>
      <c r="AQ52" s="345">
        <v>4.5</v>
      </c>
      <c r="AR52" s="346">
        <v>14.3</v>
      </c>
    </row>
    <row r="53" spans="1:44" ht="13.2" x14ac:dyDescent="0.2">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520</v>
      </c>
      <c r="AL53" s="325"/>
      <c r="AM53" s="333">
        <v>1241409</v>
      </c>
      <c r="AN53" s="334">
        <v>53780</v>
      </c>
      <c r="AO53" s="335">
        <v>-54.7</v>
      </c>
      <c r="AP53" s="336">
        <v>52068</v>
      </c>
      <c r="AQ53" s="337">
        <v>1.6</v>
      </c>
      <c r="AR53" s="338">
        <v>-56.3</v>
      </c>
    </row>
    <row r="54" spans="1:44" ht="13.2" x14ac:dyDescent="0.2">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519</v>
      </c>
      <c r="AM54" s="341">
        <v>222441</v>
      </c>
      <c r="AN54" s="342">
        <v>9637</v>
      </c>
      <c r="AO54" s="343">
        <v>-39.700000000000003</v>
      </c>
      <c r="AP54" s="344">
        <v>26936</v>
      </c>
      <c r="AQ54" s="345">
        <v>3.4</v>
      </c>
      <c r="AR54" s="346">
        <v>-43.1</v>
      </c>
    </row>
    <row r="55" spans="1:44" ht="13.2" x14ac:dyDescent="0.2">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521</v>
      </c>
      <c r="AL55" s="325"/>
      <c r="AM55" s="333">
        <v>1033903</v>
      </c>
      <c r="AN55" s="334">
        <v>44970</v>
      </c>
      <c r="AO55" s="335">
        <v>-16.399999999999999</v>
      </c>
      <c r="AP55" s="336">
        <v>56181</v>
      </c>
      <c r="AQ55" s="337">
        <v>7.9</v>
      </c>
      <c r="AR55" s="338">
        <v>-24.3</v>
      </c>
    </row>
    <row r="56" spans="1:44" ht="13.2" x14ac:dyDescent="0.2">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519</v>
      </c>
      <c r="AM56" s="341">
        <v>419841</v>
      </c>
      <c r="AN56" s="342">
        <v>18261</v>
      </c>
      <c r="AO56" s="343">
        <v>89.5</v>
      </c>
      <c r="AP56" s="344">
        <v>32039</v>
      </c>
      <c r="AQ56" s="345">
        <v>18.899999999999999</v>
      </c>
      <c r="AR56" s="346">
        <v>70.599999999999994</v>
      </c>
    </row>
    <row r="57" spans="1:44" ht="13.2" x14ac:dyDescent="0.2">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522</v>
      </c>
      <c r="AL57" s="325"/>
      <c r="AM57" s="333">
        <v>1266265</v>
      </c>
      <c r="AN57" s="334">
        <v>55271</v>
      </c>
      <c r="AO57" s="335">
        <v>22.9</v>
      </c>
      <c r="AP57" s="336">
        <v>47730</v>
      </c>
      <c r="AQ57" s="337">
        <v>-15</v>
      </c>
      <c r="AR57" s="338">
        <v>37.9</v>
      </c>
    </row>
    <row r="58" spans="1:44" ht="13.2" x14ac:dyDescent="0.2">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519</v>
      </c>
      <c r="AM58" s="341">
        <v>700857</v>
      </c>
      <c r="AN58" s="342">
        <v>30592</v>
      </c>
      <c r="AO58" s="343">
        <v>67.5</v>
      </c>
      <c r="AP58" s="344">
        <v>26378</v>
      </c>
      <c r="AQ58" s="345">
        <v>-17.7</v>
      </c>
      <c r="AR58" s="346">
        <v>85.2</v>
      </c>
    </row>
    <row r="59" spans="1:44" ht="13.2" x14ac:dyDescent="0.2">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523</v>
      </c>
      <c r="AL59" s="325"/>
      <c r="AM59" s="333">
        <v>3024449</v>
      </c>
      <c r="AN59" s="334">
        <v>132263</v>
      </c>
      <c r="AO59" s="335">
        <v>139.30000000000001</v>
      </c>
      <c r="AP59" s="336">
        <v>61921</v>
      </c>
      <c r="AQ59" s="337">
        <v>29.7</v>
      </c>
      <c r="AR59" s="338">
        <v>109.6</v>
      </c>
    </row>
    <row r="60" spans="1:44" ht="13.2" x14ac:dyDescent="0.2">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519</v>
      </c>
      <c r="AM60" s="341">
        <v>500227</v>
      </c>
      <c r="AN60" s="342">
        <v>21875</v>
      </c>
      <c r="AO60" s="343">
        <v>-28.5</v>
      </c>
      <c r="AP60" s="344">
        <v>34719</v>
      </c>
      <c r="AQ60" s="345">
        <v>31.6</v>
      </c>
      <c r="AR60" s="346">
        <v>-60.1</v>
      </c>
    </row>
    <row r="61" spans="1:44" ht="13.2" x14ac:dyDescent="0.2">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524</v>
      </c>
      <c r="AL61" s="347"/>
      <c r="AM61" s="348">
        <v>1862394</v>
      </c>
      <c r="AN61" s="349">
        <v>80991</v>
      </c>
      <c r="AO61" s="350">
        <v>20.2</v>
      </c>
      <c r="AP61" s="351">
        <v>53833</v>
      </c>
      <c r="AQ61" s="352">
        <v>6.5</v>
      </c>
      <c r="AR61" s="338">
        <v>13.7</v>
      </c>
    </row>
    <row r="62" spans="1:44" ht="13.2" x14ac:dyDescent="0.2">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519</v>
      </c>
      <c r="AM62" s="341">
        <v>442681</v>
      </c>
      <c r="AN62" s="342">
        <v>19271</v>
      </c>
      <c r="AO62" s="343">
        <v>21.5</v>
      </c>
      <c r="AP62" s="344">
        <v>29222</v>
      </c>
      <c r="AQ62" s="345">
        <v>8.1</v>
      </c>
      <c r="AR62" s="346">
        <v>13.4</v>
      </c>
    </row>
    <row r="63" spans="1:44" ht="13.2" x14ac:dyDescent="0.2">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ht="13.2" x14ac:dyDescent="0.2">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ht="13.2" x14ac:dyDescent="0.2">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ht="13.2" x14ac:dyDescent="0.2">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2">
      <c r="AK67" s="262"/>
      <c r="AL67" s="262"/>
      <c r="AM67" s="262"/>
      <c r="AN67" s="262"/>
      <c r="AO67" s="262"/>
      <c r="AP67" s="262"/>
      <c r="AQ67" s="262"/>
      <c r="AR67" s="262"/>
      <c r="AS67" s="262"/>
      <c r="AT67" s="262"/>
    </row>
    <row r="68" spans="1:46" ht="13.5" hidden="1" customHeight="1" x14ac:dyDescent="0.2">
      <c r="AK68" s="262"/>
      <c r="AL68" s="262"/>
      <c r="AM68" s="262"/>
      <c r="AN68" s="262"/>
      <c r="AO68" s="262"/>
      <c r="AP68" s="262"/>
      <c r="AQ68" s="262"/>
      <c r="AR68" s="262"/>
    </row>
    <row r="69" spans="1:46" ht="13.5" hidden="1" customHeight="1" x14ac:dyDescent="0.2">
      <c r="AK69" s="262"/>
      <c r="AL69" s="262"/>
      <c r="AM69" s="262"/>
      <c r="AN69" s="262"/>
      <c r="AO69" s="262"/>
      <c r="AP69" s="262"/>
      <c r="AQ69" s="262"/>
      <c r="AR69" s="262"/>
    </row>
    <row r="70" spans="1:46" ht="13.2" hidden="1" x14ac:dyDescent="0.2">
      <c r="AK70" s="262"/>
      <c r="AL70" s="262"/>
      <c r="AM70" s="262"/>
      <c r="AN70" s="262"/>
      <c r="AO70" s="262"/>
      <c r="AP70" s="262"/>
      <c r="AQ70" s="262"/>
      <c r="AR70" s="262"/>
    </row>
    <row r="71" spans="1:46" ht="13.2" hidden="1" x14ac:dyDescent="0.2">
      <c r="AK71" s="262"/>
      <c r="AL71" s="262"/>
      <c r="AM71" s="262"/>
      <c r="AN71" s="262"/>
      <c r="AO71" s="262"/>
      <c r="AP71" s="262"/>
      <c r="AQ71" s="262"/>
      <c r="AR71" s="262"/>
    </row>
    <row r="72" spans="1:46" ht="13.2" hidden="1" x14ac:dyDescent="0.2">
      <c r="AK72" s="262"/>
      <c r="AL72" s="262"/>
      <c r="AM72" s="262"/>
      <c r="AN72" s="262"/>
      <c r="AO72" s="262"/>
      <c r="AP72" s="262"/>
      <c r="AQ72" s="262"/>
      <c r="AR72" s="262"/>
    </row>
    <row r="73" spans="1:46" ht="13.2" hidden="1" x14ac:dyDescent="0.2">
      <c r="AK73" s="262"/>
      <c r="AL73" s="262"/>
      <c r="AM73" s="262"/>
      <c r="AN73" s="262"/>
      <c r="AO73" s="262"/>
      <c r="AP73" s="262"/>
      <c r="AQ73" s="262"/>
      <c r="AR73" s="262"/>
    </row>
  </sheetData>
  <sheetProtection algorithmName="SHA-512" hashValue="Up8l05Ai0skAjRQCq7tjYG8qiEhIfijqiG3UaIpOzeQXXrC9ozR+e/x9hToMMVYP6WmhSN8t3zu2HNmRnjyupQ==" saltValue="EH+Xkt8+sF/mlV7DQ8J6+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55" zoomScale="70" zoomScaleNormal="70" zoomScaleSheetLayoutView="55" workbookViewId="0">
      <selection activeCell="P31" sqref="P31"/>
    </sheetView>
  </sheetViews>
  <sheetFormatPr defaultColWidth="0" defaultRowHeight="13.5" customHeight="1" zeroHeight="1" x14ac:dyDescent="0.2"/>
  <cols>
    <col min="1" max="125" width="2.44140625" style="260" customWidth="1"/>
    <col min="126" max="16384" width="9" style="259" hidden="1"/>
  </cols>
  <sheetData>
    <row r="1" spans="2:125" ht="13.5" customHeight="1" x14ac:dyDescent="0.2">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ht="13.2" x14ac:dyDescent="0.2">
      <c r="B2" s="259"/>
      <c r="DG2" s="259"/>
    </row>
    <row r="3" spans="2:125" ht="13.2" x14ac:dyDescent="0.2">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ht="13.2" x14ac:dyDescent="0.2"/>
    <row r="5" spans="2:125" ht="13.2" x14ac:dyDescent="0.2"/>
    <row r="6" spans="2:125" ht="13.2" x14ac:dyDescent="0.2"/>
    <row r="7" spans="2:125" ht="13.2" x14ac:dyDescent="0.2"/>
    <row r="8" spans="2:125" ht="13.2" x14ac:dyDescent="0.2"/>
    <row r="9" spans="2:125" ht="13.2" x14ac:dyDescent="0.2">
      <c r="DU9" s="259"/>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59"/>
    </row>
    <row r="18" spans="125:125" ht="13.2" x14ac:dyDescent="0.2"/>
    <row r="19" spans="125:125" ht="13.2" x14ac:dyDescent="0.2"/>
    <row r="20" spans="125:125" ht="13.2" x14ac:dyDescent="0.2">
      <c r="DU20" s="259"/>
    </row>
    <row r="21" spans="125:125" ht="13.2" x14ac:dyDescent="0.2">
      <c r="DU21" s="259"/>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59"/>
    </row>
    <row r="29" spans="125:125" ht="13.2" x14ac:dyDescent="0.2"/>
    <row r="30" spans="125:125" ht="13.2" x14ac:dyDescent="0.2"/>
    <row r="31" spans="125:125" ht="13.2" x14ac:dyDescent="0.2"/>
    <row r="32" spans="125:125" ht="13.2" x14ac:dyDescent="0.2"/>
    <row r="33" spans="2:125" ht="13.2" x14ac:dyDescent="0.2">
      <c r="B33" s="259"/>
      <c r="G33" s="259"/>
      <c r="I33" s="259"/>
    </row>
    <row r="34" spans="2:125" ht="13.2" x14ac:dyDescent="0.2">
      <c r="C34" s="259"/>
      <c r="P34" s="259"/>
      <c r="DE34" s="259"/>
      <c r="DH34" s="259"/>
    </row>
    <row r="35" spans="2:125" ht="13.2" x14ac:dyDescent="0.2">
      <c r="D35" s="259"/>
      <c r="E35" s="259"/>
      <c r="DG35" s="259"/>
      <c r="DJ35" s="259"/>
      <c r="DP35" s="259"/>
      <c r="DQ35" s="259"/>
      <c r="DR35" s="259"/>
      <c r="DS35" s="259"/>
      <c r="DT35" s="259"/>
      <c r="DU35" s="259"/>
    </row>
    <row r="36" spans="2:125" ht="13.2" x14ac:dyDescent="0.2">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ht="13.2" x14ac:dyDescent="0.2">
      <c r="DU37" s="259"/>
    </row>
    <row r="38" spans="2:125" ht="13.2" x14ac:dyDescent="0.2">
      <c r="DT38" s="259"/>
      <c r="DU38" s="259"/>
    </row>
    <row r="39" spans="2:125" ht="13.2" x14ac:dyDescent="0.2"/>
    <row r="40" spans="2:125" ht="13.2" x14ac:dyDescent="0.2">
      <c r="DH40" s="259"/>
    </row>
    <row r="41" spans="2:125" ht="13.2" x14ac:dyDescent="0.2">
      <c r="DE41" s="259"/>
    </row>
    <row r="42" spans="2:125" ht="13.2" x14ac:dyDescent="0.2">
      <c r="DG42" s="259"/>
      <c r="DJ42" s="259"/>
    </row>
    <row r="43" spans="2:125" ht="13.2" x14ac:dyDescent="0.2">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ht="13.2" x14ac:dyDescent="0.2">
      <c r="DU44" s="259"/>
    </row>
    <row r="45" spans="2:125" ht="13.2" x14ac:dyDescent="0.2"/>
    <row r="46" spans="2:125" ht="13.2" x14ac:dyDescent="0.2"/>
    <row r="47" spans="2:125" ht="13.2" x14ac:dyDescent="0.2"/>
    <row r="48" spans="2:125" ht="13.2" x14ac:dyDescent="0.2">
      <c r="DT48" s="259"/>
      <c r="DU48" s="259"/>
    </row>
    <row r="49" spans="120:125" ht="13.2" x14ac:dyDescent="0.2">
      <c r="DU49" s="259"/>
    </row>
    <row r="50" spans="120:125" ht="13.2" x14ac:dyDescent="0.2">
      <c r="DU50" s="259"/>
    </row>
    <row r="51" spans="120:125" ht="13.2" x14ac:dyDescent="0.2">
      <c r="DP51" s="259"/>
      <c r="DQ51" s="259"/>
      <c r="DR51" s="259"/>
      <c r="DS51" s="259"/>
      <c r="DT51" s="259"/>
      <c r="DU51" s="259"/>
    </row>
    <row r="52" spans="120:125" ht="13.2" x14ac:dyDescent="0.2"/>
    <row r="53" spans="120:125" ht="13.2" x14ac:dyDescent="0.2"/>
    <row r="54" spans="120:125" ht="13.2" x14ac:dyDescent="0.2">
      <c r="DU54" s="259"/>
    </row>
    <row r="55" spans="120:125" ht="13.2" x14ac:dyDescent="0.2"/>
    <row r="56" spans="120:125" ht="13.2" x14ac:dyDescent="0.2"/>
    <row r="57" spans="120:125" ht="13.2" x14ac:dyDescent="0.2"/>
    <row r="58" spans="120:125" ht="13.2" x14ac:dyDescent="0.2">
      <c r="DU58" s="259"/>
    </row>
    <row r="59" spans="120:125" ht="13.2" x14ac:dyDescent="0.2"/>
    <row r="60" spans="120:125" ht="13.2" x14ac:dyDescent="0.2"/>
    <row r="61" spans="120:125" ht="13.2" x14ac:dyDescent="0.2"/>
    <row r="62" spans="120:125" ht="13.2" x14ac:dyDescent="0.2"/>
    <row r="63" spans="120:125" ht="13.2" x14ac:dyDescent="0.2">
      <c r="DU63" s="259"/>
    </row>
    <row r="64" spans="120:125" ht="13.2" x14ac:dyDescent="0.2">
      <c r="DT64" s="259"/>
      <c r="DU64" s="259"/>
    </row>
    <row r="65" spans="123:125" ht="13.2" x14ac:dyDescent="0.2"/>
    <row r="66" spans="123:125" ht="13.2" x14ac:dyDescent="0.2"/>
    <row r="67" spans="123:125" ht="13.2" x14ac:dyDescent="0.2"/>
    <row r="68" spans="123:125" ht="13.2" x14ac:dyDescent="0.2"/>
    <row r="69" spans="123:125" ht="13.2" x14ac:dyDescent="0.2">
      <c r="DS69" s="259"/>
      <c r="DT69" s="259"/>
      <c r="DU69" s="259"/>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59"/>
    </row>
    <row r="83" spans="116:125" ht="13.2" x14ac:dyDescent="0.2">
      <c r="DM83" s="259"/>
      <c r="DN83" s="259"/>
      <c r="DO83" s="259"/>
      <c r="DP83" s="259"/>
      <c r="DQ83" s="259"/>
      <c r="DR83" s="259"/>
      <c r="DS83" s="259"/>
      <c r="DT83" s="259"/>
      <c r="DU83" s="259"/>
    </row>
    <row r="84" spans="116:125" ht="13.2" x14ac:dyDescent="0.2"/>
    <row r="85" spans="116:125" ht="13.2" x14ac:dyDescent="0.2"/>
    <row r="86" spans="116:125" ht="13.2" x14ac:dyDescent="0.2"/>
    <row r="87" spans="116:125" ht="13.2" x14ac:dyDescent="0.2"/>
    <row r="88" spans="116:125" ht="13.2" x14ac:dyDescent="0.2">
      <c r="DU88" s="259"/>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59"/>
      <c r="DT94" s="259"/>
      <c r="DU94" s="259"/>
    </row>
    <row r="95" spans="116:125" ht="13.5" customHeight="1" x14ac:dyDescent="0.2">
      <c r="DU95" s="259"/>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59"/>
    </row>
    <row r="102" spans="124:125" ht="13.5" customHeight="1" x14ac:dyDescent="0.2"/>
    <row r="103" spans="124:125" ht="13.5" customHeight="1" x14ac:dyDescent="0.2"/>
    <row r="104" spans="124:125" ht="13.5" customHeight="1" x14ac:dyDescent="0.2">
      <c r="DT104" s="259"/>
      <c r="DU104" s="259"/>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59" t="s">
        <v>476</v>
      </c>
    </row>
    <row r="121" spans="125:125" ht="13.5" hidden="1" customHeight="1" x14ac:dyDescent="0.2">
      <c r="DU121" s="259"/>
    </row>
  </sheetData>
  <sheetProtection algorithmName="SHA-512" hashValue="UmtIqlpOwu4s0X4ANiiSWFYr2JED3ZSUCmPL+V5ltelPQJPEHTzXdGTgrTxQYsojZs257PVx82GlCUQPxXYOPw==" saltValue="EtfURxOm60kJDXqiH19ziQ=="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election activeCell="P31" sqref="P31"/>
    </sheetView>
  </sheetViews>
  <sheetFormatPr defaultColWidth="0" defaultRowHeight="13.5" customHeight="1" zeroHeight="1" x14ac:dyDescent="0.2"/>
  <cols>
    <col min="1" max="125" width="2.44140625" style="260" customWidth="1"/>
    <col min="126" max="142" width="0" style="259" hidden="1" customWidth="1"/>
    <col min="143" max="16384" width="9" style="259" hidden="1"/>
  </cols>
  <sheetData>
    <row r="1" spans="1:125" ht="13.5" customHeight="1" x14ac:dyDescent="0.2">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ht="13.2" x14ac:dyDescent="0.2">
      <c r="B2" s="259"/>
      <c r="T2" s="259"/>
    </row>
    <row r="3" spans="1:125" ht="13.2" x14ac:dyDescent="0.2">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59"/>
      <c r="G33" s="259"/>
      <c r="I33" s="259"/>
    </row>
    <row r="34" spans="2:125" ht="13.2" x14ac:dyDescent="0.2">
      <c r="C34" s="259"/>
      <c r="P34" s="259"/>
      <c r="R34" s="259"/>
      <c r="U34" s="259"/>
    </row>
    <row r="35" spans="2:125" ht="13.2" x14ac:dyDescent="0.2">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ht="13.2" x14ac:dyDescent="0.2">
      <c r="F36" s="259"/>
      <c r="H36" s="259"/>
      <c r="J36" s="259"/>
      <c r="K36" s="259"/>
      <c r="L36" s="259"/>
      <c r="M36" s="259"/>
      <c r="N36" s="259"/>
      <c r="O36" s="259"/>
      <c r="Q36" s="259"/>
      <c r="S36" s="259"/>
      <c r="V36" s="259"/>
    </row>
    <row r="37" spans="2:125" ht="13.2" x14ac:dyDescent="0.2"/>
    <row r="38" spans="2:125" ht="13.2" x14ac:dyDescent="0.2"/>
    <row r="39" spans="2:125" ht="13.2" x14ac:dyDescent="0.2"/>
    <row r="40" spans="2:125" ht="13.2" x14ac:dyDescent="0.2">
      <c r="U40" s="259"/>
    </row>
    <row r="41" spans="2:125" ht="13.2" x14ac:dyDescent="0.2">
      <c r="R41" s="259"/>
    </row>
    <row r="42" spans="2:125" ht="13.2" x14ac:dyDescent="0.2">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ht="13.2" x14ac:dyDescent="0.2">
      <c r="Q43" s="259"/>
      <c r="S43" s="259"/>
      <c r="V43" s="259"/>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60" t="s">
        <v>476</v>
      </c>
    </row>
  </sheetData>
  <sheetProtection algorithmName="SHA-512" hashValue="Ct1sMDgtzIgceW+wlGDACxK/5tHXUo+74V2LwbHp4eAO2Tapq1qHUNFWvg3XfkHRyBaNNXusne2kHjy9G3VudA==" saltValue="V3iIga7ZoVzcC3nDMGxII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31" zoomScaleSheetLayoutView="100" workbookViewId="0">
      <selection activeCell="P31" sqref="P31"/>
    </sheetView>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2">
      <c r="B47" s="10"/>
      <c r="C47" s="1139" t="s">
        <v>3</v>
      </c>
      <c r="D47" s="1139"/>
      <c r="E47" s="1140"/>
      <c r="F47" s="11">
        <v>9.27</v>
      </c>
      <c r="G47" s="12">
        <v>10.26</v>
      </c>
      <c r="H47" s="12">
        <v>11.42</v>
      </c>
      <c r="I47" s="12">
        <v>23.23</v>
      </c>
      <c r="J47" s="13">
        <v>27.73</v>
      </c>
    </row>
    <row r="48" spans="2:10" ht="57.75" customHeight="1" x14ac:dyDescent="0.2">
      <c r="B48" s="14"/>
      <c r="C48" s="1141" t="s">
        <v>4</v>
      </c>
      <c r="D48" s="1141"/>
      <c r="E48" s="1142"/>
      <c r="F48" s="15">
        <v>9.82</v>
      </c>
      <c r="G48" s="16">
        <v>13.86</v>
      </c>
      <c r="H48" s="16">
        <v>19.690000000000001</v>
      </c>
      <c r="I48" s="16">
        <v>10.99</v>
      </c>
      <c r="J48" s="17">
        <v>10.039999999999999</v>
      </c>
    </row>
    <row r="49" spans="2:10" ht="57.75" customHeight="1" thickBot="1" x14ac:dyDescent="0.25">
      <c r="B49" s="18"/>
      <c r="C49" s="1143" t="s">
        <v>5</v>
      </c>
      <c r="D49" s="1143"/>
      <c r="E49" s="1144"/>
      <c r="F49" s="19">
        <v>4.0199999999999996</v>
      </c>
      <c r="G49" s="20">
        <v>6.51</v>
      </c>
      <c r="H49" s="20">
        <v>7.35</v>
      </c>
      <c r="I49" s="20">
        <v>2.3199999999999998</v>
      </c>
      <c r="J49" s="21">
        <v>4.4800000000000004</v>
      </c>
    </row>
    <row r="50" spans="2:10" ht="13.2" x14ac:dyDescent="0.2"/>
  </sheetData>
  <sheetProtection algorithmName="SHA-512" hashValue="DFzEzADNq1QXAnTbaL5gIlkukbdnkiYabPmxHM3td1LnlVv7L0ievGBXKw94a/iTOfNK7tW5a36SHYlck//iGA==" saltValue="PtxsJNiv3FCNNf9ZZUvQ4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