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HDL-Z22WATB\kankyo2025\kankyou\4.水道\☆松尾・仲　調査照会関係\R7 調査\R8.1.19経営比較分析表（R6決算）\"/>
    </mc:Choice>
  </mc:AlternateContent>
  <xr:revisionPtr revIDLastSave="0" documentId="8_{8EBD6339-7837-41D1-BCF0-22D1528FE442}" xr6:coauthVersionLast="36" xr6:coauthVersionMax="36" xr10:uidLastSave="{00000000-0000-0000-0000-000000000000}"/>
  <workbookProtection workbookAlgorithmName="SHA-512" workbookHashValue="1rY8GpPvZEOL9HV3/adcYdFKry7enspOpBF4NQzVCt2R0s7Us8Td/7xRUllOq9lmjBIFHWsvuOnL7DXKw0BlvQ==" workbookSaltValue="/LAiRjy5r34Iy4x0hwvYP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<sst xmlns="http://schemas.openxmlformats.org/spreadsheetml/2006/main" count="228" uniqueCount="113">
  <si>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</si>
  <si>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</si>
  <si>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</si>
  <si>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</si>
  <si>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</si>
  <si>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</si>
  <si>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</si>
  <si>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</si>
  <si>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</si>
  <si>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</si>
  <si>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</si>
  <si>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</si>
  <si>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</si>
  <si>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</si>
  <si>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</si>
  <si>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</si>
  <si>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</si>
  <si>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</si>
  <si>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</si>
  <si>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</si>
  <si>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</si>
  <si>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</si>
  <si>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</si>
  <si>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</si>
  <si>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</si>
  <si>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</si>
  <si>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</si>
  <si>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</si>
  <si>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</si>
  <si>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</si>
  <si>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</si>
  <si>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</si>
  <si>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</si>
  <si>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</si>
  <si>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</si>
  <si>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</si>
  <si>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</si>
  <si>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</si>
  <si>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</si>
  <si>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</si>
  <si>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</si>
  <si>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</si>
  <si>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</si>
  <si>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</si>
  <si>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</si>
  <si>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</si>
  <si>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</si>
  <si>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</si>
  <si>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</si>
  <si>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</si>
  <si>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</si>
  <si>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</si>
  <si>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</si>
  <si>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</si>
  <si>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</si>
  <si>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</si>
  <si>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</si>
  <si>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</si>
  <si>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</si>
  <si>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</si>
  <si>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</si>
  <si>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</si>
  <si>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</si>
  <si>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</si>
  <si>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</si>
  <si>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</si>
  <si>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</si>
  <si>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</si>
  <si>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</si>
  <si>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</si>
  <si>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</si>
  <si>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</si>
  <si>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</si>
  <si>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</si>
  <si>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</si>
  <si>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</si>
  <si>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</si>
  <si>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</si>
  <si>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</si>
  <si>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</si>
  <si>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</si>
  <si>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</si>
  <si>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</si>
  <si>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</si>
  <si>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</si>
  <si>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</si>
  <si>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</si>
  <si>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</si>
  <si>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</si>
  <si>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</si>
  <si>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</si>
  <si>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</si>
  <si>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</si>
  <si>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</si>
  <si>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</si>
  <si>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</si>
  <si>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</si>
  <si>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</si>
  <si>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</si>
  <si>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</si>
  <si>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</si>
  <si>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</si>
  <si>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</si>
  <si>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</si>
  <si>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</si>
  <si>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</si>
  <si>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</si>
  <si>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</si>
  <si>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</si>
  <si>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</si>
  <si>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27年度の料金改定以降、経常収支比率は100％超えを維持している。累積欠損金比率については、累積欠損金が発生しておらず、経営の健全性は確保されている。流動比率は100％を上回っているが類似団体と比べると平均値を下回っている。企業債残高対給水収益比率は新たな起債をしていない為、減少してきている。料金回収率は費用の増加により低下したが、100％を上回っている。給水原価は費用の増加により上昇している。施設利用率は平均値を上回っているが、余裕があり問題ないと思われる。有収率は昨年と比べ減少し、類似団体及び全国平均と比べても低い状態であるため有収率の向上に努めていかなければならない。</t>
    <rPh sb="0" eb="2">
      <t>ヘイセイ</t>
    </rPh>
    <rPh sb="4" eb="6">
      <t>ネンド</t>
    </rPh>
    <rPh sb="7" eb="13">
      <t>リョウキンカイテイイコウ</t>
    </rPh>
    <rPh sb="14" eb="20">
      <t>ケイジョウシュウシヒリツ</t>
    </rPh>
    <rPh sb="25" eb="26">
      <t>コ</t>
    </rPh>
    <rPh sb="28" eb="30">
      <t>イジ</t>
    </rPh>
    <rPh sb="35" eb="42">
      <t>ルイセキケッソンキンヒリツ</t>
    </rPh>
    <rPh sb="48" eb="53">
      <t>ルイセキケッソンキン</t>
    </rPh>
    <rPh sb="54" eb="56">
      <t>ハッセイ</t>
    </rPh>
    <rPh sb="62" eb="64">
      <t>ケイエイ</t>
    </rPh>
    <rPh sb="65" eb="68">
      <t>ケンゼンセイ</t>
    </rPh>
    <rPh sb="69" eb="71">
      <t>カクホ</t>
    </rPh>
    <rPh sb="77" eb="81">
      <t>リュウドウヒリツ</t>
    </rPh>
    <rPh sb="87" eb="89">
      <t>ウワマワ</t>
    </rPh>
    <rPh sb="95" eb="99">
      <t>ルイジダンタイ</t>
    </rPh>
    <rPh sb="100" eb="101">
      <t>クラ</t>
    </rPh>
    <rPh sb="104" eb="107">
      <t>ヘイキンチ</t>
    </rPh>
    <rPh sb="107" eb="109">
      <t>シタマワ</t>
    </rPh>
    <rPh sb="114" eb="119">
      <t>キギョウサイザンダカ</t>
    </rPh>
    <rPh sb="119" eb="120">
      <t>タイ</t>
    </rPh>
    <rPh sb="120" eb="124">
      <t>キュウスイシュウエキ</t>
    </rPh>
    <rPh sb="124" eb="126">
      <t>ヒリツ</t>
    </rPh>
    <rPh sb="127" eb="128">
      <t>アラ</t>
    </rPh>
    <rPh sb="130" eb="132">
      <t>キサイ</t>
    </rPh>
    <rPh sb="138" eb="139">
      <t>タメ</t>
    </rPh>
    <rPh sb="140" eb="142">
      <t>ゲンショウ</t>
    </rPh>
    <rPh sb="149" eb="154">
      <t>リョウキンカイシュウリツ</t>
    </rPh>
    <rPh sb="155" eb="157">
      <t>ヒヨウ</t>
    </rPh>
    <rPh sb="158" eb="160">
      <t>ゾウカ</t>
    </rPh>
    <rPh sb="163" eb="165">
      <t>テイカ</t>
    </rPh>
    <rPh sb="172" eb="176">
      <t>パーセントヲウワマワ</t>
    </rPh>
    <rPh sb="181" eb="185">
      <t>キュウスイゲンカ</t>
    </rPh>
    <rPh sb="186" eb="188">
      <t>ヒヨウ</t>
    </rPh>
    <rPh sb="189" eb="191">
      <t>ゾウカ</t>
    </rPh>
    <rPh sb="194" eb="196">
      <t>ジョウショウ</t>
    </rPh>
    <rPh sb="201" eb="205">
      <t>シセツリヨウ</t>
    </rPh>
    <rPh sb="205" eb="206">
      <t>リツ</t>
    </rPh>
    <rPh sb="207" eb="210">
      <t>ヘイキンチ</t>
    </rPh>
    <rPh sb="211" eb="213">
      <t>ウワマワ</t>
    </rPh>
    <rPh sb="219" eb="221">
      <t>ヨユウ</t>
    </rPh>
    <rPh sb="224" eb="226">
      <t>モンダイ</t>
    </rPh>
    <rPh sb="229" eb="230">
      <t>オモ</t>
    </rPh>
    <rPh sb="234" eb="237">
      <t>ユウシュウリツ</t>
    </rPh>
    <rPh sb="238" eb="240">
      <t>サクネン</t>
    </rPh>
    <rPh sb="241" eb="242">
      <t>クラ</t>
    </rPh>
    <rPh sb="243" eb="245">
      <t>ゲンショウ</t>
    </rPh>
    <rPh sb="247" eb="251">
      <t>ルイジダンタイ</t>
    </rPh>
    <rPh sb="251" eb="252">
      <t>オヨ</t>
    </rPh>
    <rPh sb="253" eb="257">
      <t>ゼンコクヘイキン</t>
    </rPh>
    <rPh sb="258" eb="259">
      <t>クラ</t>
    </rPh>
    <rPh sb="262" eb="263">
      <t>ヒク</t>
    </rPh>
    <rPh sb="264" eb="266">
      <t>ジョウタイ</t>
    </rPh>
    <rPh sb="271" eb="274">
      <t>ユウシュウリツ</t>
    </rPh>
    <rPh sb="275" eb="277">
      <t>コウジョウ</t>
    </rPh>
    <rPh sb="278" eb="279">
      <t>ツト</t>
    </rPh>
    <phoneticPr fontId="4"/>
  </si>
  <si>
    <t>有形固定資産減価償却率と管路経年化率は、類似団体及び全国平均を上回っており、老朽化の進んだ資産を多く保有している状態である。今後、さらに更新が必要な施設の増加が予測されるが、更新財源の確保が難しい状況である。アセットマネジメント(資産管理計画)を基に管路更新率の向上に努めていかなくてはならない。</t>
    <rPh sb="0" eb="6">
      <t>ユウケイコテイシサン</t>
    </rPh>
    <rPh sb="6" eb="11">
      <t>ゲンカショウキャクリツ</t>
    </rPh>
    <rPh sb="12" eb="14">
      <t>カンロ</t>
    </rPh>
    <rPh sb="14" eb="18">
      <t>ケイネンカリツ</t>
    </rPh>
    <rPh sb="20" eb="24">
      <t>ルイジダンタイ</t>
    </rPh>
    <rPh sb="24" eb="25">
      <t>オヨ</t>
    </rPh>
    <rPh sb="26" eb="30">
      <t>ゼンコクヘイキン</t>
    </rPh>
    <rPh sb="31" eb="33">
      <t>ウワマワ</t>
    </rPh>
    <rPh sb="38" eb="41">
      <t>ロウキュウカ</t>
    </rPh>
    <rPh sb="42" eb="43">
      <t>スス</t>
    </rPh>
    <rPh sb="45" eb="47">
      <t>シサン</t>
    </rPh>
    <rPh sb="48" eb="49">
      <t>オオ</t>
    </rPh>
    <rPh sb="50" eb="52">
      <t>ホユウ</t>
    </rPh>
    <rPh sb="56" eb="58">
      <t>ジョウタイ</t>
    </rPh>
    <rPh sb="62" eb="64">
      <t>コンゴ</t>
    </rPh>
    <rPh sb="68" eb="70">
      <t>コウシン</t>
    </rPh>
    <rPh sb="71" eb="73">
      <t>ヒツヨウ</t>
    </rPh>
    <rPh sb="74" eb="76">
      <t>シセツ</t>
    </rPh>
    <rPh sb="77" eb="79">
      <t>ゾウカ</t>
    </rPh>
    <rPh sb="80" eb="82">
      <t>ヨソク</t>
    </rPh>
    <rPh sb="87" eb="91">
      <t>コウシンザイゲン</t>
    </rPh>
    <rPh sb="92" eb="94">
      <t>カクホ</t>
    </rPh>
    <rPh sb="95" eb="96">
      <t>ムズカ</t>
    </rPh>
    <rPh sb="98" eb="100">
      <t>ジョウキョウ</t>
    </rPh>
    <rPh sb="115" eb="119">
      <t>シサンカンリ</t>
    </rPh>
    <rPh sb="119" eb="121">
      <t>ケイカク</t>
    </rPh>
    <rPh sb="123" eb="124">
      <t>モト</t>
    </rPh>
    <rPh sb="125" eb="130">
      <t>カンロコウシンリツ</t>
    </rPh>
    <rPh sb="131" eb="133">
      <t>コウジョウ</t>
    </rPh>
    <rPh sb="134" eb="135">
      <t>ツト</t>
    </rPh>
    <phoneticPr fontId="4"/>
  </si>
  <si>
    <t>平成27年度の料金改定以降、経常収支比率は100％超えを維持しているが、今後、費用の増加に伴い厳しい局面が続くと見込まれる。今後とも費用の抑制及び収益の確保において改善を行い、有収率の向上のため、漏水修理及び計画的な管路更新を行っていく必要がある。施設及び管路の老朽化が進んでいることから、アセットマネジメント(資産管理計画)を基に更新を進めていく予定である。</t>
    <rPh sb="0" eb="2">
      <t>ヘイセイ</t>
    </rPh>
    <rPh sb="4" eb="6">
      <t>ネンド</t>
    </rPh>
    <rPh sb="156" eb="162">
      <t>シサンカンリケイカク</t>
    </rPh>
    <rPh sb="164" eb="165">
      <t>モト</t>
    </rPh>
    <rPh sb="166" eb="168">
      <t>コウシン</t>
    </rPh>
    <rPh sb="169" eb="170">
      <t>スス</t>
    </rPh>
    <rPh sb="174" eb="17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</si>
</sst>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0.17</c:v>
                </c:pt>
                <c:pt idx="1">
                  <c:v>0.84</c:v>
                </c:pt>
                <c:pt idx="2">
                  <c:v>0.38</c:v>
                </c:pt>
                <c:pt idx="3">
                  <c:v>0.1</c:v>
                </c:pt>
                <c:pt idx="4">
                  <c:v>0.08</c:v>
                </c:pt>
              </c:numCache>
            </c:numRef>
          </c:val>
          <c:extLst>
            <c:ext xmlns:c16="http://schemas.microsoft.com/office/drawing/2014/chart" uri="{C3380CC4-5D6E-409C-BE32-E72D297353CC}">
              <c16:uniqueId val="{00000000-67C4-4B3F-BEBE-FE0A4CFA27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0.54</c:v>
                </c:pt>
              </c:numCache>
            </c:numRef>
          </c:val>
          <c:smooth val="0"/>
          <c:extLst>
            <c:ext xmlns:c16="http://schemas.microsoft.com/office/drawing/2014/chart" uri="{C3380CC4-5D6E-409C-BE32-E72D297353CC}">
              <c16:uniqueId val="{00000001-67C4-4B3F-BEBE-FE0A4CFA27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71.260000000000005</c:v>
                </c:pt>
                <c:pt idx="1">
                  <c:v>68.55</c:v>
                </c:pt>
                <c:pt idx="2">
                  <c:v>68.22</c:v>
                </c:pt>
                <c:pt idx="3">
                  <c:v>65.95</c:v>
                </c:pt>
                <c:pt idx="4">
                  <c:v>69.2</c:v>
                </c:pt>
              </c:numCache>
            </c:numRef>
          </c:val>
          <c:extLst>
            <c:ext xmlns:c16="http://schemas.microsoft.com/office/drawing/2014/chart" uri="{C3380CC4-5D6E-409C-BE32-E72D297353CC}">
              <c16:uniqueId val="{00000000-16EA-4396-9030-93C46BCC99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49.74</c:v>
                </c:pt>
              </c:numCache>
            </c:numRef>
          </c:val>
          <c:smooth val="0"/>
          <c:extLst>
            <c:ext xmlns:c16="http://schemas.microsoft.com/office/drawing/2014/chart" uri="{C3380CC4-5D6E-409C-BE32-E72D297353CC}">
              <c16:uniqueId val="{00000001-16EA-4396-9030-93C46BCC99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70.260000000000005</c:v>
                </c:pt>
                <c:pt idx="1">
                  <c:v>70.28</c:v>
                </c:pt>
                <c:pt idx="2">
                  <c:v>69.11</c:v>
                </c:pt>
                <c:pt idx="3">
                  <c:v>69.739999999999995</c:v>
                </c:pt>
                <c:pt idx="4">
                  <c:v>66.16</c:v>
                </c:pt>
              </c:numCache>
            </c:numRef>
          </c:val>
          <c:extLst>
            <c:ext xmlns:c16="http://schemas.microsoft.com/office/drawing/2014/chart" uri="{C3380CC4-5D6E-409C-BE32-E72D297353CC}">
              <c16:uniqueId val="{00000000-ABD2-4C5B-825B-8B6BB89422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75.37</c:v>
                </c:pt>
              </c:numCache>
            </c:numRef>
          </c:val>
          <c:smooth val="0"/>
          <c:extLst>
            <c:ext xmlns:c16="http://schemas.microsoft.com/office/drawing/2014/chart" uri="{C3380CC4-5D6E-409C-BE32-E72D297353CC}">
              <c16:uniqueId val="{00000001-ABD2-4C5B-825B-8B6BB89422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138.11000000000001</c:v>
                </c:pt>
                <c:pt idx="1">
                  <c:v>130.32</c:v>
                </c:pt>
                <c:pt idx="2">
                  <c:v>128.26</c:v>
                </c:pt>
                <c:pt idx="3">
                  <c:v>129.46</c:v>
                </c:pt>
                <c:pt idx="4">
                  <c:v>114.62</c:v>
                </c:pt>
              </c:numCache>
            </c:numRef>
          </c:val>
          <c:extLst>
            <c:ext xmlns:c16="http://schemas.microsoft.com/office/drawing/2014/chart" uri="{C3380CC4-5D6E-409C-BE32-E72D297353CC}">
              <c16:uniqueId val="{00000000-A9A7-487D-B490-D597903B363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103.41</c:v>
                </c:pt>
              </c:numCache>
            </c:numRef>
          </c:val>
          <c:smooth val="0"/>
          <c:extLst>
            <c:ext xmlns:c16="http://schemas.microsoft.com/office/drawing/2014/chart" uri="{C3380CC4-5D6E-409C-BE32-E72D297353CC}">
              <c16:uniqueId val="{00000001-A9A7-487D-B490-D597903B363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60.09</c:v>
                </c:pt>
                <c:pt idx="1">
                  <c:v>54.56</c:v>
                </c:pt>
                <c:pt idx="2">
                  <c:v>55.92</c:v>
                </c:pt>
                <c:pt idx="3">
                  <c:v>57.09</c:v>
                </c:pt>
                <c:pt idx="4">
                  <c:v>58.38</c:v>
                </c:pt>
              </c:numCache>
            </c:numRef>
          </c:val>
          <c:extLst>
            <c:ext xmlns:c16="http://schemas.microsoft.com/office/drawing/2014/chart" uri="{C3380CC4-5D6E-409C-BE32-E72D297353CC}">
              <c16:uniqueId val="{00000000-DF24-444E-AA13-CF0F0A8A223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52.3</c:v>
                </c:pt>
              </c:numCache>
            </c:numRef>
          </c:val>
          <c:smooth val="0"/>
          <c:extLst>
            <c:ext xmlns:c16="http://schemas.microsoft.com/office/drawing/2014/chart" uri="{C3380CC4-5D6E-409C-BE32-E72D297353CC}">
              <c16:uniqueId val="{00000001-DF24-444E-AA13-CF0F0A8A223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61.61</c:v>
                </c:pt>
                <c:pt idx="1">
                  <c:v>57.91</c:v>
                </c:pt>
                <c:pt idx="2">
                  <c:v>59.41</c:v>
                </c:pt>
                <c:pt idx="3">
                  <c:v>62.63</c:v>
                </c:pt>
                <c:pt idx="4">
                  <c:v>62.09</c:v>
                </c:pt>
              </c:numCache>
            </c:numRef>
          </c:val>
          <c:extLst>
            <c:ext xmlns:c16="http://schemas.microsoft.com/office/drawing/2014/chart" uri="{C3380CC4-5D6E-409C-BE32-E72D297353CC}">
              <c16:uniqueId val="{00000000-0D12-4ABC-853A-1AF4C034F2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23.36</c:v>
                </c:pt>
              </c:numCache>
            </c:numRef>
          </c:val>
          <c:smooth val="0"/>
          <c:extLst>
            <c:ext xmlns:c16="http://schemas.microsoft.com/office/drawing/2014/chart" uri="{C3380CC4-5D6E-409C-BE32-E72D297353CC}">
              <c16:uniqueId val="{00000001-0D12-4ABC-853A-1AF4C034F2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6A-473F-BDB0-8BDB6F9B25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28</c:v>
                </c:pt>
              </c:numCache>
            </c:numRef>
          </c:val>
          <c:smooth val="0"/>
          <c:extLst>
            <c:ext xmlns:c16="http://schemas.microsoft.com/office/drawing/2014/chart" uri="{C3380CC4-5D6E-409C-BE32-E72D297353CC}">
              <c16:uniqueId val="{00000001-296A-473F-BDB0-8BDB6F9B25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212.08</c:v>
                </c:pt>
                <c:pt idx="1">
                  <c:v>279.7</c:v>
                </c:pt>
                <c:pt idx="2">
                  <c:v>274.27</c:v>
                </c:pt>
                <c:pt idx="3">
                  <c:v>258.29000000000002</c:v>
                </c:pt>
                <c:pt idx="4">
                  <c:v>250.62</c:v>
                </c:pt>
              </c:numCache>
            </c:numRef>
          </c:val>
          <c:extLst>
            <c:ext xmlns:c16="http://schemas.microsoft.com/office/drawing/2014/chart" uri="{C3380CC4-5D6E-409C-BE32-E72D297353CC}">
              <c16:uniqueId val="{00000000-AD31-4160-9E38-CA4A3BA3512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293.51</c:v>
                </c:pt>
              </c:numCache>
            </c:numRef>
          </c:val>
          <c:smooth val="0"/>
          <c:extLst>
            <c:ext xmlns:c16="http://schemas.microsoft.com/office/drawing/2014/chart" uri="{C3380CC4-5D6E-409C-BE32-E72D297353CC}">
              <c16:uniqueId val="{00000001-AD31-4160-9E38-CA4A3BA3512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411.29</c:v>
                </c:pt>
                <c:pt idx="1">
                  <c:v>378.13</c:v>
                </c:pt>
                <c:pt idx="2">
                  <c:v>334.67</c:v>
                </c:pt>
                <c:pt idx="3">
                  <c:v>297.47000000000003</c:v>
                </c:pt>
                <c:pt idx="4">
                  <c:v>253.95</c:v>
                </c:pt>
              </c:numCache>
            </c:numRef>
          </c:val>
          <c:extLst>
            <c:ext xmlns:c16="http://schemas.microsoft.com/office/drawing/2014/chart" uri="{C3380CC4-5D6E-409C-BE32-E72D297353CC}">
              <c16:uniqueId val="{00000000-90C6-4015-8605-84FD92428D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498.34</c:v>
                </c:pt>
              </c:numCache>
            </c:numRef>
          </c:val>
          <c:smooth val="0"/>
          <c:extLst>
            <c:ext xmlns:c16="http://schemas.microsoft.com/office/drawing/2014/chart" uri="{C3380CC4-5D6E-409C-BE32-E72D297353CC}">
              <c16:uniqueId val="{00000001-90C6-4015-8605-84FD92428D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120.88</c:v>
                </c:pt>
                <c:pt idx="1">
                  <c:v>85.1</c:v>
                </c:pt>
                <c:pt idx="2">
                  <c:v>115.74</c:v>
                </c:pt>
                <c:pt idx="3">
                  <c:v>117.93</c:v>
                </c:pt>
                <c:pt idx="4">
                  <c:v>101.75</c:v>
                </c:pt>
              </c:numCache>
            </c:numRef>
          </c:val>
          <c:extLst>
            <c:ext xmlns:c16="http://schemas.microsoft.com/office/drawing/2014/chart" uri="{C3380CC4-5D6E-409C-BE32-E72D297353CC}">
              <c16:uniqueId val="{00000000-B8E3-47A0-98CD-C147ED90EF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81.45</c:v>
                </c:pt>
              </c:numCache>
            </c:numRef>
          </c:val>
          <c:smooth val="0"/>
          <c:extLst>
            <c:ext xmlns:c16="http://schemas.microsoft.com/office/drawing/2014/chart" uri="{C3380CC4-5D6E-409C-BE32-E72D297353CC}">
              <c16:uniqueId val="{00000001-B8E3-47A0-98CD-C147ED90EF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145.62</c:v>
                </c:pt>
                <c:pt idx="1">
                  <c:v>209.75</c:v>
                </c:pt>
                <c:pt idx="2">
                  <c:v>154.38999999999999</c:v>
                </c:pt>
                <c:pt idx="3">
                  <c:v>151.34</c:v>
                </c:pt>
                <c:pt idx="4">
                  <c:v>175.05</c:v>
                </c:pt>
              </c:numCache>
            </c:numRef>
          </c:val>
          <c:extLst>
            <c:ext xmlns:c16="http://schemas.microsoft.com/office/drawing/2014/chart" uri="{C3380CC4-5D6E-409C-BE32-E72D297353CC}">
              <c16:uniqueId val="{00000000-1546-406B-B37D-02708BC746C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240.31</c:v>
                </c:pt>
              </c:numCache>
            </c:numRef>
          </c:val>
          <c:smooth val="0"/>
          <c:extLst>
            <c:ext xmlns:c16="http://schemas.microsoft.com/office/drawing/2014/chart" uri="{C3380CC4-5D6E-409C-BE32-E72D297353CC}">
              <c16:uniqueId val="{00000001-1546-406B-B37D-02708BC746C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CD65" sqref="CD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紀宝町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10120</v>
      </c>
      <c r="AM8" s="65"/>
      <c r="AN8" s="65"/>
      <c r="AO8" s="65"/>
      <c r="AP8" s="65"/>
      <c r="AQ8" s="65"/>
      <c r="AR8" s="65"/>
      <c r="AS8" s="65"/>
      <c r="AT8" s="36">
        <f>データ!$S$6</f>
        <v>79.62</v>
      </c>
      <c r="AU8" s="37"/>
      <c r="AV8" s="37"/>
      <c r="AW8" s="37"/>
      <c r="AX8" s="37"/>
      <c r="AY8" s="37"/>
      <c r="AZ8" s="37"/>
      <c r="BA8" s="37"/>
      <c r="BB8" s="54">
        <f>データ!$T$6</f>
        <v>127.1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72.03</v>
      </c>
      <c r="J10" s="37"/>
      <c r="K10" s="37"/>
      <c r="L10" s="37"/>
      <c r="M10" s="37"/>
      <c r="N10" s="37"/>
      <c r="O10" s="64"/>
      <c r="P10" s="54">
        <f>データ!$P$6</f>
        <v>96.03</v>
      </c>
      <c r="Q10" s="54"/>
      <c r="R10" s="54"/>
      <c r="S10" s="54"/>
      <c r="T10" s="54"/>
      <c r="U10" s="54"/>
      <c r="V10" s="54"/>
      <c r="W10" s="65">
        <f>データ!$Q$6</f>
        <v>3170</v>
      </c>
      <c r="X10" s="65"/>
      <c r="Y10" s="65"/>
      <c r="Z10" s="65"/>
      <c r="AA10" s="65"/>
      <c r="AB10" s="65"/>
      <c r="AC10" s="65"/>
      <c r="AD10" s="2"/>
      <c r="AE10" s="2"/>
      <c r="AF10" s="2"/>
      <c r="AG10" s="2"/>
      <c r="AH10" s="2"/>
      <c r="AI10" s="2"/>
      <c r="AJ10" s="2"/>
      <c r="AK10" s="2"/>
      <c r="AL10" s="65">
        <f>データ!$U$6</f>
        <v>9630</v>
      </c>
      <c r="AM10" s="65"/>
      <c r="AN10" s="65"/>
      <c r="AO10" s="65"/>
      <c r="AP10" s="65"/>
      <c r="AQ10" s="65"/>
      <c r="AR10" s="65"/>
      <c r="AS10" s="65"/>
      <c r="AT10" s="36">
        <f>データ!$V$6</f>
        <v>15.86</v>
      </c>
      <c r="AU10" s="37"/>
      <c r="AV10" s="37"/>
      <c r="AW10" s="37"/>
      <c r="AX10" s="37"/>
      <c r="AY10" s="37"/>
      <c r="AZ10" s="37"/>
      <c r="BA10" s="37"/>
      <c r="BB10" s="54">
        <f>データ!$W$6</f>
        <v>607.19000000000005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IzCncNt7vTwq2lh4Pf5oOhJYr7HfXh3SUVghSyMTe3NPDbY6OYOlqHJX1fwp7Z2JD5cYlpzoF3fwxAzcR/xNA==" saltValue="48LMXlY8yF7sVqZ8jRWSY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245623</v>
      </c>
      <c r="D6" s="20">
        <f t="shared" si="3"/>
        <v>46</v>
      </c>
      <c r="E6" s="20">
        <f t="shared" si="3"/>
        <v>1</v>
      </c>
      <c r="F6" s="20">
        <f t="shared" si="3"/>
        <v>0</v>
      </c>
      <c r="G6" s="20">
        <f t="shared" si="3"/>
        <v>1</v>
      </c>
      <c r="H6" s="20" t="str">
        <f t="shared" si="3"/>
        <v>三重県　紀宝町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72.03</v>
      </c>
      <c r="P6" s="21">
        <f t="shared" si="3"/>
        <v>96.03</v>
      </c>
      <c r="Q6" s="21">
        <f t="shared" si="3"/>
        <v>3170</v>
      </c>
      <c r="R6" s="21">
        <f t="shared" si="3"/>
        <v>10120</v>
      </c>
      <c r="S6" s="21">
        <f t="shared" si="3"/>
        <v>79.62</v>
      </c>
      <c r="T6" s="21">
        <f t="shared" si="3"/>
        <v>127.1</v>
      </c>
      <c r="U6" s="21">
        <f t="shared" si="3"/>
        <v>9630</v>
      </c>
      <c r="V6" s="21">
        <f t="shared" si="3"/>
        <v>15.86</v>
      </c>
      <c r="W6" s="21">
        <f t="shared" si="3"/>
        <v>607.19000000000005</v>
      </c>
      <c r="X6" s="22">
        <f>IF(X7="",NA(),X7)</f>
        <v>138.11000000000001</v>
      </c>
      <c r="Y6" s="22">
        <f t="shared" ref="Y6:AG6" si="4">IF(Y7="",NA(),Y7)</f>
        <v>130.32</v>
      </c>
      <c r="Z6" s="22">
        <f t="shared" si="4"/>
        <v>128.26</v>
      </c>
      <c r="AA6" s="22">
        <f t="shared" si="4"/>
        <v>129.46</v>
      </c>
      <c r="AB6" s="22">
        <f t="shared" si="4"/>
        <v>114.62</v>
      </c>
      <c r="AC6" s="22">
        <f t="shared" si="4"/>
        <v>109.02</v>
      </c>
      <c r="AD6" s="22">
        <f t="shared" si="4"/>
        <v>107.81</v>
      </c>
      <c r="AE6" s="22">
        <f t="shared" si="4"/>
        <v>107.21</v>
      </c>
      <c r="AF6" s="22">
        <f t="shared" si="4"/>
        <v>105.97</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28</v>
      </c>
      <c r="AS6" s="21" t="str">
        <f>IF(AS7="","",IF(AS7="-","【-】","【"&amp;SUBSTITUTE(TEXT(AS7,"#,##0.00"),"-","△")&amp;"】"))</f>
        <v>【1.61】</v>
      </c>
      <c r="AT6" s="22">
        <f>IF(AT7="",NA(),AT7)</f>
        <v>212.08</v>
      </c>
      <c r="AU6" s="22">
        <f t="shared" ref="AU6:BC6" si="6">IF(AU7="",NA(),AU7)</f>
        <v>279.7</v>
      </c>
      <c r="AV6" s="22">
        <f t="shared" si="6"/>
        <v>274.27</v>
      </c>
      <c r="AW6" s="22">
        <f t="shared" si="6"/>
        <v>258.29000000000002</v>
      </c>
      <c r="AX6" s="22">
        <f t="shared" si="6"/>
        <v>250.62</v>
      </c>
      <c r="AY6" s="22">
        <f t="shared" si="6"/>
        <v>371.81</v>
      </c>
      <c r="AZ6" s="22">
        <f t="shared" si="6"/>
        <v>384.23</v>
      </c>
      <c r="BA6" s="22">
        <f t="shared" si="6"/>
        <v>364.3</v>
      </c>
      <c r="BB6" s="22">
        <f t="shared" si="6"/>
        <v>378.87</v>
      </c>
      <c r="BC6" s="22">
        <f t="shared" si="6"/>
        <v>293.51</v>
      </c>
      <c r="BD6" s="21" t="str">
        <f>IF(BD7="","",IF(BD7="-","【-】","【"&amp;SUBSTITUTE(TEXT(BD7,"#,##0.00"),"-","△")&amp;"】"))</f>
        <v>【239.69】</v>
      </c>
      <c r="BE6" s="22">
        <f>IF(BE7="",NA(),BE7)</f>
        <v>411.29</v>
      </c>
      <c r="BF6" s="22">
        <f t="shared" ref="BF6:BN6" si="7">IF(BF7="",NA(),BF7)</f>
        <v>378.13</v>
      </c>
      <c r="BG6" s="22">
        <f t="shared" si="7"/>
        <v>334.67</v>
      </c>
      <c r="BH6" s="22">
        <f t="shared" si="7"/>
        <v>297.47000000000003</v>
      </c>
      <c r="BI6" s="22">
        <f t="shared" si="7"/>
        <v>253.95</v>
      </c>
      <c r="BJ6" s="22">
        <f t="shared" si="7"/>
        <v>465.85</v>
      </c>
      <c r="BK6" s="22">
        <f t="shared" si="7"/>
        <v>439.43</v>
      </c>
      <c r="BL6" s="22">
        <f t="shared" si="7"/>
        <v>438.41</v>
      </c>
      <c r="BM6" s="22">
        <f t="shared" si="7"/>
        <v>430.23</v>
      </c>
      <c r="BN6" s="22">
        <f t="shared" si="7"/>
        <v>498.34</v>
      </c>
      <c r="BO6" s="21" t="str">
        <f>IF(BO7="","",IF(BO7="-","【-】","【"&amp;SUBSTITUTE(TEXT(BO7,"#,##0.00"),"-","△")&amp;"】"))</f>
        <v>【264.86】</v>
      </c>
      <c r="BP6" s="22">
        <f>IF(BP7="",NA(),BP7)</f>
        <v>120.88</v>
      </c>
      <c r="BQ6" s="22">
        <f t="shared" ref="BQ6:BY6" si="8">IF(BQ7="",NA(),BQ7)</f>
        <v>85.1</v>
      </c>
      <c r="BR6" s="22">
        <f t="shared" si="8"/>
        <v>115.74</v>
      </c>
      <c r="BS6" s="22">
        <f t="shared" si="8"/>
        <v>117.93</v>
      </c>
      <c r="BT6" s="22">
        <f t="shared" si="8"/>
        <v>101.75</v>
      </c>
      <c r="BU6" s="22">
        <f t="shared" si="8"/>
        <v>92.39</v>
      </c>
      <c r="BV6" s="22">
        <f t="shared" si="8"/>
        <v>94.41</v>
      </c>
      <c r="BW6" s="22">
        <f t="shared" si="8"/>
        <v>90.96</v>
      </c>
      <c r="BX6" s="22">
        <f t="shared" si="8"/>
        <v>90.66</v>
      </c>
      <c r="BY6" s="22">
        <f t="shared" si="8"/>
        <v>81.45</v>
      </c>
      <c r="BZ6" s="21" t="str">
        <f>IF(BZ7="","",IF(BZ7="-","【-】","【"&amp;SUBSTITUTE(TEXT(BZ7,"#,##0.00"),"-","△")&amp;"】"))</f>
        <v>【97.59】</v>
      </c>
      <c r="CA6" s="22">
        <f>IF(CA7="",NA(),CA7)</f>
        <v>145.62</v>
      </c>
      <c r="CB6" s="22">
        <f t="shared" ref="CB6:CJ6" si="9">IF(CB7="",NA(),CB7)</f>
        <v>209.75</v>
      </c>
      <c r="CC6" s="22">
        <f t="shared" si="9"/>
        <v>154.38999999999999</v>
      </c>
      <c r="CD6" s="22">
        <f t="shared" si="9"/>
        <v>151.34</v>
      </c>
      <c r="CE6" s="22">
        <f t="shared" si="9"/>
        <v>175.05</v>
      </c>
      <c r="CF6" s="22">
        <f t="shared" si="9"/>
        <v>192.98</v>
      </c>
      <c r="CG6" s="22">
        <f t="shared" si="9"/>
        <v>192.13</v>
      </c>
      <c r="CH6" s="22">
        <f t="shared" si="9"/>
        <v>197.04</v>
      </c>
      <c r="CI6" s="22">
        <f t="shared" si="9"/>
        <v>199.33</v>
      </c>
      <c r="CJ6" s="22">
        <f t="shared" si="9"/>
        <v>240.31</v>
      </c>
      <c r="CK6" s="21" t="str">
        <f>IF(CK7="","",IF(CK7="-","【-】","【"&amp;SUBSTITUTE(TEXT(CK7,"#,##0.00"),"-","△")&amp;"】"))</f>
        <v>【181.66】</v>
      </c>
      <c r="CL6" s="22">
        <f>IF(CL7="",NA(),CL7)</f>
        <v>71.260000000000005</v>
      </c>
      <c r="CM6" s="22">
        <f t="shared" ref="CM6:CU6" si="10">IF(CM7="",NA(),CM7)</f>
        <v>68.55</v>
      </c>
      <c r="CN6" s="22">
        <f t="shared" si="10"/>
        <v>68.22</v>
      </c>
      <c r="CO6" s="22">
        <f t="shared" si="10"/>
        <v>65.95</v>
      </c>
      <c r="CP6" s="22">
        <f t="shared" si="10"/>
        <v>69.2</v>
      </c>
      <c r="CQ6" s="22">
        <f t="shared" si="10"/>
        <v>54.43</v>
      </c>
      <c r="CR6" s="22">
        <f t="shared" si="10"/>
        <v>53.87</v>
      </c>
      <c r="CS6" s="22">
        <f t="shared" si="10"/>
        <v>54.49</v>
      </c>
      <c r="CT6" s="22">
        <f t="shared" si="10"/>
        <v>54.8</v>
      </c>
      <c r="CU6" s="22">
        <f t="shared" si="10"/>
        <v>49.74</v>
      </c>
      <c r="CV6" s="21" t="str">
        <f>IF(CV7="","",IF(CV7="-","【-】","【"&amp;SUBSTITUTE(TEXT(CV7,"#,##0.00"),"-","△")&amp;"】"))</f>
        <v>【60.21】</v>
      </c>
      <c r="CW6" s="22">
        <f>IF(CW7="",NA(),CW7)</f>
        <v>70.260000000000005</v>
      </c>
      <c r="CX6" s="22">
        <f t="shared" ref="CX6:DF6" si="11">IF(CX7="",NA(),CX7)</f>
        <v>70.28</v>
      </c>
      <c r="CY6" s="22">
        <f t="shared" si="11"/>
        <v>69.11</v>
      </c>
      <c r="CZ6" s="22">
        <f t="shared" si="11"/>
        <v>69.739999999999995</v>
      </c>
      <c r="DA6" s="22">
        <f t="shared" si="11"/>
        <v>66.16</v>
      </c>
      <c r="DB6" s="22">
        <f t="shared" si="11"/>
        <v>79.44</v>
      </c>
      <c r="DC6" s="22">
        <f t="shared" si="11"/>
        <v>79.489999999999995</v>
      </c>
      <c r="DD6" s="22">
        <f t="shared" si="11"/>
        <v>78.8</v>
      </c>
      <c r="DE6" s="22">
        <f t="shared" si="11"/>
        <v>77.98</v>
      </c>
      <c r="DF6" s="22">
        <f t="shared" si="11"/>
        <v>75.37</v>
      </c>
      <c r="DG6" s="21" t="str">
        <f>IF(DG7="","",IF(DG7="-","【-】","【"&amp;SUBSTITUTE(TEXT(DG7,"#,##0.00"),"-","△")&amp;"】"))</f>
        <v>【89.21】</v>
      </c>
      <c r="DH6" s="22">
        <f>IF(DH7="",NA(),DH7)</f>
        <v>60.09</v>
      </c>
      <c r="DI6" s="22">
        <f t="shared" ref="DI6:DQ6" si="12">IF(DI7="",NA(),DI7)</f>
        <v>54.56</v>
      </c>
      <c r="DJ6" s="22">
        <f t="shared" si="12"/>
        <v>55.92</v>
      </c>
      <c r="DK6" s="22">
        <f t="shared" si="12"/>
        <v>57.09</v>
      </c>
      <c r="DL6" s="22">
        <f t="shared" si="12"/>
        <v>58.38</v>
      </c>
      <c r="DM6" s="22">
        <f t="shared" si="12"/>
        <v>49.39</v>
      </c>
      <c r="DN6" s="22">
        <f t="shared" si="12"/>
        <v>50.75</v>
      </c>
      <c r="DO6" s="22">
        <f t="shared" si="12"/>
        <v>51.72</v>
      </c>
      <c r="DP6" s="22">
        <f t="shared" si="12"/>
        <v>52.27</v>
      </c>
      <c r="DQ6" s="22">
        <f t="shared" si="12"/>
        <v>52.3</v>
      </c>
      <c r="DR6" s="21" t="str">
        <f>IF(DR7="","",IF(DR7="-","【-】","【"&amp;SUBSTITUTE(TEXT(DR7,"#,##0.00"),"-","△")&amp;"】"))</f>
        <v>【52.41】</v>
      </c>
      <c r="DS6" s="22">
        <f>IF(DS7="",NA(),DS7)</f>
        <v>61.61</v>
      </c>
      <c r="DT6" s="22">
        <f t="shared" ref="DT6:EB6" si="13">IF(DT7="",NA(),DT7)</f>
        <v>57.91</v>
      </c>
      <c r="DU6" s="22">
        <f t="shared" si="13"/>
        <v>59.41</v>
      </c>
      <c r="DV6" s="22">
        <f t="shared" si="13"/>
        <v>62.63</v>
      </c>
      <c r="DW6" s="22">
        <f t="shared" si="13"/>
        <v>62.09</v>
      </c>
      <c r="DX6" s="22">
        <f t="shared" si="13"/>
        <v>18.57</v>
      </c>
      <c r="DY6" s="22">
        <f t="shared" si="13"/>
        <v>21.14</v>
      </c>
      <c r="DZ6" s="22">
        <f t="shared" si="13"/>
        <v>22.12</v>
      </c>
      <c r="EA6" s="22">
        <f t="shared" si="13"/>
        <v>25.67</v>
      </c>
      <c r="EB6" s="22">
        <f t="shared" si="13"/>
        <v>23.36</v>
      </c>
      <c r="EC6" s="21" t="str">
        <f>IF(EC7="","",IF(EC7="-","【-】","【"&amp;SUBSTITUTE(TEXT(EC7,"#,##0.00"),"-","△")&amp;"】"))</f>
        <v>【26.78】</v>
      </c>
      <c r="ED6" s="22">
        <f>IF(ED7="",NA(),ED7)</f>
        <v>0.17</v>
      </c>
      <c r="EE6" s="22">
        <f t="shared" ref="EE6:EM6" si="14">IF(EE7="",NA(),EE7)</f>
        <v>0.84</v>
      </c>
      <c r="EF6" s="22">
        <f t="shared" si="14"/>
        <v>0.38</v>
      </c>
      <c r="EG6" s="22">
        <f t="shared" si="14"/>
        <v>0.1</v>
      </c>
      <c r="EH6" s="22">
        <f t="shared" si="14"/>
        <v>0.08</v>
      </c>
      <c r="EI6" s="22">
        <f t="shared" si="14"/>
        <v>0.44</v>
      </c>
      <c r="EJ6" s="22">
        <f t="shared" si="14"/>
        <v>0.5</v>
      </c>
      <c r="EK6" s="22">
        <f t="shared" si="14"/>
        <v>0.4</v>
      </c>
      <c r="EL6" s="22">
        <f t="shared" si="14"/>
        <v>0.4</v>
      </c>
      <c r="EM6" s="22">
        <f t="shared" si="14"/>
        <v>0.54</v>
      </c>
      <c r="EN6" s="21" t="str">
        <f>IF(EN7="","",IF(EN7="-","【-】","【"&amp;SUBSTITUTE(TEXT(EN7,"#,##0.00"),"-","△")&amp;"】"))</f>
        <v>【0.59】</v>
      </c>
    </row>
    <row r="7" spans="1:144" s="23" customFormat="1" x14ac:dyDescent="0.15">
      <c r="A7" s="15"/>
      <c r="B7" s="24">
        <v>2024</v>
      </c>
      <c r="C7" s="24">
        <v>245623</v>
      </c>
      <c r="D7" s="24">
        <v>46</v>
      </c>
      <c r="E7" s="24">
        <v>1</v>
      </c>
      <c r="F7" s="24">
        <v>0</v>
      </c>
      <c r="G7" s="24">
        <v>1</v>
      </c>
      <c r="H7" s="24" t="s">
        <v>93</v>
      </c>
      <c r="I7" s="24" t="s">
        <v>94</v>
      </c>
      <c r="J7" s="24" t="s">
        <v>95</v>
      </c>
      <c r="K7" s="24" t="s">
        <v>96</v>
      </c>
      <c r="L7" s="24" t="s">
        <v>97</v>
      </c>
      <c r="M7" s="24" t="s">
        <v>98</v>
      </c>
      <c r="N7" s="25" t="s">
        <v>99</v>
      </c>
      <c r="O7" s="25">
        <v>72.03</v>
      </c>
      <c r="P7" s="25">
        <v>96.03</v>
      </c>
      <c r="Q7" s="25">
        <v>3170</v>
      </c>
      <c r="R7" s="25">
        <v>10120</v>
      </c>
      <c r="S7" s="25">
        <v>79.62</v>
      </c>
      <c r="T7" s="25">
        <v>127.1</v>
      </c>
      <c r="U7" s="25">
        <v>9630</v>
      </c>
      <c r="V7" s="25">
        <v>15.86</v>
      </c>
      <c r="W7" s="25">
        <v>607.19000000000005</v>
      </c>
      <c r="X7" s="25">
        <v>138.11000000000001</v>
      </c>
      <c r="Y7" s="25">
        <v>130.32</v>
      </c>
      <c r="Z7" s="25">
        <v>128.26</v>
      </c>
      <c r="AA7" s="25">
        <v>129.46</v>
      </c>
      <c r="AB7" s="25">
        <v>114.62</v>
      </c>
      <c r="AC7" s="25">
        <v>109.02</v>
      </c>
      <c r="AD7" s="25">
        <v>107.81</v>
      </c>
      <c r="AE7" s="25">
        <v>107.21</v>
      </c>
      <c r="AF7" s="25">
        <v>105.97</v>
      </c>
      <c r="AG7" s="25">
        <v>103.41</v>
      </c>
      <c r="AH7" s="25">
        <v>107.26</v>
      </c>
      <c r="AI7" s="25">
        <v>0</v>
      </c>
      <c r="AJ7" s="25">
        <v>0</v>
      </c>
      <c r="AK7" s="25">
        <v>0</v>
      </c>
      <c r="AL7" s="25">
        <v>0</v>
      </c>
      <c r="AM7" s="25">
        <v>0</v>
      </c>
      <c r="AN7" s="25">
        <v>11</v>
      </c>
      <c r="AO7" s="25">
        <v>8.86</v>
      </c>
      <c r="AP7" s="25">
        <v>7.65</v>
      </c>
      <c r="AQ7" s="25">
        <v>8.52</v>
      </c>
      <c r="AR7" s="25">
        <v>28</v>
      </c>
      <c r="AS7" s="25">
        <v>1.61</v>
      </c>
      <c r="AT7" s="25">
        <v>212.08</v>
      </c>
      <c r="AU7" s="25">
        <v>279.7</v>
      </c>
      <c r="AV7" s="25">
        <v>274.27</v>
      </c>
      <c r="AW7" s="25">
        <v>258.29000000000002</v>
      </c>
      <c r="AX7" s="25">
        <v>250.62</v>
      </c>
      <c r="AY7" s="25">
        <v>371.81</v>
      </c>
      <c r="AZ7" s="25">
        <v>384.23</v>
      </c>
      <c r="BA7" s="25">
        <v>364.3</v>
      </c>
      <c r="BB7" s="25">
        <v>378.87</v>
      </c>
      <c r="BC7" s="25">
        <v>293.51</v>
      </c>
      <c r="BD7" s="25">
        <v>239.69</v>
      </c>
      <c r="BE7" s="25">
        <v>411.29</v>
      </c>
      <c r="BF7" s="25">
        <v>378.13</v>
      </c>
      <c r="BG7" s="25">
        <v>334.67</v>
      </c>
      <c r="BH7" s="25">
        <v>297.47000000000003</v>
      </c>
      <c r="BI7" s="25">
        <v>253.95</v>
      </c>
      <c r="BJ7" s="25">
        <v>465.85</v>
      </c>
      <c r="BK7" s="25">
        <v>439.43</v>
      </c>
      <c r="BL7" s="25">
        <v>438.41</v>
      </c>
      <c r="BM7" s="25">
        <v>430.23</v>
      </c>
      <c r="BN7" s="25">
        <v>498.34</v>
      </c>
      <c r="BO7" s="25">
        <v>264.86</v>
      </c>
      <c r="BP7" s="25">
        <v>120.88</v>
      </c>
      <c r="BQ7" s="25">
        <v>85.1</v>
      </c>
      <c r="BR7" s="25">
        <v>115.74</v>
      </c>
      <c r="BS7" s="25">
        <v>117.93</v>
      </c>
      <c r="BT7" s="25">
        <v>101.75</v>
      </c>
      <c r="BU7" s="25">
        <v>92.39</v>
      </c>
      <c r="BV7" s="25">
        <v>94.41</v>
      </c>
      <c r="BW7" s="25">
        <v>90.96</v>
      </c>
      <c r="BX7" s="25">
        <v>90.66</v>
      </c>
      <c r="BY7" s="25">
        <v>81.45</v>
      </c>
      <c r="BZ7" s="25">
        <v>97.59</v>
      </c>
      <c r="CA7" s="25">
        <v>145.62</v>
      </c>
      <c r="CB7" s="25">
        <v>209.75</v>
      </c>
      <c r="CC7" s="25">
        <v>154.38999999999999</v>
      </c>
      <c r="CD7" s="25">
        <v>151.34</v>
      </c>
      <c r="CE7" s="25">
        <v>175.05</v>
      </c>
      <c r="CF7" s="25">
        <v>192.98</v>
      </c>
      <c r="CG7" s="25">
        <v>192.13</v>
      </c>
      <c r="CH7" s="25">
        <v>197.04</v>
      </c>
      <c r="CI7" s="25">
        <v>199.33</v>
      </c>
      <c r="CJ7" s="25">
        <v>240.31</v>
      </c>
      <c r="CK7" s="25">
        <v>181.66</v>
      </c>
      <c r="CL7" s="25">
        <v>71.260000000000005</v>
      </c>
      <c r="CM7" s="25">
        <v>68.55</v>
      </c>
      <c r="CN7" s="25">
        <v>68.22</v>
      </c>
      <c r="CO7" s="25">
        <v>65.95</v>
      </c>
      <c r="CP7" s="25">
        <v>69.2</v>
      </c>
      <c r="CQ7" s="25">
        <v>54.43</v>
      </c>
      <c r="CR7" s="25">
        <v>53.87</v>
      </c>
      <c r="CS7" s="25">
        <v>54.49</v>
      </c>
      <c r="CT7" s="25">
        <v>54.8</v>
      </c>
      <c r="CU7" s="25">
        <v>49.74</v>
      </c>
      <c r="CV7" s="25">
        <v>60.21</v>
      </c>
      <c r="CW7" s="25">
        <v>70.260000000000005</v>
      </c>
      <c r="CX7" s="25">
        <v>70.28</v>
      </c>
      <c r="CY7" s="25">
        <v>69.11</v>
      </c>
      <c r="CZ7" s="25">
        <v>69.739999999999995</v>
      </c>
      <c r="DA7" s="25">
        <v>66.16</v>
      </c>
      <c r="DB7" s="25">
        <v>79.44</v>
      </c>
      <c r="DC7" s="25">
        <v>79.489999999999995</v>
      </c>
      <c r="DD7" s="25">
        <v>78.8</v>
      </c>
      <c r="DE7" s="25">
        <v>77.98</v>
      </c>
      <c r="DF7" s="25">
        <v>75.37</v>
      </c>
      <c r="DG7" s="25">
        <v>89.21</v>
      </c>
      <c r="DH7" s="25">
        <v>60.09</v>
      </c>
      <c r="DI7" s="25">
        <v>54.56</v>
      </c>
      <c r="DJ7" s="25">
        <v>55.92</v>
      </c>
      <c r="DK7" s="25">
        <v>57.09</v>
      </c>
      <c r="DL7" s="25">
        <v>58.38</v>
      </c>
      <c r="DM7" s="25">
        <v>49.39</v>
      </c>
      <c r="DN7" s="25">
        <v>50.75</v>
      </c>
      <c r="DO7" s="25">
        <v>51.72</v>
      </c>
      <c r="DP7" s="25">
        <v>52.27</v>
      </c>
      <c r="DQ7" s="25">
        <v>52.3</v>
      </c>
      <c r="DR7" s="25">
        <v>52.41</v>
      </c>
      <c r="DS7" s="25">
        <v>61.61</v>
      </c>
      <c r="DT7" s="25">
        <v>57.91</v>
      </c>
      <c r="DU7" s="25">
        <v>59.41</v>
      </c>
      <c r="DV7" s="25">
        <v>62.63</v>
      </c>
      <c r="DW7" s="25">
        <v>62.09</v>
      </c>
      <c r="DX7" s="25">
        <v>18.57</v>
      </c>
      <c r="DY7" s="25">
        <v>21.14</v>
      </c>
      <c r="DZ7" s="25">
        <v>22.12</v>
      </c>
      <c r="EA7" s="25">
        <v>25.67</v>
      </c>
      <c r="EB7" s="25">
        <v>23.36</v>
      </c>
      <c r="EC7" s="25">
        <v>26.78</v>
      </c>
      <c r="ED7" s="25">
        <v>0.17</v>
      </c>
      <c r="EE7" s="25">
        <v>0.84</v>
      </c>
      <c r="EF7" s="25">
        <v>0.38</v>
      </c>
      <c r="EG7" s="25">
        <v>0.1</v>
      </c>
      <c r="EH7" s="25">
        <v>0.08</v>
      </c>
      <c r="EI7" s="25">
        <v>0.44</v>
      </c>
      <c r="EJ7" s="25">
        <v>0.5</v>
      </c>
      <c r="EK7" s="25">
        <v>0.4</v>
      </c>
      <c r="EL7" s="25">
        <v>0.4</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DATEVALUE($B7-C11&amp;"/1/"&amp;C12)</f>
        <v>37622</v>
      </c>
      <c r="D10" s="29">
        <f>DATEVALUE($B7-D11&amp;"/1/"&amp;D12)</f>
        <v>37987</v>
      </c>
      <c r="E10" s="29">
        <f>DATEVALUE($B7-E11&amp;"/1/"&amp;E12)</f>
        <v>38353</v>
      </c>
      <c r="F10" s="29">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