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250109\Desktop\"/>
    </mc:Choice>
  </mc:AlternateContent>
  <xr:revisionPtr revIDLastSave="0" documentId="8_{6FE18E03-F689-4297-8BDB-5DFAFF8BD7C5}" xr6:coauthVersionLast="47" xr6:coauthVersionMax="47" xr10:uidLastSave="{00000000-0000-0000-0000-000000000000}"/>
  <workbookProtection workbookAlgorithmName="SHA-512" workbookHashValue="loRbeRkpThqThfcmdVA1IsUfquHUEFmiax5tPXXCjMT0wFHkuMuVh5rObNWkROtARQ0a7okeMbeJyCiHMl3XBA==" workbookSaltValue="w/LnohAxD7c7IEI0HBz8H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BB10" i="4"/>
  <c r="AT10" i="4"/>
  <c r="AL10" i="4"/>
  <c r="I10" i="4"/>
  <c r="B10" i="4"/>
  <c r="BB8" i="4"/>
  <c r="AT8" i="4"/>
  <c r="AL8" i="4"/>
  <c r="AD8" i="4"/>
  <c r="W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<sst xmlns="http://schemas.openxmlformats.org/spreadsheetml/2006/main" count="228" uniqueCount="114">
  <si>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</si>
  <si>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</si>
  <si>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</si>
  <si>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</si>
  <si>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</si>
  <si>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</si>
  <si>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</si>
  <si>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</si>
  <si>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</si>
  <si>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</si>
  <si>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</si>
  <si>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</si>
  <si>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</si>
  <si>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</si>
  <si>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</si>
  <si>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</si>
  <si>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</si>
  <si>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</si>
  <si>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</si>
  <si>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</si>
  <si>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</si>
  <si>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</si>
  <si>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</si>
  <si>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</si>
  <si>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</si>
  <si>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</si>
  <si>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</si>
  <si>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</si>
  <si>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</si>
  <si>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</si>
  <si>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</si>
  <si>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</si>
  <si>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</si>
  <si>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</si>
  <si>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</si>
  <si>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</si>
  <si>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</si>
  <si>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</si>
  <si>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</si>
  <si>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</si>
  <si>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</si>
  <si>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</si>
  <si>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</si>
  <si>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</si>
  <si>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</si>
  <si>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</si>
  <si>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</si>
  <si>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</si>
  <si>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</si>
  <si>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</si>
  <si>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</si>
  <si>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</si>
  <si>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</si>
  <si>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</si>
  <si>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</si>
  <si>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</si>
  <si>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</si>
  <si>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</si>
  <si>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</si>
  <si>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</si>
  <si>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</si>
  <si>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</si>
  <si>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</si>
  <si>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</si>
  <si>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</si>
  <si>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</si>
  <si>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</si>
  <si>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</si>
  <si>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</si>
  <si>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</si>
  <si>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</si>
  <si>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</si>
  <si>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</si>
  <si>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</si>
  <si>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</si>
  <si>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</si>
  <si>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</si>
  <si>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</si>
  <si>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</si>
  <si>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</si>
  <si>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</si>
  <si>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</si>
  <si>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</si>
  <si>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</si>
  <si>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</si>
  <si>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</si>
  <si>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</si>
  <si>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</si>
  <si>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</si>
  <si>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</si>
  <si>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</si>
  <si>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</si>
  <si>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</si>
  <si>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</si>
  <si>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</si>
  <si>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</si>
  <si>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</si>
  <si>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</si>
  <si>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</si>
  <si>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</si>
  <si>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</si>
  <si>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</si>
  <si>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</si>
  <si>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</si>
  <si>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</si>
  <si>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</si>
  <si>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</si>
  <si>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</si>
  <si>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</si>
  <si>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</si>
  <si>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</si>
  <si>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当町の経常収支比率は、令和元年の水道料金の改定により令和２年度以降100％以上であったが、令和４年度以降、建設改良事業の増に加え、資材の物価上昇等の影響により100％を下回るようになった。
②　累積欠損比率は、令和５年度にコロナ対策、令和６年度に重点支援地方交付金で基本料金減免を行った影響により０％を上回った。
③　流動比率は全国平均より下回っているが、200%付近を維持している。
④　企業債残高対給水収益率は、料金改定により改善傾向にあったが、令和４年度からの浄水場更新事業の最終年度により、令和６年度においては減少した。
⑤　料金回収率においても、令和５年度にコロナ対策、令和６年度に重点支援地方交付金で基本料金減免を行った影響により、前年度から減少が見られる。
⑥　給水原価は、経常費用(特に施設・設備・管路の修繕、維持費)の増加により増加傾向が見られるため、更なる経費削減に努めなければならない。
⑦　施設利用率は、類似団体平均値を上回っているが、将来の給水人口の減少による悪化が懸念される。令和４年度末：7,776人　令和５年度末：7,660人　令和６年度末：7,510人
⑧　有収率は、漏水調査を随時実施し対応しているが、年々漏水箇所の特定が困難になっており、有収率も低下気味である。</t>
    <rPh sb="52" eb="54">
      <t>イコウ</t>
    </rPh>
    <rPh sb="55" eb="59">
      <t>ケンセツカイリョウ</t>
    </rPh>
    <rPh sb="59" eb="61">
      <t>ジギョウ</t>
    </rPh>
    <rPh sb="62" eb="63">
      <t>ゾウ</t>
    </rPh>
    <rPh sb="64" eb="65">
      <t>クワ</t>
    </rPh>
    <rPh sb="67" eb="69">
      <t>シザイ</t>
    </rPh>
    <rPh sb="86" eb="88">
      <t>シタマワ</t>
    </rPh>
    <rPh sb="107" eb="109">
      <t>レイワ</t>
    </rPh>
    <rPh sb="119" eb="121">
      <t>レイワ</t>
    </rPh>
    <rPh sb="122" eb="124">
      <t>ネンド</t>
    </rPh>
    <rPh sb="125" eb="129">
      <t>ジュウテンシエン</t>
    </rPh>
    <rPh sb="129" eb="131">
      <t>チホウ</t>
    </rPh>
    <rPh sb="131" eb="134">
      <t>コウフキン</t>
    </rPh>
    <rPh sb="135" eb="137">
      <t>キホン</t>
    </rPh>
    <rPh sb="137" eb="139">
      <t>リョウキン</t>
    </rPh>
    <rPh sb="139" eb="141">
      <t>ゲンメン</t>
    </rPh>
    <rPh sb="153" eb="154">
      <t>ウエ</t>
    </rPh>
    <rPh sb="161" eb="165">
      <t>リュウドウヒリツ</t>
    </rPh>
    <rPh sb="166" eb="168">
      <t>ゼンコク</t>
    </rPh>
    <rPh sb="168" eb="170">
      <t>ヘイキン</t>
    </rPh>
    <rPh sb="172" eb="174">
      <t>シタマワ</t>
    </rPh>
    <rPh sb="184" eb="186">
      <t>フキン</t>
    </rPh>
    <rPh sb="187" eb="189">
      <t>イジ</t>
    </rPh>
    <rPh sb="227" eb="229">
      <t>レイワ</t>
    </rPh>
    <rPh sb="230" eb="232">
      <t>ネンド</t>
    </rPh>
    <rPh sb="243" eb="247">
      <t>サイシュウネンド</t>
    </rPh>
    <rPh sb="261" eb="263">
      <t>ゲンショウ</t>
    </rPh>
    <rPh sb="454" eb="456">
      <t>レイワ</t>
    </rPh>
    <rPh sb="457" eb="459">
      <t>ネンド</t>
    </rPh>
    <rPh sb="459" eb="460">
      <t>マツ</t>
    </rPh>
    <rPh sb="466" eb="467">
      <t>ニン</t>
    </rPh>
    <rPh sb="468" eb="470">
      <t>レイワ</t>
    </rPh>
    <rPh sb="471" eb="474">
      <t>ネンドマツ</t>
    </rPh>
    <rPh sb="480" eb="481">
      <t>ニン</t>
    </rPh>
    <rPh sb="482" eb="484">
      <t>レイワ</t>
    </rPh>
    <rPh sb="485" eb="487">
      <t>ネンド</t>
    </rPh>
    <rPh sb="487" eb="488">
      <t>マツ</t>
    </rPh>
    <rPh sb="494" eb="495">
      <t>ニン</t>
    </rPh>
    <rPh sb="521" eb="523">
      <t>ネンネン</t>
    </rPh>
    <rPh sb="523" eb="527">
      <t>ロウスイカショ</t>
    </rPh>
    <rPh sb="528" eb="530">
      <t>トクテイ</t>
    </rPh>
    <rPh sb="540" eb="542">
      <t>ユウシュウ</t>
    </rPh>
    <rPh sb="542" eb="543">
      <t>リツ</t>
    </rPh>
    <rPh sb="544" eb="546">
      <t>テイカ</t>
    </rPh>
    <rPh sb="546" eb="548">
      <t>キミ</t>
    </rPh>
    <phoneticPr fontId="4"/>
  </si>
  <si>
    <t>　当町の経常収支比率・企業債残高対給水収益比率は、類似団体平均値及び全国平均と比較して低い数値となっており、最近の物価上昇等の影響により悪化傾向が見られる。
　令和元年度策定の「水道事業経営戦略」及び令和５年度策定の「新水道ビジョン」に基づき、計画的な料金改定の実施による財源確保と一般会計からの繰入金で収支均衡を図りながら、健全な経営を維持しつつ、施設の耐震化及び管路の更新・耐震化事業を積極的に進める必要がある。
〇今後の更新需要費について
・アセットマネジメントより算出された更新需要費
既存のすべての管路と構造物及び設備を法定耐用年数で更新した場合にかかる今後の更新費用を推定すると、年平均ベースで約４億円の投資額が必要である。また、現在の施設を、法定耐用年数の1.5 倍で更新した場合でも、年平均ベースで約３億円必要である。今後15年間の事業計画を立てた上で、更新費用を算出すると、
R6～R20 事業費計 2290百万円(税込)：年平均152百万円</t>
    <phoneticPr fontId="4"/>
  </si>
  <si>
    <t>①有形固定資産減価償却率(％)：全国平均を下回る
②管路経年比率(％)：全国平均を上回る
・管路の状況(管路の布設年度)
　口径50 ㎜以上の管路延長：約129km(令和４年度実績値)
　ほとんどが昭和50～57年の水道拡張期に整備されており、法定耐用年数である40年を経過
・管路の口径
　口径50㎜以上の管路のうち、
　口径150㎜以上の管路が約41％
・管種
　全体の約67.5％が塩化ビニル管（VP）
　ほとんどは年度が古く、老朽化が進んでいる上に
　耐震性も有していない
③管路更新率(％)：全国平均を下回る　　　　　　
・近年布設された耐震管
　ステンレス鋼管(溶接)、配水用ポリエチレン管
　(PE融着)、ダクタイル鋳鉄管（離脱防止継手）は、
　全体の約19.6％</t>
    <rPh sb="1" eb="3">
      <t>ユウケイ</t>
    </rPh>
    <rPh sb="3" eb="7">
      <t>コテイシサン</t>
    </rPh>
    <rPh sb="7" eb="9">
      <t>ゲンカ</t>
    </rPh>
    <rPh sb="9" eb="11">
      <t>ショウキャク</t>
    </rPh>
    <rPh sb="11" eb="12">
      <t>リツ</t>
    </rPh>
    <rPh sb="21" eb="22">
      <t>シタ</t>
    </rPh>
    <rPh sb="26" eb="28">
      <t>カンロ</t>
    </rPh>
    <rPh sb="28" eb="32">
      <t>ケイネンヒリツ</t>
    </rPh>
    <rPh sb="36" eb="38">
      <t>ゼンコク</t>
    </rPh>
    <rPh sb="38" eb="40">
      <t>ヘイキン</t>
    </rPh>
    <rPh sb="41" eb="43">
      <t>ウワマワ</t>
    </rPh>
    <rPh sb="180" eb="182">
      <t>カンシュ</t>
    </rPh>
    <rPh sb="234" eb="235">
      <t>ユウ</t>
    </rPh>
    <rPh sb="242" eb="244">
      <t>カンロ</t>
    </rPh>
    <rPh sb="244" eb="247">
      <t>コウシンリツ</t>
    </rPh>
    <rPh sb="256" eb="257">
      <t>シタ</t>
    </rPh>
    <rPh sb="280" eb="282">
      <t>タイシン</t>
    </rPh>
    <rPh sb="282" eb="283">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</si>
</sst>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c:v>
                </c:pt>
                <c:pt idx="1">
                  <c:v>0.76</c:v>
                </c:pt>
                <c:pt idx="2">
                  <c:v>1.1399999999999999</c:v>
                </c:pt>
                <c:pt idx="3">
                  <c:v>0.48</c:v>
                </c:pt>
                <c:pt idx="4">
                  <c:v>0.14000000000000001</c:v>
                </c:pt>
              </c:numCache>
            </c:numRef>
          </c:val>
          <c:extLst>
            <c:ext xmlns:c16="http://schemas.microsoft.com/office/drawing/2014/chart" uri="{C3380CC4-5D6E-409C-BE32-E72D297353CC}">
              <c16:uniqueId val="{00000000-92E6-455D-9C85-9A38655B29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92E6-455D-9C85-9A38655B29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78.11</c:v>
                </c:pt>
                <c:pt idx="1">
                  <c:v>79.400000000000006</c:v>
                </c:pt>
                <c:pt idx="2">
                  <c:v>80.510000000000005</c:v>
                </c:pt>
                <c:pt idx="3">
                  <c:v>78.02</c:v>
                </c:pt>
                <c:pt idx="4">
                  <c:v>78.67</c:v>
                </c:pt>
              </c:numCache>
            </c:numRef>
          </c:val>
          <c:extLst>
            <c:ext xmlns:c16="http://schemas.microsoft.com/office/drawing/2014/chart" uri="{C3380CC4-5D6E-409C-BE32-E72D297353CC}">
              <c16:uniqueId val="{00000000-E4ED-42CA-B341-D88DC7F3A6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E4ED-42CA-B341-D88DC7F3A6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86.88</c:v>
                </c:pt>
                <c:pt idx="1">
                  <c:v>83.5</c:v>
                </c:pt>
                <c:pt idx="2">
                  <c:v>80.849999999999994</c:v>
                </c:pt>
                <c:pt idx="3">
                  <c:v>82.25</c:v>
                </c:pt>
                <c:pt idx="4">
                  <c:v>79.78</c:v>
                </c:pt>
              </c:numCache>
            </c:numRef>
          </c:val>
          <c:extLst>
            <c:ext xmlns:c16="http://schemas.microsoft.com/office/drawing/2014/chart" uri="{C3380CC4-5D6E-409C-BE32-E72D297353CC}">
              <c16:uniqueId val="{00000000-BD7D-4C46-B57F-50DBD837E6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BD7D-4C46-B57F-50DBD837E6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101.06</c:v>
                </c:pt>
                <c:pt idx="1">
                  <c:v>104</c:v>
                </c:pt>
                <c:pt idx="2">
                  <c:v>98.5</c:v>
                </c:pt>
                <c:pt idx="3">
                  <c:v>92.15</c:v>
                </c:pt>
                <c:pt idx="4">
                  <c:v>92.91</c:v>
                </c:pt>
              </c:numCache>
            </c:numRef>
          </c:val>
          <c:extLst>
            <c:ext xmlns:c16="http://schemas.microsoft.com/office/drawing/2014/chart" uri="{C3380CC4-5D6E-409C-BE32-E72D297353CC}">
              <c16:uniqueId val="{00000000-1836-4305-A252-5101B09E62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1836-4305-A252-5101B09E62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18.760000000000002</c:v>
                </c:pt>
                <c:pt idx="1">
                  <c:v>22.47</c:v>
                </c:pt>
                <c:pt idx="2">
                  <c:v>23.64</c:v>
                </c:pt>
                <c:pt idx="3">
                  <c:v>27.2</c:v>
                </c:pt>
                <c:pt idx="4">
                  <c:v>28.59</c:v>
                </c:pt>
              </c:numCache>
            </c:numRef>
          </c:val>
          <c:extLst>
            <c:ext xmlns:c16="http://schemas.microsoft.com/office/drawing/2014/chart" uri="{C3380CC4-5D6E-409C-BE32-E72D297353CC}">
              <c16:uniqueId val="{00000000-4693-4EE1-B2AC-8DE70B2C647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4693-4EE1-B2AC-8DE70B2C647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61.39</c:v>
                </c:pt>
                <c:pt idx="1">
                  <c:v>64.34</c:v>
                </c:pt>
                <c:pt idx="2">
                  <c:v>63.62</c:v>
                </c:pt>
                <c:pt idx="3">
                  <c:v>64.819999999999993</c:v>
                </c:pt>
                <c:pt idx="4">
                  <c:v>66.36</c:v>
                </c:pt>
              </c:numCache>
            </c:numRef>
          </c:val>
          <c:extLst>
            <c:ext xmlns:c16="http://schemas.microsoft.com/office/drawing/2014/chart" uri="{C3380CC4-5D6E-409C-BE32-E72D297353CC}">
              <c16:uniqueId val="{00000000-670D-4D60-930F-FF481EE95C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670D-4D60-930F-FF481EE95C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8.92</c:v>
                </c:pt>
                <c:pt idx="1">
                  <c:v>0</c:v>
                </c:pt>
                <c:pt idx="2">
                  <c:v>0</c:v>
                </c:pt>
                <c:pt idx="3" formatCode="#,##0.00;&quot;△&quot;#,##0.00;&quot;-&quot;">
                  <c:v>13.45</c:v>
                </c:pt>
                <c:pt idx="4" formatCode="#,##0.00;&quot;△&quot;#,##0.00;&quot;-&quot;">
                  <c:v>25.09</c:v>
                </c:pt>
              </c:numCache>
            </c:numRef>
          </c:val>
          <c:extLst>
            <c:ext xmlns:c16="http://schemas.microsoft.com/office/drawing/2014/chart" uri="{C3380CC4-5D6E-409C-BE32-E72D297353CC}">
              <c16:uniqueId val="{00000000-AFAC-4292-8222-501830FC58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AFAC-4292-8222-501830FC58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193.97</c:v>
                </c:pt>
                <c:pt idx="1">
                  <c:v>218.72</c:v>
                </c:pt>
                <c:pt idx="2">
                  <c:v>223.19</c:v>
                </c:pt>
                <c:pt idx="3">
                  <c:v>231.45</c:v>
                </c:pt>
                <c:pt idx="4">
                  <c:v>283.95</c:v>
                </c:pt>
              </c:numCache>
            </c:numRef>
          </c:val>
          <c:extLst>
            <c:ext xmlns:c16="http://schemas.microsoft.com/office/drawing/2014/chart" uri="{C3380CC4-5D6E-409C-BE32-E72D297353CC}">
              <c16:uniqueId val="{00000000-495B-4ECB-9C4A-A6557B4795B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495B-4ECB-9C4A-A6557B4795B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643.66999999999996</c:v>
                </c:pt>
                <c:pt idx="1">
                  <c:v>602.72</c:v>
                </c:pt>
                <c:pt idx="2">
                  <c:v>667.79</c:v>
                </c:pt>
                <c:pt idx="3">
                  <c:v>887.56</c:v>
                </c:pt>
                <c:pt idx="4">
                  <c:v>780.22</c:v>
                </c:pt>
              </c:numCache>
            </c:numRef>
          </c:val>
          <c:extLst>
            <c:ext xmlns:c16="http://schemas.microsoft.com/office/drawing/2014/chart" uri="{C3380CC4-5D6E-409C-BE32-E72D297353CC}">
              <c16:uniqueId val="{00000000-AA0B-4905-8D07-7367EE75FC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AA0B-4905-8D07-7367EE75FC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87.5</c:v>
                </c:pt>
                <c:pt idx="1">
                  <c:v>97.95</c:v>
                </c:pt>
                <c:pt idx="2">
                  <c:v>81.34</c:v>
                </c:pt>
                <c:pt idx="3">
                  <c:v>63.81</c:v>
                </c:pt>
                <c:pt idx="4">
                  <c:v>76.91</c:v>
                </c:pt>
              </c:numCache>
            </c:numRef>
          </c:val>
          <c:extLst>
            <c:ext xmlns:c16="http://schemas.microsoft.com/office/drawing/2014/chart" uri="{C3380CC4-5D6E-409C-BE32-E72D297353CC}">
              <c16:uniqueId val="{00000000-565B-42A2-9691-CE2C61EF60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565B-42A2-9691-CE2C61EF60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169.81</c:v>
                </c:pt>
                <c:pt idx="1">
                  <c:v>163.71</c:v>
                </c:pt>
                <c:pt idx="2">
                  <c:v>184.03</c:v>
                </c:pt>
                <c:pt idx="3">
                  <c:v>198.85</c:v>
                </c:pt>
                <c:pt idx="4">
                  <c:v>200.96</c:v>
                </c:pt>
              </c:numCache>
            </c:numRef>
          </c:val>
          <c:extLst>
            <c:ext xmlns:c16="http://schemas.microsoft.com/office/drawing/2014/chart" uri="{C3380CC4-5D6E-409C-BE32-E72D297353CC}">
              <c16:uniqueId val="{00000000-64BB-498C-96EA-248A8822D5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64BB-498C-96EA-248A8822D5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9" zoomScale="80" zoomScaleNormal="8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度会町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7556</v>
      </c>
      <c r="AM8" s="44"/>
      <c r="AN8" s="44"/>
      <c r="AO8" s="44"/>
      <c r="AP8" s="44"/>
      <c r="AQ8" s="44"/>
      <c r="AR8" s="44"/>
      <c r="AS8" s="44"/>
      <c r="AT8" s="45">
        <f>データ!$S$6</f>
        <v>134.97999999999999</v>
      </c>
      <c r="AU8" s="46"/>
      <c r="AV8" s="46"/>
      <c r="AW8" s="46"/>
      <c r="AX8" s="46"/>
      <c r="AY8" s="46"/>
      <c r="AZ8" s="46"/>
      <c r="BA8" s="46"/>
      <c r="BB8" s="47">
        <f>データ!$T$6</f>
        <v>55.98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69.91</v>
      </c>
      <c r="J10" s="46"/>
      <c r="K10" s="46"/>
      <c r="L10" s="46"/>
      <c r="M10" s="46"/>
      <c r="N10" s="46"/>
      <c r="O10" s="74"/>
      <c r="P10" s="47">
        <f>データ!$P$6</f>
        <v>99.92</v>
      </c>
      <c r="Q10" s="47"/>
      <c r="R10" s="47"/>
      <c r="S10" s="47"/>
      <c r="T10" s="47"/>
      <c r="U10" s="47"/>
      <c r="V10" s="47"/>
      <c r="W10" s="44">
        <f>データ!$Q$6</f>
        <v>3240</v>
      </c>
      <c r="X10" s="44"/>
      <c r="Y10" s="44"/>
      <c r="Z10" s="44"/>
      <c r="AA10" s="44"/>
      <c r="AB10" s="44"/>
      <c r="AC10" s="44"/>
      <c r="AD10" s="2"/>
      <c r="AE10" s="2"/>
      <c r="AF10" s="2"/>
      <c r="AG10" s="2"/>
      <c r="AH10" s="2"/>
      <c r="AI10" s="2"/>
      <c r="AJ10" s="2"/>
      <c r="AK10" s="2"/>
      <c r="AL10" s="44">
        <f>データ!$U$6</f>
        <v>7504</v>
      </c>
      <c r="AM10" s="44"/>
      <c r="AN10" s="44"/>
      <c r="AO10" s="44"/>
      <c r="AP10" s="44"/>
      <c r="AQ10" s="44"/>
      <c r="AR10" s="44"/>
      <c r="AS10" s="44"/>
      <c r="AT10" s="45">
        <f>データ!$V$6</f>
        <v>21.7</v>
      </c>
      <c r="AU10" s="46"/>
      <c r="AV10" s="46"/>
      <c r="AW10" s="46"/>
      <c r="AX10" s="46"/>
      <c r="AY10" s="46"/>
      <c r="AZ10" s="46"/>
      <c r="BA10" s="46"/>
      <c r="BB10" s="47">
        <f>データ!$W$6</f>
        <v>345.81</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111</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113</v>
      </c>
      <c r="BM47" s="87"/>
      <c r="BN47" s="87"/>
      <c r="BO47" s="87"/>
      <c r="BP47" s="87"/>
      <c r="BQ47" s="87"/>
      <c r="BR47" s="87"/>
      <c r="BS47" s="87"/>
      <c r="BT47" s="87"/>
      <c r="BU47" s="87"/>
      <c r="BV47" s="87"/>
      <c r="BW47" s="87"/>
      <c r="BX47" s="87"/>
      <c r="BY47" s="87"/>
      <c r="BZ47" s="8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6"/>
      <c r="BM60" s="87"/>
      <c r="BN60" s="87"/>
      <c r="BO60" s="87"/>
      <c r="BP60" s="87"/>
      <c r="BQ60" s="87"/>
      <c r="BR60" s="87"/>
      <c r="BS60" s="87"/>
      <c r="BT60" s="87"/>
      <c r="BU60" s="87"/>
      <c r="BV60" s="87"/>
      <c r="BW60" s="87"/>
      <c r="BX60" s="87"/>
      <c r="BY60" s="87"/>
      <c r="BZ60" s="88"/>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6"/>
      <c r="BM61" s="87"/>
      <c r="BN61" s="87"/>
      <c r="BO61" s="87"/>
      <c r="BP61" s="87"/>
      <c r="BQ61" s="87"/>
      <c r="BR61" s="87"/>
      <c r="BS61" s="87"/>
      <c r="BT61" s="87"/>
      <c r="BU61" s="87"/>
      <c r="BV61" s="87"/>
      <c r="BW61" s="87"/>
      <c r="BX61" s="87"/>
      <c r="BY61" s="87"/>
      <c r="BZ61" s="8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zwB5XBeaXILRqG3AWoKMM81wanHnbsNaip5hrOPXiGxfzL8kaJezPovvPdwyPJrxP/6edr3mO4+T8bzyZeasw==" saltValue="fIWNto1gCy8+9T97ZIN13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59055118110236227"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244708</v>
      </c>
      <c r="D6" s="20">
        <f t="shared" si="3"/>
        <v>46</v>
      </c>
      <c r="E6" s="20">
        <f t="shared" si="3"/>
        <v>1</v>
      </c>
      <c r="F6" s="20">
        <f t="shared" si="3"/>
        <v>0</v>
      </c>
      <c r="G6" s="20">
        <f t="shared" si="3"/>
        <v>1</v>
      </c>
      <c r="H6" s="20" t="str">
        <f t="shared" si="3"/>
        <v>三重県　度会町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69.91</v>
      </c>
      <c r="P6" s="21">
        <f t="shared" si="3"/>
        <v>99.92</v>
      </c>
      <c r="Q6" s="21">
        <f t="shared" si="3"/>
        <v>3240</v>
      </c>
      <c r="R6" s="21">
        <f t="shared" si="3"/>
        <v>7556</v>
      </c>
      <c r="S6" s="21">
        <f t="shared" si="3"/>
        <v>134.97999999999999</v>
      </c>
      <c r="T6" s="21">
        <f t="shared" si="3"/>
        <v>55.98</v>
      </c>
      <c r="U6" s="21">
        <f t="shared" si="3"/>
        <v>7504</v>
      </c>
      <c r="V6" s="21">
        <f t="shared" si="3"/>
        <v>21.7</v>
      </c>
      <c r="W6" s="21">
        <f t="shared" si="3"/>
        <v>345.81</v>
      </c>
      <c r="X6" s="22">
        <f>IF(X7="",NA(),X7)</f>
        <v>101.06</v>
      </c>
      <c r="Y6" s="22">
        <f t="shared" ref="Y6:AG6" si="4">IF(Y7="",NA(),Y7)</f>
        <v>104</v>
      </c>
      <c r="Z6" s="22">
        <f t="shared" si="4"/>
        <v>98.5</v>
      </c>
      <c r="AA6" s="22">
        <f t="shared" si="4"/>
        <v>92.15</v>
      </c>
      <c r="AB6" s="22">
        <f t="shared" si="4"/>
        <v>92.91</v>
      </c>
      <c r="AC6" s="22">
        <f t="shared" si="4"/>
        <v>105.34</v>
      </c>
      <c r="AD6" s="22">
        <f t="shared" si="4"/>
        <v>105.77</v>
      </c>
      <c r="AE6" s="22">
        <f t="shared" si="4"/>
        <v>104.82</v>
      </c>
      <c r="AF6" s="22">
        <f t="shared" si="4"/>
        <v>106.46</v>
      </c>
      <c r="AG6" s="22">
        <f t="shared" si="4"/>
        <v>103.41</v>
      </c>
      <c r="AH6" s="21" t="str">
        <f>IF(AH7="","",IF(AH7="-","【-】","【"&amp;SUBSTITUTE(TEXT(AH7,"#,##0.00"),"-","△")&amp;"】"))</f>
        <v>【107.26】</v>
      </c>
      <c r="AI6" s="22">
        <f>IF(AI7="",NA(),AI7)</f>
        <v>8.92</v>
      </c>
      <c r="AJ6" s="21">
        <f t="shared" ref="AJ6:AR6" si="5">IF(AJ7="",NA(),AJ7)</f>
        <v>0</v>
      </c>
      <c r="AK6" s="21">
        <f t="shared" si="5"/>
        <v>0</v>
      </c>
      <c r="AL6" s="22">
        <f t="shared" si="5"/>
        <v>13.45</v>
      </c>
      <c r="AM6" s="22">
        <f t="shared" si="5"/>
        <v>25.09</v>
      </c>
      <c r="AN6" s="22">
        <f t="shared" si="5"/>
        <v>24.04</v>
      </c>
      <c r="AO6" s="22">
        <f t="shared" si="5"/>
        <v>28.03</v>
      </c>
      <c r="AP6" s="22">
        <f t="shared" si="5"/>
        <v>26.73</v>
      </c>
      <c r="AQ6" s="22">
        <f t="shared" si="5"/>
        <v>27.85</v>
      </c>
      <c r="AR6" s="22">
        <f t="shared" si="5"/>
        <v>28</v>
      </c>
      <c r="AS6" s="21" t="str">
        <f>IF(AS7="","",IF(AS7="-","【-】","【"&amp;SUBSTITUTE(TEXT(AS7,"#,##0.00"),"-","△")&amp;"】"))</f>
        <v>【1.61】</v>
      </c>
      <c r="AT6" s="22">
        <f>IF(AT7="",NA(),AT7)</f>
        <v>193.97</v>
      </c>
      <c r="AU6" s="22">
        <f t="shared" ref="AU6:BC6" si="6">IF(AU7="",NA(),AU7)</f>
        <v>218.72</v>
      </c>
      <c r="AV6" s="22">
        <f t="shared" si="6"/>
        <v>223.19</v>
      </c>
      <c r="AW6" s="22">
        <f t="shared" si="6"/>
        <v>231.45</v>
      </c>
      <c r="AX6" s="22">
        <f t="shared" si="6"/>
        <v>283.95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643.66999999999996</v>
      </c>
      <c r="BF6" s="22">
        <f t="shared" ref="BF6:BN6" si="7">IF(BF7="",NA(),BF7)</f>
        <v>602.72</v>
      </c>
      <c r="BG6" s="22">
        <f t="shared" si="7"/>
        <v>667.79</v>
      </c>
      <c r="BH6" s="22">
        <f t="shared" si="7"/>
        <v>887.56</v>
      </c>
      <c r="BI6" s="22">
        <f t="shared" si="7"/>
        <v>780.22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87.5</v>
      </c>
      <c r="BQ6" s="22">
        <f t="shared" ref="BQ6:BY6" si="8">IF(BQ7="",NA(),BQ7)</f>
        <v>97.95</v>
      </c>
      <c r="BR6" s="22">
        <f t="shared" si="8"/>
        <v>81.34</v>
      </c>
      <c r="BS6" s="22">
        <f t="shared" si="8"/>
        <v>63.81</v>
      </c>
      <c r="BT6" s="22">
        <f t="shared" si="8"/>
        <v>76.91</v>
      </c>
      <c r="BU6" s="22">
        <f t="shared" si="8"/>
        <v>82.78</v>
      </c>
      <c r="BV6" s="22">
        <f t="shared" si="8"/>
        <v>84.82</v>
      </c>
      <c r="BW6" s="22">
        <f t="shared" si="8"/>
        <v>82.29</v>
      </c>
      <c r="BX6" s="22">
        <f t="shared" si="8"/>
        <v>84.16</v>
      </c>
      <c r="BY6" s="22">
        <f t="shared" si="8"/>
        <v>81.45</v>
      </c>
      <c r="BZ6" s="21" t="str">
        <f>IF(BZ7="","",IF(BZ7="-","【-】","【"&amp;SUBSTITUTE(TEXT(BZ7,"#,##0.00"),"-","△")&amp;"】"))</f>
        <v>【97.59】</v>
      </c>
      <c r="CA6" s="22">
        <f>IF(CA7="",NA(),CA7)</f>
        <v>169.81</v>
      </c>
      <c r="CB6" s="22">
        <f t="shared" ref="CB6:CJ6" si="9">IF(CB7="",NA(),CB7)</f>
        <v>163.71</v>
      </c>
      <c r="CC6" s="22">
        <f t="shared" si="9"/>
        <v>184.03</v>
      </c>
      <c r="CD6" s="22">
        <f t="shared" si="9"/>
        <v>198.85</v>
      </c>
      <c r="CE6" s="22">
        <f t="shared" si="9"/>
        <v>200.96</v>
      </c>
      <c r="CF6" s="22">
        <f t="shared" si="9"/>
        <v>225.09</v>
      </c>
      <c r="CG6" s="22">
        <f t="shared" si="9"/>
        <v>224.82</v>
      </c>
      <c r="CH6" s="22">
        <f t="shared" si="9"/>
        <v>230.85</v>
      </c>
      <c r="CI6" s="22">
        <f t="shared" si="9"/>
        <v>230.21</v>
      </c>
      <c r="CJ6" s="22">
        <f t="shared" si="9"/>
        <v>240.31</v>
      </c>
      <c r="CK6" s="21" t="str">
        <f>IF(CK7="","",IF(CK7="-","【-】","【"&amp;SUBSTITUTE(TEXT(CK7,"#,##0.00"),"-","△")&amp;"】"))</f>
        <v>【181.66】</v>
      </c>
      <c r="CL6" s="22">
        <f>IF(CL7="",NA(),CL7)</f>
        <v>78.11</v>
      </c>
      <c r="CM6" s="22">
        <f t="shared" ref="CM6:CU6" si="10">IF(CM7="",NA(),CM7)</f>
        <v>79.400000000000006</v>
      </c>
      <c r="CN6" s="22">
        <f t="shared" si="10"/>
        <v>80.510000000000005</v>
      </c>
      <c r="CO6" s="22">
        <f t="shared" si="10"/>
        <v>78.02</v>
      </c>
      <c r="CP6" s="22">
        <f t="shared" si="10"/>
        <v>78.67</v>
      </c>
      <c r="CQ6" s="22">
        <f t="shared" si="10"/>
        <v>49.38</v>
      </c>
      <c r="CR6" s="22">
        <f t="shared" si="10"/>
        <v>50.09</v>
      </c>
      <c r="CS6" s="22">
        <f t="shared" si="10"/>
        <v>50.1</v>
      </c>
      <c r="CT6" s="22">
        <f t="shared" si="10"/>
        <v>49.76</v>
      </c>
      <c r="CU6" s="22">
        <f t="shared" si="10"/>
        <v>49.74</v>
      </c>
      <c r="CV6" s="21" t="str">
        <f>IF(CV7="","",IF(CV7="-","【-】","【"&amp;SUBSTITUTE(TEXT(CV7,"#,##0.00"),"-","△")&amp;"】"))</f>
        <v>【60.21】</v>
      </c>
      <c r="CW6" s="22">
        <f>IF(CW7="",NA(),CW7)</f>
        <v>86.88</v>
      </c>
      <c r="CX6" s="22">
        <f t="shared" ref="CX6:DF6" si="11">IF(CX7="",NA(),CX7)</f>
        <v>83.5</v>
      </c>
      <c r="CY6" s="22">
        <f t="shared" si="11"/>
        <v>80.849999999999994</v>
      </c>
      <c r="CZ6" s="22">
        <f t="shared" si="11"/>
        <v>82.25</v>
      </c>
      <c r="DA6" s="22">
        <f t="shared" si="11"/>
        <v>79.78</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18.760000000000002</v>
      </c>
      <c r="DI6" s="22">
        <f t="shared" ref="DI6:DQ6" si="12">IF(DI7="",NA(),DI7)</f>
        <v>22.47</v>
      </c>
      <c r="DJ6" s="22">
        <f t="shared" si="12"/>
        <v>23.64</v>
      </c>
      <c r="DK6" s="22">
        <f t="shared" si="12"/>
        <v>27.2</v>
      </c>
      <c r="DL6" s="22">
        <f t="shared" si="12"/>
        <v>28.59</v>
      </c>
      <c r="DM6" s="22">
        <f t="shared" si="12"/>
        <v>47.5</v>
      </c>
      <c r="DN6" s="22">
        <f t="shared" si="12"/>
        <v>48.41</v>
      </c>
      <c r="DO6" s="22">
        <f t="shared" si="12"/>
        <v>50.02</v>
      </c>
      <c r="DP6" s="22">
        <f t="shared" si="12"/>
        <v>51.38</v>
      </c>
      <c r="DQ6" s="22">
        <f t="shared" si="12"/>
        <v>52.3</v>
      </c>
      <c r="DR6" s="21" t="str">
        <f>IF(DR7="","",IF(DR7="-","【-】","【"&amp;SUBSTITUTE(TEXT(DR7,"#,##0.00"),"-","△")&amp;"】"))</f>
        <v>【52.41】</v>
      </c>
      <c r="DS6" s="22">
        <f>IF(DS7="",NA(),DS7)</f>
        <v>61.39</v>
      </c>
      <c r="DT6" s="22">
        <f t="shared" ref="DT6:EB6" si="13">IF(DT7="",NA(),DT7)</f>
        <v>64.34</v>
      </c>
      <c r="DU6" s="22">
        <f t="shared" si="13"/>
        <v>63.62</v>
      </c>
      <c r="DV6" s="22">
        <f t="shared" si="13"/>
        <v>64.819999999999993</v>
      </c>
      <c r="DW6" s="22">
        <f t="shared" si="13"/>
        <v>66.36</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0.7</v>
      </c>
      <c r="EE6" s="22">
        <f t="shared" ref="EE6:EM6" si="14">IF(EE7="",NA(),EE7)</f>
        <v>0.76</v>
      </c>
      <c r="EF6" s="22">
        <f t="shared" si="14"/>
        <v>1.1399999999999999</v>
      </c>
      <c r="EG6" s="22">
        <f t="shared" si="14"/>
        <v>0.48</v>
      </c>
      <c r="EH6" s="22">
        <f t="shared" si="14"/>
        <v>0.14000000000000001</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244708</v>
      </c>
      <c r="D7" s="24">
        <v>46</v>
      </c>
      <c r="E7" s="24">
        <v>1</v>
      </c>
      <c r="F7" s="24">
        <v>0</v>
      </c>
      <c r="G7" s="24">
        <v>1</v>
      </c>
      <c r="H7" s="24" t="s">
        <v>93</v>
      </c>
      <c r="I7" s="24" t="s">
        <v>94</v>
      </c>
      <c r="J7" s="24" t="s">
        <v>95</v>
      </c>
      <c r="K7" s="24" t="s">
        <v>96</v>
      </c>
      <c r="L7" s="24" t="s">
        <v>97</v>
      </c>
      <c r="M7" s="24" t="s">
        <v>98</v>
      </c>
      <c r="N7" s="25" t="s">
        <v>99</v>
      </c>
      <c r="O7" s="25">
        <v>69.91</v>
      </c>
      <c r="P7" s="25">
        <v>99.92</v>
      </c>
      <c r="Q7" s="25">
        <v>3240</v>
      </c>
      <c r="R7" s="25">
        <v>7556</v>
      </c>
      <c r="S7" s="25">
        <v>134.97999999999999</v>
      </c>
      <c r="T7" s="25">
        <v>55.98</v>
      </c>
      <c r="U7" s="25">
        <v>7504</v>
      </c>
      <c r="V7" s="25">
        <v>21.7</v>
      </c>
      <c r="W7" s="25">
        <v>345.81</v>
      </c>
      <c r="X7" s="25">
        <v>101.06</v>
      </c>
      <c r="Y7" s="25">
        <v>104</v>
      </c>
      <c r="Z7" s="25">
        <v>98.5</v>
      </c>
      <c r="AA7" s="25">
        <v>92.15</v>
      </c>
      <c r="AB7" s="25">
        <v>92.91</v>
      </c>
      <c r="AC7" s="25">
        <v>105.34</v>
      </c>
      <c r="AD7" s="25">
        <v>105.77</v>
      </c>
      <c r="AE7" s="25">
        <v>104.82</v>
      </c>
      <c r="AF7" s="25">
        <v>106.46</v>
      </c>
      <c r="AG7" s="25">
        <v>103.41</v>
      </c>
      <c r="AH7" s="25">
        <v>107.26</v>
      </c>
      <c r="AI7" s="25">
        <v>8.92</v>
      </c>
      <c r="AJ7" s="25">
        <v>0</v>
      </c>
      <c r="AK7" s="25">
        <v>0</v>
      </c>
      <c r="AL7" s="25">
        <v>13.45</v>
      </c>
      <c r="AM7" s="25">
        <v>25.09</v>
      </c>
      <c r="AN7" s="25">
        <v>24.04</v>
      </c>
      <c r="AO7" s="25">
        <v>28.03</v>
      </c>
      <c r="AP7" s="25">
        <v>26.73</v>
      </c>
      <c r="AQ7" s="25">
        <v>27.85</v>
      </c>
      <c r="AR7" s="25">
        <v>28</v>
      </c>
      <c r="AS7" s="25">
        <v>1.61</v>
      </c>
      <c r="AT7" s="25">
        <v>193.97</v>
      </c>
      <c r="AU7" s="25">
        <v>218.72</v>
      </c>
      <c r="AV7" s="25">
        <v>223.19</v>
      </c>
      <c r="AW7" s="25">
        <v>231.45</v>
      </c>
      <c r="AX7" s="25">
        <v>283.95</v>
      </c>
      <c r="AY7" s="25">
        <v>305.08</v>
      </c>
      <c r="AZ7" s="25">
        <v>305.33999999999997</v>
      </c>
      <c r="BA7" s="25">
        <v>310.01</v>
      </c>
      <c r="BB7" s="25">
        <v>311.12</v>
      </c>
      <c r="BC7" s="25">
        <v>293.51</v>
      </c>
      <c r="BD7" s="25">
        <v>239.69</v>
      </c>
      <c r="BE7" s="25">
        <v>643.66999999999996</v>
      </c>
      <c r="BF7" s="25">
        <v>602.72</v>
      </c>
      <c r="BG7" s="25">
        <v>667.79</v>
      </c>
      <c r="BH7" s="25">
        <v>887.56</v>
      </c>
      <c r="BI7" s="25">
        <v>780.22</v>
      </c>
      <c r="BJ7" s="25">
        <v>585.59</v>
      </c>
      <c r="BK7" s="25">
        <v>561.34</v>
      </c>
      <c r="BL7" s="25">
        <v>538.33000000000004</v>
      </c>
      <c r="BM7" s="25">
        <v>515.14</v>
      </c>
      <c r="BN7" s="25">
        <v>498.34</v>
      </c>
      <c r="BO7" s="25">
        <v>264.86</v>
      </c>
      <c r="BP7" s="25">
        <v>87.5</v>
      </c>
      <c r="BQ7" s="25">
        <v>97.95</v>
      </c>
      <c r="BR7" s="25">
        <v>81.34</v>
      </c>
      <c r="BS7" s="25">
        <v>63.81</v>
      </c>
      <c r="BT7" s="25">
        <v>76.91</v>
      </c>
      <c r="BU7" s="25">
        <v>82.78</v>
      </c>
      <c r="BV7" s="25">
        <v>84.82</v>
      </c>
      <c r="BW7" s="25">
        <v>82.29</v>
      </c>
      <c r="BX7" s="25">
        <v>84.16</v>
      </c>
      <c r="BY7" s="25">
        <v>81.45</v>
      </c>
      <c r="BZ7" s="25">
        <v>97.59</v>
      </c>
      <c r="CA7" s="25">
        <v>169.81</v>
      </c>
      <c r="CB7" s="25">
        <v>163.71</v>
      </c>
      <c r="CC7" s="25">
        <v>184.03</v>
      </c>
      <c r="CD7" s="25">
        <v>198.85</v>
      </c>
      <c r="CE7" s="25">
        <v>200.96</v>
      </c>
      <c r="CF7" s="25">
        <v>225.09</v>
      </c>
      <c r="CG7" s="25">
        <v>224.82</v>
      </c>
      <c r="CH7" s="25">
        <v>230.85</v>
      </c>
      <c r="CI7" s="25">
        <v>230.21</v>
      </c>
      <c r="CJ7" s="25">
        <v>240.31</v>
      </c>
      <c r="CK7" s="25">
        <v>181.66</v>
      </c>
      <c r="CL7" s="25">
        <v>78.11</v>
      </c>
      <c r="CM7" s="25">
        <v>79.400000000000006</v>
      </c>
      <c r="CN7" s="25">
        <v>80.510000000000005</v>
      </c>
      <c r="CO7" s="25">
        <v>78.02</v>
      </c>
      <c r="CP7" s="25">
        <v>78.67</v>
      </c>
      <c r="CQ7" s="25">
        <v>49.38</v>
      </c>
      <c r="CR7" s="25">
        <v>50.09</v>
      </c>
      <c r="CS7" s="25">
        <v>50.1</v>
      </c>
      <c r="CT7" s="25">
        <v>49.76</v>
      </c>
      <c r="CU7" s="25">
        <v>49.74</v>
      </c>
      <c r="CV7" s="25">
        <v>60.21</v>
      </c>
      <c r="CW7" s="25">
        <v>86.88</v>
      </c>
      <c r="CX7" s="25">
        <v>83.5</v>
      </c>
      <c r="CY7" s="25">
        <v>80.849999999999994</v>
      </c>
      <c r="CZ7" s="25">
        <v>82.25</v>
      </c>
      <c r="DA7" s="25">
        <v>79.78</v>
      </c>
      <c r="DB7" s="25">
        <v>78.010000000000005</v>
      </c>
      <c r="DC7" s="25">
        <v>77.599999999999994</v>
      </c>
      <c r="DD7" s="25">
        <v>77.3</v>
      </c>
      <c r="DE7" s="25">
        <v>76.64</v>
      </c>
      <c r="DF7" s="25">
        <v>75.37</v>
      </c>
      <c r="DG7" s="25">
        <v>89.21</v>
      </c>
      <c r="DH7" s="25">
        <v>18.760000000000002</v>
      </c>
      <c r="DI7" s="25">
        <v>22.47</v>
      </c>
      <c r="DJ7" s="25">
        <v>23.64</v>
      </c>
      <c r="DK7" s="25">
        <v>27.2</v>
      </c>
      <c r="DL7" s="25">
        <v>28.59</v>
      </c>
      <c r="DM7" s="25">
        <v>47.5</v>
      </c>
      <c r="DN7" s="25">
        <v>48.41</v>
      </c>
      <c r="DO7" s="25">
        <v>50.02</v>
      </c>
      <c r="DP7" s="25">
        <v>51.38</v>
      </c>
      <c r="DQ7" s="25">
        <v>52.3</v>
      </c>
      <c r="DR7" s="25">
        <v>52.41</v>
      </c>
      <c r="DS7" s="25">
        <v>61.39</v>
      </c>
      <c r="DT7" s="25">
        <v>64.34</v>
      </c>
      <c r="DU7" s="25">
        <v>63.62</v>
      </c>
      <c r="DV7" s="25">
        <v>64.819999999999993</v>
      </c>
      <c r="DW7" s="25">
        <v>66.36</v>
      </c>
      <c r="DX7" s="25">
        <v>17.399999999999999</v>
      </c>
      <c r="DY7" s="25">
        <v>18.64</v>
      </c>
      <c r="DZ7" s="25">
        <v>19.510000000000002</v>
      </c>
      <c r="EA7" s="25">
        <v>21.6</v>
      </c>
      <c r="EB7" s="25">
        <v>23.36</v>
      </c>
      <c r="EC7" s="25">
        <v>26.78</v>
      </c>
      <c r="ED7" s="25">
        <v>0.7</v>
      </c>
      <c r="EE7" s="25">
        <v>0.76</v>
      </c>
      <c r="EF7" s="25">
        <v>1.1399999999999999</v>
      </c>
      <c r="EG7" s="25">
        <v>0.48</v>
      </c>
      <c r="EH7" s="25">
        <v>0.14000000000000001</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