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6決算統計\【まち推25〆】公営企業に係る経営比較分析表（令和６年度決算）の分析等について\"/>
    </mc:Choice>
  </mc:AlternateContent>
  <xr:revisionPtr revIDLastSave="0" documentId="13_ncr:1_{6C2BF401-E832-4A07-A1AD-C8A98DB20961}" xr6:coauthVersionLast="36" xr6:coauthVersionMax="36" xr10:uidLastSave="{00000000-0000-0000-0000-000000000000}"/>
  <workbookProtection workbookAlgorithmName="SHA-512" workbookHashValue="NOOi86uLGsCzd1T1VKM6SG5HKNGvzlAnCN/PJ7YKv/pUYGdrTt8FDGXCjFQ++sxxYm8nW2A+xvn8xfRUzcZPNQ==" workbookSaltValue="U7KeFa88AN55ofjdpj2Nw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BB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<sst xmlns="http://schemas.openxmlformats.org/spreadsheetml/2006/main" count="236" uniqueCount="115">
  <si>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</si>
  <si>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</si>
  <si>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</si>
  <si>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</si>
  <si>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</si>
  <si>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</si>
  <si>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</si>
  <si>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</si>
  <si>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</si>
  <si>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</si>
  <si>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</si>
  <si>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</si>
  <si>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</si>
  <si>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</si>
  <si>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</si>
  <si>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</si>
  <si>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</si>
  <si>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</si>
  <si>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</si>
  <si>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</si>
  <si>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</si>
  <si>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</si>
  <si>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</si>
  <si>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</si>
  <si>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</si>
  <si>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</si>
  <si>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</si>
  <si>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</si>
  <si>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</si>
  <si>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</si>
  <si>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</si>
  <si>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</si>
  <si>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</si>
  <si>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</si>
  <si>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</si>
  <si>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</si>
  <si>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</si>
  <si>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</si>
  <si>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</si>
  <si>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</si>
  <si>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</si>
  <si>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</si>
  <si>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</si>
  <si>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</si>
  <si>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</si>
  <si>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</si>
  <si>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</si>
  <si>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</si>
  <si>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</si>
  <si>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</si>
  <si>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</si>
  <si>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</si>
  <si>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</si>
  <si>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</si>
  <si>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</si>
  <si>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</si>
  <si>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</si>
  <si>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</si>
  <si>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</si>
  <si>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</si>
  <si>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</si>
  <si>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</si>
  <si>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</si>
  <si>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</si>
  <si>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</si>
  <si>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</si>
  <si>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</si>
  <si>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</si>
  <si>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</si>
  <si>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</si>
  <si>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</si>
  <si>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</si>
  <si>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</si>
  <si>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</si>
  <si>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</si>
  <si>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</si>
  <si>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</si>
  <si>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</si>
  <si>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</si>
  <si>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</si>
  <si>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</si>
  <si>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</si>
  <si>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</si>
  <si>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</si>
  <si>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</si>
  <si>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</si>
  <si>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</si>
  <si>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</si>
  <si>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</si>
  <si>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</si>
  <si>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</si>
  <si>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</si>
  <si>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</si>
  <si>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</si>
  <si>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</si>
  <si>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</si>
  <si>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</si>
  <si>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</si>
  <si>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</si>
  <si>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</si>
  <si>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</si>
  <si>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</si>
  <si>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</si>
  <si>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</si>
  <si>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</si>
  <si>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</si>
  <si>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</si>
  <si>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</si>
  <si>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</si>
  <si>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</si>
  <si>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</si>
  <si>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</si>
  <si>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平成9年度から整備を始めたため、下水道管渠について法定耐用年数は経過していません。
②管渠老朽化率：
法定耐用年数を経過していないため0％です。
③管渠改善率：
更新・改良等は法定耐用年数及び老朽度合により計画しています。法定耐用年数が管渠より短く常時稼働しているポンプ修繕を計画・実施しています。</t>
    <phoneticPr fontId="4"/>
  </si>
  <si>
    <t xml:space="preserve">令和4年度の下水道使用料改定により公費負担を抑制しておりますが、人口減少等の影響により効果が薄れ維持管理費を賄えるまでには至っておりません。今後も適正な維持管理に努め、水洗化率向上を図り使用料収入の確保と処理費用の削減に努めます。
</t>
    <rPh sb="0" eb="2">
      <t>レイワ</t>
    </rPh>
    <rPh sb="3" eb="5">
      <t>ネンド</t>
    </rPh>
    <rPh sb="32" eb="34">
      <t>ジンコウ</t>
    </rPh>
    <rPh sb="34" eb="36">
      <t>ゲンショウ</t>
    </rPh>
    <rPh sb="36" eb="37">
      <t>ナド</t>
    </rPh>
    <rPh sb="38" eb="40">
      <t>エイキョウ</t>
    </rPh>
    <rPh sb="43" eb="45">
      <t>コウカ</t>
    </rPh>
    <rPh sb="46" eb="47">
      <t>ウス</t>
    </rPh>
    <phoneticPr fontId="4"/>
  </si>
  <si>
    <t>①経常収支比率：経常収支比率は100％を超え、類似団体平均値、全国平均値ともに上回っています。
しかし、前年度より9.75％減少しました。要因は人口減少によるもので今後も減少が続くものと予想されます。
②累積欠損金比率：令和5年度で累積欠損金の解消に努めたため、類似団体平均値、全国平均値ともに下回りました。
③流動比率：0.59％増加しましたが、今後更なる償還金の増加が予定されます。
④企業債残高対事業規模比率：前年度同様類似団体平均値、全国平均値ともに上回り、高い比率となっています。将来的な企業債償還に係る更なる使用料収入の確保が必要と考えます。
⑤経費回収率：前年度より0.23％増加し、類似団体平均値より上回りましたが全国平均より下回っています。
⑥汚水処理原価：令和2年度より流域下水道維持管理負担金が実流入量負担となり、年間有収水量が年度間で変動がないことから一定推移となっています。
⑧水洗化率：前年度より2.76％増加し、類似団体平均値を上回りましたが全国平均値より下回っています。</t>
    <rPh sb="62" eb="64">
      <t>ゲンショウ</t>
    </rPh>
    <rPh sb="72" eb="74">
      <t>ジンコウ</t>
    </rPh>
    <rPh sb="74" eb="76">
      <t>ゲンショウ</t>
    </rPh>
    <rPh sb="82" eb="84">
      <t>コンゴ</t>
    </rPh>
    <rPh sb="85" eb="87">
      <t>ゲンショウ</t>
    </rPh>
    <rPh sb="88" eb="89">
      <t>ツヅ</t>
    </rPh>
    <rPh sb="93" eb="95">
      <t>ヨソウ</t>
    </rPh>
    <rPh sb="110" eb="112">
      <t>レイワ</t>
    </rPh>
    <rPh sb="113" eb="115">
      <t>ネンド</t>
    </rPh>
    <rPh sb="116" eb="118">
      <t>ルイセキ</t>
    </rPh>
    <rPh sb="122" eb="124">
      <t>カイショウ</t>
    </rPh>
    <rPh sb="125" eb="126">
      <t>ツト</t>
    </rPh>
    <rPh sb="229" eb="231">
      <t>ウワマワ</t>
    </rPh>
    <rPh sb="257" eb="258">
      <t>サラ</t>
    </rPh>
    <rPh sb="303" eb="305">
      <t>ヘイキン</t>
    </rPh>
    <rPh sb="305" eb="306">
      <t>アタイ</t>
    </rPh>
    <rPh sb="308" eb="310">
      <t>ウワマワ</t>
    </rPh>
    <rPh sb="315" eb="317">
      <t>ゼンコク</t>
    </rPh>
    <rPh sb="317" eb="319">
      <t>ヘイキン</t>
    </rPh>
    <rPh sb="321" eb="323">
      <t>シタマワ</t>
    </rPh>
    <rPh sb="417" eb="419">
      <t>ゾウカ</t>
    </rPh>
    <rPh sb="421" eb="423">
      <t>ルイジ</t>
    </rPh>
    <rPh sb="423" eb="425">
      <t>ダンタイ</t>
    </rPh>
    <rPh sb="425" eb="428">
      <t>ヘイキンチ</t>
    </rPh>
    <rPh sb="429" eb="431">
      <t>ウワマワ</t>
    </rPh>
    <rPh sb="440" eb="441">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</si>
</sst>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25-4D8B-A03E-88E543C845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4525-4D8B-A03E-88E543C845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79-4801-89AB-B747479514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0579-4801-89AB-B747479514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c:v>
                </c:pt>
                <c:pt idx="1">
                  <c:v>79.16</c:v>
                </c:pt>
                <c:pt idx="2">
                  <c:v>80.33</c:v>
                </c:pt>
                <c:pt idx="3">
                  <c:v>80.87</c:v>
                </c:pt>
                <c:pt idx="4">
                  <c:v>83.63</c:v>
                </c:pt>
              </c:numCache>
            </c:numRef>
          </c:val>
          <c:extLst>
            <c:ext xmlns:c16="http://schemas.microsoft.com/office/drawing/2014/chart" uri="{C3380CC4-5D6E-409C-BE32-E72D297353CC}">
              <c16:uniqueId val="{00000000-A190-4842-B10C-4D8A225486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A190-4842-B10C-4D8A225486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100.92</c:v>
                </c:pt>
                <c:pt idx="1">
                  <c:v>90.31</c:v>
                </c:pt>
                <c:pt idx="2">
                  <c:v>99.03</c:v>
                </c:pt>
                <c:pt idx="3">
                  <c:v>127.99</c:v>
                </c:pt>
                <c:pt idx="4">
                  <c:v>118.24</c:v>
                </c:pt>
              </c:numCache>
            </c:numRef>
          </c:val>
          <c:extLst>
            <c:ext xmlns:c16="http://schemas.microsoft.com/office/drawing/2014/chart" uri="{C3380CC4-5D6E-409C-BE32-E72D297353CC}">
              <c16:uniqueId val="{00000000-DD15-4374-80CF-D6ABC36A70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DD15-4374-80CF-D6ABC36A70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24.04</c:v>
                </c:pt>
                <c:pt idx="1">
                  <c:v>25.67</c:v>
                </c:pt>
                <c:pt idx="2">
                  <c:v>27.06</c:v>
                </c:pt>
                <c:pt idx="3">
                  <c:v>28.59</c:v>
                </c:pt>
                <c:pt idx="4">
                  <c:v>30.21</c:v>
                </c:pt>
              </c:numCache>
            </c:numRef>
          </c:val>
          <c:extLst>
            <c:ext xmlns:c16="http://schemas.microsoft.com/office/drawing/2014/chart" uri="{C3380CC4-5D6E-409C-BE32-E72D297353CC}">
              <c16:uniqueId val="{00000000-CFF0-47B5-8E1A-EC1C3E33D7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CFF0-47B5-8E1A-EC1C3E33D7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CE-4FD0-9C19-E6329A5F8C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4CE-4FD0-9C19-E6329A5F8C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830.56</c:v>
                </c:pt>
                <c:pt idx="1">
                  <c:v>812.24</c:v>
                </c:pt>
                <c:pt idx="2">
                  <c:v>661.72</c:v>
                </c:pt>
                <c:pt idx="3">
                  <c:v>10.42</c:v>
                </c:pt>
                <c:pt idx="4" formatCode="#,##0.00;&quot;△&quot;#,##0.00">
                  <c:v>0</c:v>
                </c:pt>
              </c:numCache>
            </c:numRef>
          </c:val>
          <c:extLst>
            <c:ext xmlns:c16="http://schemas.microsoft.com/office/drawing/2014/chart" uri="{C3380CC4-5D6E-409C-BE32-E72D297353CC}">
              <c16:uniqueId val="{00000000-6D91-497C-905C-7C94526144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6D91-497C-905C-7C94526144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141.41</c:v>
                </c:pt>
                <c:pt idx="1">
                  <c:v>136.75</c:v>
                </c:pt>
                <c:pt idx="2">
                  <c:v>137.58000000000001</c:v>
                </c:pt>
                <c:pt idx="3">
                  <c:v>129.22</c:v>
                </c:pt>
                <c:pt idx="4">
                  <c:v>129.81</c:v>
                </c:pt>
              </c:numCache>
            </c:numRef>
          </c:val>
          <c:extLst>
            <c:ext xmlns:c16="http://schemas.microsoft.com/office/drawing/2014/chart" uri="{C3380CC4-5D6E-409C-BE32-E72D297353CC}">
              <c16:uniqueId val="{00000000-48C4-4DE7-ACE0-8C2FB85FC1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48C4-4DE7-ACE0-8C2FB85FC1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2152.91</c:v>
                </c:pt>
                <c:pt idx="1">
                  <c:v>2047.75</c:v>
                </c:pt>
                <c:pt idx="2">
                  <c:v>1626.91</c:v>
                </c:pt>
                <c:pt idx="3">
                  <c:v>1512.94</c:v>
                </c:pt>
                <c:pt idx="4">
                  <c:v>1430.16</c:v>
                </c:pt>
              </c:numCache>
            </c:numRef>
          </c:val>
          <c:extLst>
            <c:ext xmlns:c16="http://schemas.microsoft.com/office/drawing/2014/chart" uri="{C3380CC4-5D6E-409C-BE32-E72D297353CC}">
              <c16:uniqueId val="{00000000-81A7-498F-BEF1-8B03492206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81A7-498F-BEF1-8B03492206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63.8</c:v>
                </c:pt>
                <c:pt idx="1">
                  <c:v>64.739999999999995</c:v>
                </c:pt>
                <c:pt idx="2">
                  <c:v>78.92</c:v>
                </c:pt>
                <c:pt idx="3">
                  <c:v>81.180000000000007</c:v>
                </c:pt>
                <c:pt idx="4">
                  <c:v>81.41</c:v>
                </c:pt>
              </c:numCache>
            </c:numRef>
          </c:val>
          <c:extLst>
            <c:ext xmlns:c16="http://schemas.microsoft.com/office/drawing/2014/chart" uri="{C3380CC4-5D6E-409C-BE32-E72D297353CC}">
              <c16:uniqueId val="{00000000-FA4C-41AB-8434-A7E7EA414F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FA4C-41AB-8434-A7E7EA414F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148.94999999999999</c:v>
                </c:pt>
                <c:pt idx="2">
                  <c:v>149.99</c:v>
                </c:pt>
                <c:pt idx="3">
                  <c:v>149.18</c:v>
                </c:pt>
                <c:pt idx="4">
                  <c:v>150.05000000000001</c:v>
                </c:pt>
              </c:numCache>
            </c:numRef>
          </c:val>
          <c:extLst>
            <c:ext xmlns:c16="http://schemas.microsoft.com/office/drawing/2014/chart" uri="{C3380CC4-5D6E-409C-BE32-E72D297353CC}">
              <c16:uniqueId val="{00000000-7C60-4632-8669-51409EEF10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7C60-4632-8669-51409EEF10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F31" zoomScale="85" zoomScaleNormal="85" workbookViewId="0">
      <selection activeCell="CH50" sqref="CH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玉城町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15035</v>
      </c>
      <c r="AM8" s="36"/>
      <c r="AN8" s="36"/>
      <c r="AO8" s="36"/>
      <c r="AP8" s="36"/>
      <c r="AQ8" s="36"/>
      <c r="AR8" s="36"/>
      <c r="AS8" s="36"/>
      <c r="AT8" s="37">
        <f>データ!T6</f>
        <v>40.909999999999997</v>
      </c>
      <c r="AU8" s="37"/>
      <c r="AV8" s="37"/>
      <c r="AW8" s="37"/>
      <c r="AX8" s="37"/>
      <c r="AY8" s="37"/>
      <c r="AZ8" s="37"/>
      <c r="BA8" s="37"/>
      <c r="BB8" s="37">
        <f>データ!U6</f>
        <v>367.51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57.88</v>
      </c>
      <c r="J10" s="37"/>
      <c r="K10" s="37"/>
      <c r="L10" s="37"/>
      <c r="M10" s="37"/>
      <c r="N10" s="37"/>
      <c r="O10" s="37"/>
      <c r="P10" s="37">
        <f>データ!P6</f>
        <v>87.57</v>
      </c>
      <c r="Q10" s="37"/>
      <c r="R10" s="37"/>
      <c r="S10" s="37"/>
      <c r="T10" s="37"/>
      <c r="U10" s="37"/>
      <c r="V10" s="37"/>
      <c r="W10" s="37">
        <f>データ!Q6</f>
        <v>90.98</v>
      </c>
      <c r="X10" s="37"/>
      <c r="Y10" s="37"/>
      <c r="Z10" s="37"/>
      <c r="AA10" s="37"/>
      <c r="AB10" s="37"/>
      <c r="AC10" s="37"/>
      <c r="AD10" s="36">
        <f>データ!R6</f>
        <v>2049</v>
      </c>
      <c r="AE10" s="36"/>
      <c r="AF10" s="36"/>
      <c r="AG10" s="36"/>
      <c r="AH10" s="36"/>
      <c r="AI10" s="36"/>
      <c r="AJ10" s="36"/>
      <c r="AK10" s="2"/>
      <c r="AL10" s="36">
        <f>データ!V6</f>
        <v>13100</v>
      </c>
      <c r="AM10" s="36"/>
      <c r="AN10" s="36"/>
      <c r="AO10" s="36"/>
      <c r="AP10" s="36"/>
      <c r="AQ10" s="36"/>
      <c r="AR10" s="36"/>
      <c r="AS10" s="36"/>
      <c r="AT10" s="37">
        <f>データ!W6</f>
        <v>3.92</v>
      </c>
      <c r="AU10" s="37"/>
      <c r="AV10" s="37"/>
      <c r="AW10" s="37"/>
      <c r="AX10" s="37"/>
      <c r="AY10" s="37"/>
      <c r="AZ10" s="37"/>
      <c r="BA10" s="37"/>
      <c r="BB10" s="37">
        <f>データ!X6</f>
        <v>3341.84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vZk9QpJWbsWTdVSOMNecelBnW+iRzqYdZjJkbMRchaFPAB7ITVclflAio9cg79pZKTMvVW/UZGRUYFJ5wfUuA==" saltValue="7L+OBD1WsoQhc8GVG58SE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244619</v>
      </c>
      <c r="D6" s="19">
        <f t="shared" si="3"/>
        <v>46</v>
      </c>
      <c r="E6" s="19">
        <f t="shared" si="3"/>
        <v>17</v>
      </c>
      <c r="F6" s="19">
        <f t="shared" si="3"/>
        <v>1</v>
      </c>
      <c r="G6" s="19">
        <f t="shared" si="3"/>
        <v>0</v>
      </c>
      <c r="H6" s="19" t="str">
        <f t="shared" si="3"/>
        <v>三重県　玉城町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57.88</v>
      </c>
      <c r="P6" s="20">
        <f t="shared" si="3"/>
        <v>87.57</v>
      </c>
      <c r="Q6" s="20">
        <f t="shared" si="3"/>
        <v>90.98</v>
      </c>
      <c r="R6" s="20">
        <f t="shared" si="3"/>
        <v>2049</v>
      </c>
      <c r="S6" s="20">
        <f t="shared" si="3"/>
        <v>15035</v>
      </c>
      <c r="T6" s="20">
        <f t="shared" si="3"/>
        <v>40.909999999999997</v>
      </c>
      <c r="U6" s="20">
        <f t="shared" si="3"/>
        <v>367.51</v>
      </c>
      <c r="V6" s="20">
        <f t="shared" si="3"/>
        <v>13100</v>
      </c>
      <c r="W6" s="20">
        <f t="shared" si="3"/>
        <v>3.92</v>
      </c>
      <c r="X6" s="20">
        <f t="shared" si="3"/>
        <v>3341.84</v>
      </c>
      <c r="Y6" s="21">
        <f>IF(Y7="",NA(),Y7)</f>
        <v>100.92</v>
      </c>
      <c r="Z6" s="21">
        <f t="shared" ref="Z6:AH6" si="4">IF(Z7="",NA(),Z7)</f>
        <v>90.31</v>
      </c>
      <c r="AA6" s="21">
        <f t="shared" si="4"/>
        <v>99.03</v>
      </c>
      <c r="AB6" s="21">
        <f t="shared" si="4"/>
        <v>127.99</v>
      </c>
      <c r="AC6" s="21">
        <f t="shared" si="4"/>
        <v>118.24</v>
      </c>
      <c r="AD6" s="21">
        <f t="shared" si="4"/>
        <v>107.21</v>
      </c>
      <c r="AE6" s="21">
        <f t="shared" si="4"/>
        <v>107.08</v>
      </c>
      <c r="AF6" s="21">
        <f t="shared" si="4"/>
        <v>106.08</v>
      </c>
      <c r="AG6" s="21">
        <f t="shared" si="4"/>
        <v>106.87</v>
      </c>
      <c r="AH6" s="21">
        <f t="shared" si="4"/>
        <v>106.45</v>
      </c>
      <c r="AI6" s="20" t="str">
        <f>IF(AI7="","",IF(AI7="-","【-】","【"&amp;SUBSTITUTE(TEXT(AI7,"#,##0.00"),"-","△")&amp;"】"))</f>
        <v>【105.36】</v>
      </c>
      <c r="AJ6" s="21">
        <f>IF(AJ7="",NA(),AJ7)</f>
        <v>830.56</v>
      </c>
      <c r="AK6" s="21">
        <f t="shared" ref="AK6:AS6" si="5">IF(AK7="",NA(),AK7)</f>
        <v>812.24</v>
      </c>
      <c r="AL6" s="21">
        <f t="shared" si="5"/>
        <v>661.72</v>
      </c>
      <c r="AM6" s="21">
        <f t="shared" si="5"/>
        <v>10.42</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141.41</v>
      </c>
      <c r="AV6" s="21">
        <f t="shared" ref="AV6:BD6" si="6">IF(AV7="",NA(),AV7)</f>
        <v>136.75</v>
      </c>
      <c r="AW6" s="21">
        <f t="shared" si="6"/>
        <v>137.58000000000001</v>
      </c>
      <c r="AX6" s="21">
        <f t="shared" si="6"/>
        <v>129.22</v>
      </c>
      <c r="AY6" s="21">
        <f t="shared" si="6"/>
        <v>129.81</v>
      </c>
      <c r="AZ6" s="21">
        <f t="shared" si="6"/>
        <v>40.67</v>
      </c>
      <c r="BA6" s="21">
        <f t="shared" si="6"/>
        <v>47.7</v>
      </c>
      <c r="BB6" s="21">
        <f t="shared" si="6"/>
        <v>50.59</v>
      </c>
      <c r="BC6" s="21">
        <f t="shared" si="6"/>
        <v>62.37</v>
      </c>
      <c r="BD6" s="21">
        <f t="shared" si="6"/>
        <v>63.88</v>
      </c>
      <c r="BE6" s="20" t="str">
        <f>IF(BE7="","",IF(BE7="-","【-】","【"&amp;SUBSTITUTE(TEXT(BE7,"#,##0.00"),"-","△")&amp;"】"))</f>
        <v>【82.75】</v>
      </c>
      <c r="BF6" s="21">
        <f>IF(BF7="",NA(),BF7)</f>
        <v>2152.91</v>
      </c>
      <c r="BG6" s="21">
        <f t="shared" ref="BG6:BO6" si="7">IF(BG7="",NA(),BG7)</f>
        <v>2047.75</v>
      </c>
      <c r="BH6" s="21">
        <f t="shared" si="7"/>
        <v>1626.91</v>
      </c>
      <c r="BI6" s="21">
        <f t="shared" si="7"/>
        <v>1512.94</v>
      </c>
      <c r="BJ6" s="21">
        <f t="shared" si="7"/>
        <v>1430.16</v>
      </c>
      <c r="BK6" s="21">
        <f t="shared" si="7"/>
        <v>1050.51</v>
      </c>
      <c r="BL6" s="21">
        <f t="shared" si="7"/>
        <v>1102.01</v>
      </c>
      <c r="BM6" s="21">
        <f t="shared" si="7"/>
        <v>987.36</v>
      </c>
      <c r="BN6" s="21">
        <f t="shared" si="7"/>
        <v>1042.77</v>
      </c>
      <c r="BO6" s="21">
        <f t="shared" si="7"/>
        <v>943.46</v>
      </c>
      <c r="BP6" s="20" t="str">
        <f>IF(BP7="","",IF(BP7="-","【-】","【"&amp;SUBSTITUTE(TEXT(BP7,"#,##0.00"),"-","△")&amp;"】"))</f>
        <v>【602.56】</v>
      </c>
      <c r="BQ6" s="21">
        <f>IF(BQ7="",NA(),BQ7)</f>
        <v>63.8</v>
      </c>
      <c r="BR6" s="21">
        <f t="shared" ref="BR6:BZ6" si="8">IF(BR7="",NA(),BR7)</f>
        <v>64.739999999999995</v>
      </c>
      <c r="BS6" s="21">
        <f t="shared" si="8"/>
        <v>78.92</v>
      </c>
      <c r="BT6" s="21">
        <f t="shared" si="8"/>
        <v>81.180000000000007</v>
      </c>
      <c r="BU6" s="21">
        <f t="shared" si="8"/>
        <v>81.41</v>
      </c>
      <c r="BV6" s="21">
        <f t="shared" si="8"/>
        <v>82.65</v>
      </c>
      <c r="BW6" s="21">
        <f t="shared" si="8"/>
        <v>82.55</v>
      </c>
      <c r="BX6" s="21">
        <f t="shared" si="8"/>
        <v>83.55</v>
      </c>
      <c r="BY6" s="21">
        <f t="shared" si="8"/>
        <v>84.48</v>
      </c>
      <c r="BZ6" s="21">
        <f t="shared" si="8"/>
        <v>79.22</v>
      </c>
      <c r="CA6" s="20" t="str">
        <f>IF(CA7="","",IF(CA7="-","【-】","【"&amp;SUBSTITUTE(TEXT(CA7,"#,##0.00"),"-","△")&amp;"】"))</f>
        <v>【97.94】</v>
      </c>
      <c r="CB6" s="21">
        <f>IF(CB7="",NA(),CB7)</f>
        <v>150</v>
      </c>
      <c r="CC6" s="21">
        <f t="shared" ref="CC6:CK6" si="9">IF(CC7="",NA(),CC7)</f>
        <v>148.94999999999999</v>
      </c>
      <c r="CD6" s="21">
        <f t="shared" si="9"/>
        <v>149.99</v>
      </c>
      <c r="CE6" s="21">
        <f t="shared" si="9"/>
        <v>149.18</v>
      </c>
      <c r="CF6" s="21">
        <f t="shared" si="9"/>
        <v>150.05000000000001</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77</v>
      </c>
      <c r="CY6" s="21">
        <f t="shared" ref="CY6:DG6" si="11">IF(CY7="",NA(),CY7)</f>
        <v>79.16</v>
      </c>
      <c r="CZ6" s="21">
        <f t="shared" si="11"/>
        <v>80.33</v>
      </c>
      <c r="DA6" s="21">
        <f t="shared" si="11"/>
        <v>80.87</v>
      </c>
      <c r="DB6" s="21">
        <f t="shared" si="11"/>
        <v>83.63</v>
      </c>
      <c r="DC6" s="21">
        <f t="shared" si="11"/>
        <v>82.08</v>
      </c>
      <c r="DD6" s="21">
        <f t="shared" si="11"/>
        <v>81.34</v>
      </c>
      <c r="DE6" s="21">
        <f t="shared" si="11"/>
        <v>81.14</v>
      </c>
      <c r="DF6" s="21">
        <f t="shared" si="11"/>
        <v>79.7</v>
      </c>
      <c r="DG6" s="21">
        <f t="shared" si="11"/>
        <v>79</v>
      </c>
      <c r="DH6" s="20" t="str">
        <f>IF(DH7="","",IF(DH7="-","【-】","【"&amp;SUBSTITUTE(TEXT(DH7,"#,##0.00"),"-","△")&amp;"】"))</f>
        <v>【96.00】</v>
      </c>
      <c r="DI6" s="21">
        <f>IF(DI7="",NA(),DI7)</f>
        <v>24.04</v>
      </c>
      <c r="DJ6" s="21">
        <f t="shared" ref="DJ6:DR6" si="12">IF(DJ7="",NA(),DJ7)</f>
        <v>25.67</v>
      </c>
      <c r="DK6" s="21">
        <f t="shared" si="12"/>
        <v>27.06</v>
      </c>
      <c r="DL6" s="21">
        <f t="shared" si="12"/>
        <v>28.59</v>
      </c>
      <c r="DM6" s="21">
        <f t="shared" si="12"/>
        <v>30.21</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244619</v>
      </c>
      <c r="D7" s="23">
        <v>46</v>
      </c>
      <c r="E7" s="23">
        <v>17</v>
      </c>
      <c r="F7" s="23">
        <v>1</v>
      </c>
      <c r="G7" s="23">
        <v>0</v>
      </c>
      <c r="H7" s="23" t="s">
        <v>96</v>
      </c>
      <c r="I7" s="23" t="s">
        <v>97</v>
      </c>
      <c r="J7" s="23" t="s">
        <v>98</v>
      </c>
      <c r="K7" s="23" t="s">
        <v>99</v>
      </c>
      <c r="L7" s="23" t="s">
        <v>100</v>
      </c>
      <c r="M7" s="23" t="s">
        <v>101</v>
      </c>
      <c r="N7" s="24" t="s">
        <v>102</v>
      </c>
      <c r="O7" s="24">
        <v>57.88</v>
      </c>
      <c r="P7" s="24">
        <v>87.57</v>
      </c>
      <c r="Q7" s="24">
        <v>90.98</v>
      </c>
      <c r="R7" s="24">
        <v>2049</v>
      </c>
      <c r="S7" s="24">
        <v>15035</v>
      </c>
      <c r="T7" s="24">
        <v>40.909999999999997</v>
      </c>
      <c r="U7" s="24">
        <v>367.51</v>
      </c>
      <c r="V7" s="24">
        <v>13100</v>
      </c>
      <c r="W7" s="24">
        <v>3.92</v>
      </c>
      <c r="X7" s="24">
        <v>3341.84</v>
      </c>
      <c r="Y7" s="24">
        <v>100.92</v>
      </c>
      <c r="Z7" s="24">
        <v>90.31</v>
      </c>
      <c r="AA7" s="24">
        <v>99.03</v>
      </c>
      <c r="AB7" s="24">
        <v>127.99</v>
      </c>
      <c r="AC7" s="24">
        <v>118.24</v>
      </c>
      <c r="AD7" s="24">
        <v>107.21</v>
      </c>
      <c r="AE7" s="24">
        <v>107.08</v>
      </c>
      <c r="AF7" s="24">
        <v>106.08</v>
      </c>
      <c r="AG7" s="24">
        <v>106.87</v>
      </c>
      <c r="AH7" s="24">
        <v>106.45</v>
      </c>
      <c r="AI7" s="24">
        <v>105.36</v>
      </c>
      <c r="AJ7" s="24">
        <v>830.56</v>
      </c>
      <c r="AK7" s="24">
        <v>812.24</v>
      </c>
      <c r="AL7" s="24">
        <v>661.72</v>
      </c>
      <c r="AM7" s="24">
        <v>10.42</v>
      </c>
      <c r="AN7" s="24">
        <v>0</v>
      </c>
      <c r="AO7" s="24">
        <v>43.71</v>
      </c>
      <c r="AP7" s="24">
        <v>45.94</v>
      </c>
      <c r="AQ7" s="24">
        <v>29.34</v>
      </c>
      <c r="AR7" s="24">
        <v>21.73</v>
      </c>
      <c r="AS7" s="24">
        <v>19.96</v>
      </c>
      <c r="AT7" s="24">
        <v>3.12</v>
      </c>
      <c r="AU7" s="24">
        <v>141.41</v>
      </c>
      <c r="AV7" s="24">
        <v>136.75</v>
      </c>
      <c r="AW7" s="24">
        <v>137.58000000000001</v>
      </c>
      <c r="AX7" s="24">
        <v>129.22</v>
      </c>
      <c r="AY7" s="24">
        <v>129.81</v>
      </c>
      <c r="AZ7" s="24">
        <v>40.67</v>
      </c>
      <c r="BA7" s="24">
        <v>47.7</v>
      </c>
      <c r="BB7" s="24">
        <v>50.59</v>
      </c>
      <c r="BC7" s="24">
        <v>62.37</v>
      </c>
      <c r="BD7" s="24">
        <v>63.88</v>
      </c>
      <c r="BE7" s="24">
        <v>82.75</v>
      </c>
      <c r="BF7" s="24">
        <v>2152.91</v>
      </c>
      <c r="BG7" s="24">
        <v>2047.75</v>
      </c>
      <c r="BH7" s="24">
        <v>1626.91</v>
      </c>
      <c r="BI7" s="24">
        <v>1512.94</v>
      </c>
      <c r="BJ7" s="24">
        <v>1430.16</v>
      </c>
      <c r="BK7" s="24">
        <v>1050.51</v>
      </c>
      <c r="BL7" s="24">
        <v>1102.01</v>
      </c>
      <c r="BM7" s="24">
        <v>987.36</v>
      </c>
      <c r="BN7" s="24">
        <v>1042.77</v>
      </c>
      <c r="BO7" s="24">
        <v>943.46</v>
      </c>
      <c r="BP7" s="24">
        <v>602.55999999999995</v>
      </c>
      <c r="BQ7" s="24">
        <v>63.8</v>
      </c>
      <c r="BR7" s="24">
        <v>64.739999999999995</v>
      </c>
      <c r="BS7" s="24">
        <v>78.92</v>
      </c>
      <c r="BT7" s="24">
        <v>81.180000000000007</v>
      </c>
      <c r="BU7" s="24">
        <v>81.41</v>
      </c>
      <c r="BV7" s="24">
        <v>82.65</v>
      </c>
      <c r="BW7" s="24">
        <v>82.55</v>
      </c>
      <c r="BX7" s="24">
        <v>83.55</v>
      </c>
      <c r="BY7" s="24">
        <v>84.48</v>
      </c>
      <c r="BZ7" s="24">
        <v>79.22</v>
      </c>
      <c r="CA7" s="24">
        <v>97.94</v>
      </c>
      <c r="CB7" s="24">
        <v>150</v>
      </c>
      <c r="CC7" s="24">
        <v>148.94999999999999</v>
      </c>
      <c r="CD7" s="24">
        <v>149.99</v>
      </c>
      <c r="CE7" s="24">
        <v>149.18</v>
      </c>
      <c r="CF7" s="24">
        <v>150.05000000000001</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77</v>
      </c>
      <c r="CY7" s="24">
        <v>79.16</v>
      </c>
      <c r="CZ7" s="24">
        <v>80.33</v>
      </c>
      <c r="DA7" s="24">
        <v>80.87</v>
      </c>
      <c r="DB7" s="24">
        <v>83.63</v>
      </c>
      <c r="DC7" s="24">
        <v>82.08</v>
      </c>
      <c r="DD7" s="24">
        <v>81.34</v>
      </c>
      <c r="DE7" s="24">
        <v>81.14</v>
      </c>
      <c r="DF7" s="24">
        <v>79.7</v>
      </c>
      <c r="DG7" s="24">
        <v>79</v>
      </c>
      <c r="DH7" s="24">
        <v>96</v>
      </c>
      <c r="DI7" s="24">
        <v>24.04</v>
      </c>
      <c r="DJ7" s="24">
        <v>25.67</v>
      </c>
      <c r="DK7" s="24">
        <v>27.06</v>
      </c>
      <c r="DL7" s="24">
        <v>28.59</v>
      </c>
      <c r="DM7" s="24">
        <v>30.21</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