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amaki\DFS\部署別\上下水道課\決算統計\R6決算統計\【まち推25〆】公営企業に係る経営比較分析表（令和６年度決算）の分析等について\"/>
    </mc:Choice>
  </mc:AlternateContent>
  <xr:revisionPtr revIDLastSave="0" documentId="13_ncr:1_{13C61546-40DA-4145-A65C-E61D1F6753BE}" xr6:coauthVersionLast="36" xr6:coauthVersionMax="36" xr10:uidLastSave="{00000000-0000-0000-0000-000000000000}"/>
  <workbookProtection workbookAlgorithmName="SHA-512" workbookHashValue="kRA2B8jjt0NyoLsZBTryxH7lYcl8l0LRiVBhOT4kzWyizOYdu3GmNKCHMNU4e+kd4dLywyDOslqoUlfkrxwXzA==" workbookSaltValue="fIDIEmUM7PvWUKz0b1p0JQ==" workbookSpinCount="100000" lockStructure="1"/>
  <bookViews>
    <workbookView xWindow="0" yWindow="0" windowWidth="23040" windowHeight="92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<sst xmlns="http://schemas.openxmlformats.org/spreadsheetml/2006/main" count="228" uniqueCount="112">
  <si>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</si>
  <si>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</si>
  <si>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</si>
  <si>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</si>
  <si>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</si>
  <si>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</si>
  <si>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</si>
  <si>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</si>
  <si>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</si>
  <si>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</si>
  <si>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</si>
  <si>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</si>
  <si>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</si>
  <si>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</si>
  <si>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</si>
  <si>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</si>
  <si>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</si>
  <si>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</si>
  <si>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</si>
  <si>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</si>
  <si>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</si>
  <si>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</si>
  <si>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</si>
  <si>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</si>
  <si>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</si>
  <si>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</si>
  <si>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</si>
  <si>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</si>
  <si>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</si>
  <si>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</si>
  <si>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</si>
  <si>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</si>
  <si>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</si>
  <si>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</si>
  <si>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</si>
  <si>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</si>
  <si>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</si>
  <si>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</si>
  <si>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</si>
  <si>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</si>
  <si>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</si>
  <si>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</si>
  <si>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</si>
  <si>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</si>
  <si>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</si>
  <si>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</si>
  <si>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</si>
  <si>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</si>
  <si>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</si>
  <si>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</si>
  <si>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</si>
  <si>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</si>
  <si>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</si>
  <si>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</si>
  <si>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</si>
  <si>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</si>
  <si>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</si>
  <si>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</si>
  <si>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</si>
  <si>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</si>
  <si>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</si>
  <si>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</si>
  <si>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</si>
  <si>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</si>
  <si>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</si>
  <si>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</si>
  <si>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</si>
  <si>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</si>
  <si>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</si>
  <si>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</si>
  <si>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</si>
  <si>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</si>
  <si>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</si>
  <si>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</si>
  <si>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</si>
  <si>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</si>
  <si>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</si>
  <si>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</si>
  <si>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</si>
  <si>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</si>
  <si>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</si>
  <si>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</si>
  <si>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</si>
  <si>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</si>
  <si>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</si>
  <si>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</si>
  <si>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</si>
  <si>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</si>
  <si>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</si>
  <si>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</si>
  <si>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</si>
  <si>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</si>
  <si>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玉城町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</si>
  <si>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</si>
  <si>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</si>
  <si>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</si>
  <si>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</si>
  <si>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</si>
  <si>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</si>
  <si>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</si>
  <si>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</si>
  <si>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</si>
  <si>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</si>
  <si>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</si>
  <si>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</si>
  <si>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</si>
  <si>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</si>
  <si>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</si>
  <si>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</si>
  <si>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人口減少、節水意識の定着により給水収益は年々減少する中、将来にわたり安全、安心な水の供給を行うため、老朽施設、老朽管路の更新が急務となっております。</t>
    <rPh sb="45" eb="46">
      <t>オコナ</t>
    </rPh>
    <phoneticPr fontId="4"/>
  </si>
  <si>
    <t>①有形固定資産減価償却率：今年度も昨年同様類似団体平均値を下回りました。　　　　　　　　　　　　　　　　　　　　　　　　　　　　　　　　　　　　　　　　　　　　　　　　　　　　　　　　　　　　　　　　　　　　　　　　　　　　　　　　　　　　　　　　　　　　　②管路経年比率：類似団体平均値、全国平均値を共に下回っています。　　　　　　　　　　　　　　　　　　　　　　　　　　　　　　　　　　　　　　　　　　　　　　　　　　　　　　　　　　　　　　　　　　　　　　　　　　　　　　　　　　　③管渠改善率：類似団体平均値を下回っています。法定耐用年数が管渠より短く常時稼働している水源地・配水池施設の機器更新/修繕等を優先して実施していること、また、管路更新に係る計画策定を行っている段階であるため老朽管路の更新が思うようには進んでいません。</t>
    <rPh sb="17" eb="19">
      <t>サクネン</t>
    </rPh>
    <rPh sb="19" eb="21">
      <t>ドウヨウ</t>
    </rPh>
    <rPh sb="141" eb="143">
      <t>ヘイキン</t>
    </rPh>
    <rPh sb="143" eb="144">
      <t>アタイ</t>
    </rPh>
    <rPh sb="145" eb="147">
      <t>ゼンコク</t>
    </rPh>
    <rPh sb="151" eb="152">
      <t>トモ</t>
    </rPh>
    <rPh sb="153" eb="154">
      <t>シタ</t>
    </rPh>
    <rPh sb="323" eb="325">
      <t>カンロ</t>
    </rPh>
    <rPh sb="325" eb="327">
      <t>コウシン</t>
    </rPh>
    <rPh sb="328" eb="329">
      <t>カカ</t>
    </rPh>
    <rPh sb="330" eb="332">
      <t>ケイカク</t>
    </rPh>
    <rPh sb="332" eb="334">
      <t>サクテイ</t>
    </rPh>
    <rPh sb="335" eb="336">
      <t>オコナ</t>
    </rPh>
    <rPh sb="340" eb="342">
      <t>ダンカイ</t>
    </rPh>
    <phoneticPr fontId="4"/>
  </si>
  <si>
    <t>①経常収支比率は100％を超え、類似団体平均値及び全国平均値ともに上回っています。しかし、前年度からは11.16％減少し、令和4年度水準まで悪化しました。これは人口減少、節水志向の高まりによるもので、今後も更に減少することが予想されます。（⑥給水原価も同様になります。)
④企業債残高対給水収益比率は、前年度同様の高止まり水準ではありますが、今後の老朽管路更新にかかる投資を見据えて、適正な料金改定を検討していく必要があります。</t>
    <rPh sb="20" eb="22">
      <t>ヘイキン</t>
    </rPh>
    <rPh sb="57" eb="59">
      <t>ゲンショウ</t>
    </rPh>
    <rPh sb="70" eb="72">
      <t>アッカ</t>
    </rPh>
    <rPh sb="80" eb="82">
      <t>ジンコウ</t>
    </rPh>
    <rPh sb="82" eb="84">
      <t>ゲンショウ</t>
    </rPh>
    <rPh sb="85" eb="87">
      <t>セッスイ</t>
    </rPh>
    <rPh sb="87" eb="89">
      <t>シコウ</t>
    </rPh>
    <rPh sb="90" eb="91">
      <t>タカ</t>
    </rPh>
    <rPh sb="103" eb="104">
      <t>サラ</t>
    </rPh>
    <rPh sb="105" eb="107">
      <t>ゲンショウ</t>
    </rPh>
    <rPh sb="112" eb="114">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</si>
</sst>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0.25</c:v>
                </c:pt>
                <c:pt idx="1">
                  <c:v>0.03</c:v>
                </c:pt>
                <c:pt idx="2">
                  <c:v>0.26</c:v>
                </c:pt>
                <c:pt idx="3" formatCode="#,##0.00;&quot;△&quot;#,##0.00">
                  <c:v>0</c:v>
                </c:pt>
                <c:pt idx="4" formatCode="#,##0.00;&quot;△&quot;#,##0.00">
                  <c:v>0</c:v>
                </c:pt>
              </c:numCache>
            </c:numRef>
          </c:val>
          <c:extLst>
            <c:ext xmlns:c16="http://schemas.microsoft.com/office/drawing/2014/chart" uri="{C3380CC4-5D6E-409C-BE32-E72D297353CC}">
              <c16:uniqueId val="{00000000-2A18-486D-BB6B-34230EC4A6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0.39</c:v>
                </c:pt>
              </c:numCache>
            </c:numRef>
          </c:val>
          <c:smooth val="0"/>
          <c:extLst>
            <c:ext xmlns:c16="http://schemas.microsoft.com/office/drawing/2014/chart" uri="{C3380CC4-5D6E-409C-BE32-E72D297353CC}">
              <c16:uniqueId val="{00000001-2A18-486D-BB6B-34230EC4A6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65.06</c:v>
                </c:pt>
                <c:pt idx="1">
                  <c:v>62.33</c:v>
                </c:pt>
                <c:pt idx="2">
                  <c:v>62.2</c:v>
                </c:pt>
                <c:pt idx="3">
                  <c:v>63.35</c:v>
                </c:pt>
                <c:pt idx="4">
                  <c:v>66.39</c:v>
                </c:pt>
              </c:numCache>
            </c:numRef>
          </c:val>
          <c:extLst>
            <c:ext xmlns:c16="http://schemas.microsoft.com/office/drawing/2014/chart" uri="{C3380CC4-5D6E-409C-BE32-E72D297353CC}">
              <c16:uniqueId val="{00000000-EBA8-4F5A-A5A7-F92F03547AA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55.47</c:v>
                </c:pt>
              </c:numCache>
            </c:numRef>
          </c:val>
          <c:smooth val="0"/>
          <c:extLst>
            <c:ext xmlns:c16="http://schemas.microsoft.com/office/drawing/2014/chart" uri="{C3380CC4-5D6E-409C-BE32-E72D297353CC}">
              <c16:uniqueId val="{00000001-EBA8-4F5A-A5A7-F92F03547AA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89.24</c:v>
                </c:pt>
                <c:pt idx="1">
                  <c:v>91.09</c:v>
                </c:pt>
                <c:pt idx="2">
                  <c:v>89.64</c:v>
                </c:pt>
                <c:pt idx="3">
                  <c:v>88</c:v>
                </c:pt>
                <c:pt idx="4">
                  <c:v>84.48</c:v>
                </c:pt>
              </c:numCache>
            </c:numRef>
          </c:val>
          <c:extLst>
            <c:ext xmlns:c16="http://schemas.microsoft.com/office/drawing/2014/chart" uri="{C3380CC4-5D6E-409C-BE32-E72D297353CC}">
              <c16:uniqueId val="{00000000-F0DD-44C0-B0C5-0C87DCC7B0F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76.97</c:v>
                </c:pt>
              </c:numCache>
            </c:numRef>
          </c:val>
          <c:smooth val="0"/>
          <c:extLst>
            <c:ext xmlns:c16="http://schemas.microsoft.com/office/drawing/2014/chart" uri="{C3380CC4-5D6E-409C-BE32-E72D297353CC}">
              <c16:uniqueId val="{00000001-F0DD-44C0-B0C5-0C87DCC7B0F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136.77000000000001</c:v>
                </c:pt>
                <c:pt idx="1">
                  <c:v>123.34</c:v>
                </c:pt>
                <c:pt idx="2">
                  <c:v>113.34</c:v>
                </c:pt>
                <c:pt idx="3">
                  <c:v>122.82</c:v>
                </c:pt>
                <c:pt idx="4">
                  <c:v>111.66</c:v>
                </c:pt>
              </c:numCache>
            </c:numRef>
          </c:val>
          <c:extLst>
            <c:ext xmlns:c16="http://schemas.microsoft.com/office/drawing/2014/chart" uri="{C3380CC4-5D6E-409C-BE32-E72D297353CC}">
              <c16:uniqueId val="{00000000-063E-4984-8878-391169F17A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105.08</c:v>
                </c:pt>
              </c:numCache>
            </c:numRef>
          </c:val>
          <c:smooth val="0"/>
          <c:extLst>
            <c:ext xmlns:c16="http://schemas.microsoft.com/office/drawing/2014/chart" uri="{C3380CC4-5D6E-409C-BE32-E72D297353CC}">
              <c16:uniqueId val="{00000001-063E-4984-8878-391169F17A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50.08</c:v>
                </c:pt>
                <c:pt idx="1">
                  <c:v>51.81</c:v>
                </c:pt>
                <c:pt idx="2">
                  <c:v>53.07</c:v>
                </c:pt>
                <c:pt idx="3">
                  <c:v>50.48</c:v>
                </c:pt>
                <c:pt idx="4">
                  <c:v>51.96</c:v>
                </c:pt>
              </c:numCache>
            </c:numRef>
          </c:val>
          <c:extLst>
            <c:ext xmlns:c16="http://schemas.microsoft.com/office/drawing/2014/chart" uri="{C3380CC4-5D6E-409C-BE32-E72D297353CC}">
              <c16:uniqueId val="{00000000-B8E2-4705-A605-492D0F3B56D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52.87</c:v>
                </c:pt>
              </c:numCache>
            </c:numRef>
          </c:val>
          <c:smooth val="0"/>
          <c:extLst>
            <c:ext xmlns:c16="http://schemas.microsoft.com/office/drawing/2014/chart" uri="{C3380CC4-5D6E-409C-BE32-E72D297353CC}">
              <c16:uniqueId val="{00000001-B8E2-4705-A605-492D0F3B56D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22.59</c:v>
                </c:pt>
                <c:pt idx="1">
                  <c:v>22.63</c:v>
                </c:pt>
                <c:pt idx="2">
                  <c:v>22.9</c:v>
                </c:pt>
                <c:pt idx="3">
                  <c:v>23.48</c:v>
                </c:pt>
                <c:pt idx="4">
                  <c:v>23.48</c:v>
                </c:pt>
              </c:numCache>
            </c:numRef>
          </c:val>
          <c:extLst>
            <c:ext xmlns:c16="http://schemas.microsoft.com/office/drawing/2014/chart" uri="{C3380CC4-5D6E-409C-BE32-E72D297353CC}">
              <c16:uniqueId val="{00000000-97EB-4265-8C88-31C70D8876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26.86</c:v>
                </c:pt>
              </c:numCache>
            </c:numRef>
          </c:val>
          <c:smooth val="0"/>
          <c:extLst>
            <c:ext xmlns:c16="http://schemas.microsoft.com/office/drawing/2014/chart" uri="{C3380CC4-5D6E-409C-BE32-E72D297353CC}">
              <c16:uniqueId val="{00000001-97EB-4265-8C88-31C70D8876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574-463E-8EA5-E06ED7BE7E4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10.8</c:v>
                </c:pt>
              </c:numCache>
            </c:numRef>
          </c:val>
          <c:smooth val="0"/>
          <c:extLst>
            <c:ext xmlns:c16="http://schemas.microsoft.com/office/drawing/2014/chart" uri="{C3380CC4-5D6E-409C-BE32-E72D297353CC}">
              <c16:uniqueId val="{00000001-6574-463E-8EA5-E06ED7BE7E4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1178.32</c:v>
                </c:pt>
                <c:pt idx="1">
                  <c:v>1266.49</c:v>
                </c:pt>
                <c:pt idx="2">
                  <c:v>1245.83</c:v>
                </c:pt>
                <c:pt idx="3">
                  <c:v>1576.94</c:v>
                </c:pt>
                <c:pt idx="4">
                  <c:v>2495.2800000000002</c:v>
                </c:pt>
              </c:numCache>
            </c:numRef>
          </c:val>
          <c:extLst>
            <c:ext xmlns:c16="http://schemas.microsoft.com/office/drawing/2014/chart" uri="{C3380CC4-5D6E-409C-BE32-E72D297353CC}">
              <c16:uniqueId val="{00000000-F0B6-464A-8022-87F99EBE4E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362.35</c:v>
                </c:pt>
              </c:numCache>
            </c:numRef>
          </c:val>
          <c:smooth val="0"/>
          <c:extLst>
            <c:ext xmlns:c16="http://schemas.microsoft.com/office/drawing/2014/chart" uri="{C3380CC4-5D6E-409C-BE32-E72D297353CC}">
              <c16:uniqueId val="{00000001-F0B6-464A-8022-87F99EBE4E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148.03</c:v>
                </c:pt>
                <c:pt idx="1">
                  <c:v>209.67</c:v>
                </c:pt>
                <c:pt idx="2">
                  <c:v>249.25</c:v>
                </c:pt>
                <c:pt idx="3">
                  <c:v>248.76</c:v>
                </c:pt>
                <c:pt idx="4">
                  <c:v>234.93</c:v>
                </c:pt>
              </c:numCache>
            </c:numRef>
          </c:val>
          <c:extLst>
            <c:ext xmlns:c16="http://schemas.microsoft.com/office/drawing/2014/chart" uri="{C3380CC4-5D6E-409C-BE32-E72D297353CC}">
              <c16:uniqueId val="{00000000-0E22-4B8D-9179-552E31A74F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429.24</c:v>
                </c:pt>
              </c:numCache>
            </c:numRef>
          </c:val>
          <c:smooth val="0"/>
          <c:extLst>
            <c:ext xmlns:c16="http://schemas.microsoft.com/office/drawing/2014/chart" uri="{C3380CC4-5D6E-409C-BE32-E72D297353CC}">
              <c16:uniqueId val="{00000001-0E22-4B8D-9179-552E31A74F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133.47</c:v>
                </c:pt>
                <c:pt idx="1">
                  <c:v>124.79</c:v>
                </c:pt>
                <c:pt idx="2">
                  <c:v>113.84</c:v>
                </c:pt>
                <c:pt idx="3">
                  <c:v>123.71</c:v>
                </c:pt>
                <c:pt idx="4">
                  <c:v>111.48</c:v>
                </c:pt>
              </c:numCache>
            </c:numRef>
          </c:val>
          <c:extLst>
            <c:ext xmlns:c16="http://schemas.microsoft.com/office/drawing/2014/chart" uri="{C3380CC4-5D6E-409C-BE32-E72D297353CC}">
              <c16:uniqueId val="{00000000-B20E-4239-97D1-0D82043B1A3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90.78</c:v>
                </c:pt>
              </c:numCache>
            </c:numRef>
          </c:val>
          <c:smooth val="0"/>
          <c:extLst>
            <c:ext xmlns:c16="http://schemas.microsoft.com/office/drawing/2014/chart" uri="{C3380CC4-5D6E-409C-BE32-E72D297353CC}">
              <c16:uniqueId val="{00000001-B20E-4239-97D1-0D82043B1A3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98.02</c:v>
                </c:pt>
                <c:pt idx="1">
                  <c:v>109.39</c:v>
                </c:pt>
                <c:pt idx="2">
                  <c:v>120.61</c:v>
                </c:pt>
                <c:pt idx="3">
                  <c:v>111.61</c:v>
                </c:pt>
                <c:pt idx="4">
                  <c:v>124.45</c:v>
                </c:pt>
              </c:numCache>
            </c:numRef>
          </c:val>
          <c:extLst>
            <c:ext xmlns:c16="http://schemas.microsoft.com/office/drawing/2014/chart" uri="{C3380CC4-5D6E-409C-BE32-E72D297353CC}">
              <c16:uniqueId val="{00000000-F9CF-4C30-91D4-4EF87F1C9E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202.75</c:v>
                </c:pt>
              </c:numCache>
            </c:numRef>
          </c:val>
          <c:smooth val="0"/>
          <c:extLst>
            <c:ext xmlns:c16="http://schemas.microsoft.com/office/drawing/2014/chart" uri="{C3380CC4-5D6E-409C-BE32-E72D297353CC}">
              <c16:uniqueId val="{00000001-F9CF-4C30-91D4-4EF87F1C9E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O40" zoomScale="85" zoomScaleNormal="85"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三重県　玉城町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15035</v>
      </c>
      <c r="AM8" s="65"/>
      <c r="AN8" s="65"/>
      <c r="AO8" s="65"/>
      <c r="AP8" s="65"/>
      <c r="AQ8" s="65"/>
      <c r="AR8" s="65"/>
      <c r="AS8" s="65"/>
      <c r="AT8" s="36">
        <f>データ!$S$6</f>
        <v>40.909999999999997</v>
      </c>
      <c r="AU8" s="37"/>
      <c r="AV8" s="37"/>
      <c r="AW8" s="37"/>
      <c r="AX8" s="37"/>
      <c r="AY8" s="37"/>
      <c r="AZ8" s="37"/>
      <c r="BA8" s="37"/>
      <c r="BB8" s="54">
        <f>データ!$T$6</f>
        <v>367.51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84.93</v>
      </c>
      <c r="J10" s="37"/>
      <c r="K10" s="37"/>
      <c r="L10" s="37"/>
      <c r="M10" s="37"/>
      <c r="N10" s="37"/>
      <c r="O10" s="64"/>
      <c r="P10" s="54">
        <f>データ!$P$6</f>
        <v>99.57</v>
      </c>
      <c r="Q10" s="54"/>
      <c r="R10" s="54"/>
      <c r="S10" s="54"/>
      <c r="T10" s="54"/>
      <c r="U10" s="54"/>
      <c r="V10" s="54"/>
      <c r="W10" s="65">
        <f>データ!$Q$6</f>
        <v>2555</v>
      </c>
      <c r="X10" s="65"/>
      <c r="Y10" s="65"/>
      <c r="Z10" s="65"/>
      <c r="AA10" s="65"/>
      <c r="AB10" s="65"/>
      <c r="AC10" s="65"/>
      <c r="AD10" s="2"/>
      <c r="AE10" s="2"/>
      <c r="AF10" s="2"/>
      <c r="AG10" s="2"/>
      <c r="AH10" s="2"/>
      <c r="AI10" s="2"/>
      <c r="AJ10" s="2"/>
      <c r="AK10" s="2"/>
      <c r="AL10" s="65">
        <f>データ!$U$6</f>
        <v>14895</v>
      </c>
      <c r="AM10" s="65"/>
      <c r="AN10" s="65"/>
      <c r="AO10" s="65"/>
      <c r="AP10" s="65"/>
      <c r="AQ10" s="65"/>
      <c r="AR10" s="65"/>
      <c r="AS10" s="65"/>
      <c r="AT10" s="36">
        <f>データ!$V$6</f>
        <v>41.2</v>
      </c>
      <c r="AU10" s="37"/>
      <c r="AV10" s="37"/>
      <c r="AW10" s="37"/>
      <c r="AX10" s="37"/>
      <c r="AY10" s="37"/>
      <c r="AZ10" s="37"/>
      <c r="BA10" s="37"/>
      <c r="BB10" s="54">
        <f>データ!$W$6</f>
        <v>361.53</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en3YJ+UUZ3DXnnEqthHGKuQ68A44iI4kfCwEL9+DMokmIMXQd7sGmL5rno0lqbOhv8a7jag12CUBk0INAIC5Q==" saltValue="Z35VUQtwgh9Oyj2JkIsU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244619</v>
      </c>
      <c r="D6" s="20">
        <f t="shared" si="3"/>
        <v>46</v>
      </c>
      <c r="E6" s="20">
        <f t="shared" si="3"/>
        <v>1</v>
      </c>
      <c r="F6" s="20">
        <f t="shared" si="3"/>
        <v>0</v>
      </c>
      <c r="G6" s="20">
        <f t="shared" si="3"/>
        <v>1</v>
      </c>
      <c r="H6" s="20" t="str">
        <f t="shared" si="3"/>
        <v>三重県　玉城町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84.93</v>
      </c>
      <c r="P6" s="21">
        <f t="shared" si="3"/>
        <v>99.57</v>
      </c>
      <c r="Q6" s="21">
        <f t="shared" si="3"/>
        <v>2555</v>
      </c>
      <c r="R6" s="21">
        <f t="shared" si="3"/>
        <v>15035</v>
      </c>
      <c r="S6" s="21">
        <f t="shared" si="3"/>
        <v>40.909999999999997</v>
      </c>
      <c r="T6" s="21">
        <f t="shared" si="3"/>
        <v>367.51</v>
      </c>
      <c r="U6" s="21">
        <f t="shared" si="3"/>
        <v>14895</v>
      </c>
      <c r="V6" s="21">
        <f t="shared" si="3"/>
        <v>41.2</v>
      </c>
      <c r="W6" s="21">
        <f t="shared" si="3"/>
        <v>361.53</v>
      </c>
      <c r="X6" s="22">
        <f>IF(X7="",NA(),X7)</f>
        <v>136.77000000000001</v>
      </c>
      <c r="Y6" s="22">
        <f t="shared" ref="Y6:AG6" si="4">IF(Y7="",NA(),Y7)</f>
        <v>123.34</v>
      </c>
      <c r="Z6" s="22">
        <f t="shared" si="4"/>
        <v>113.34</v>
      </c>
      <c r="AA6" s="22">
        <f t="shared" si="4"/>
        <v>122.82</v>
      </c>
      <c r="AB6" s="22">
        <f t="shared" si="4"/>
        <v>111.66</v>
      </c>
      <c r="AC6" s="22">
        <f t="shared" si="4"/>
        <v>108.35</v>
      </c>
      <c r="AD6" s="22">
        <f t="shared" si="4"/>
        <v>108.84</v>
      </c>
      <c r="AE6" s="22">
        <f t="shared" si="4"/>
        <v>105.92</v>
      </c>
      <c r="AF6" s="22">
        <f t="shared" si="4"/>
        <v>106.01</v>
      </c>
      <c r="AG6" s="22">
        <f t="shared" si="4"/>
        <v>105.08</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10.8</v>
      </c>
      <c r="AS6" s="21" t="str">
        <f>IF(AS7="","",IF(AS7="-","【-】","【"&amp;SUBSTITUTE(TEXT(AS7,"#,##0.00"),"-","△")&amp;"】"))</f>
        <v>【1.61】</v>
      </c>
      <c r="AT6" s="22">
        <f>IF(AT7="",NA(),AT7)</f>
        <v>1178.32</v>
      </c>
      <c r="AU6" s="22">
        <f t="shared" ref="AU6:BC6" si="6">IF(AU7="",NA(),AU7)</f>
        <v>1266.49</v>
      </c>
      <c r="AV6" s="22">
        <f t="shared" si="6"/>
        <v>1245.83</v>
      </c>
      <c r="AW6" s="22">
        <f t="shared" si="6"/>
        <v>1576.94</v>
      </c>
      <c r="AX6" s="22">
        <f t="shared" si="6"/>
        <v>2495.2800000000002</v>
      </c>
      <c r="AY6" s="22">
        <f t="shared" si="6"/>
        <v>367.55</v>
      </c>
      <c r="AZ6" s="22">
        <f t="shared" si="6"/>
        <v>378.56</v>
      </c>
      <c r="BA6" s="22">
        <f t="shared" si="6"/>
        <v>364.46</v>
      </c>
      <c r="BB6" s="22">
        <f t="shared" si="6"/>
        <v>338.89</v>
      </c>
      <c r="BC6" s="22">
        <f t="shared" si="6"/>
        <v>362.35</v>
      </c>
      <c r="BD6" s="21" t="str">
        <f>IF(BD7="","",IF(BD7="-","【-】","【"&amp;SUBSTITUTE(TEXT(BD7,"#,##0.00"),"-","△")&amp;"】"))</f>
        <v>【239.69】</v>
      </c>
      <c r="BE6" s="22">
        <f>IF(BE7="",NA(),BE7)</f>
        <v>148.03</v>
      </c>
      <c r="BF6" s="22">
        <f t="shared" ref="BF6:BN6" si="7">IF(BF7="",NA(),BF7)</f>
        <v>209.67</v>
      </c>
      <c r="BG6" s="22">
        <f t="shared" si="7"/>
        <v>249.25</v>
      </c>
      <c r="BH6" s="22">
        <f t="shared" si="7"/>
        <v>248.76</v>
      </c>
      <c r="BI6" s="22">
        <f t="shared" si="7"/>
        <v>234.93</v>
      </c>
      <c r="BJ6" s="22">
        <f t="shared" si="7"/>
        <v>418.68</v>
      </c>
      <c r="BK6" s="22">
        <f t="shared" si="7"/>
        <v>395.68</v>
      </c>
      <c r="BL6" s="22">
        <f t="shared" si="7"/>
        <v>403.72</v>
      </c>
      <c r="BM6" s="22">
        <f t="shared" si="7"/>
        <v>400.21</v>
      </c>
      <c r="BN6" s="22">
        <f t="shared" si="7"/>
        <v>429.24</v>
      </c>
      <c r="BO6" s="21" t="str">
        <f>IF(BO7="","",IF(BO7="-","【-】","【"&amp;SUBSTITUTE(TEXT(BO7,"#,##0.00"),"-","△")&amp;"】"))</f>
        <v>【264.86】</v>
      </c>
      <c r="BP6" s="22">
        <f>IF(BP7="",NA(),BP7)</f>
        <v>133.47</v>
      </c>
      <c r="BQ6" s="22">
        <f t="shared" ref="BQ6:BY6" si="8">IF(BQ7="",NA(),BQ7)</f>
        <v>124.79</v>
      </c>
      <c r="BR6" s="22">
        <f t="shared" si="8"/>
        <v>113.84</v>
      </c>
      <c r="BS6" s="22">
        <f t="shared" si="8"/>
        <v>123.71</v>
      </c>
      <c r="BT6" s="22">
        <f t="shared" si="8"/>
        <v>111.48</v>
      </c>
      <c r="BU6" s="22">
        <f t="shared" si="8"/>
        <v>94.78</v>
      </c>
      <c r="BV6" s="22">
        <f t="shared" si="8"/>
        <v>97.59</v>
      </c>
      <c r="BW6" s="22">
        <f t="shared" si="8"/>
        <v>92.17</v>
      </c>
      <c r="BX6" s="22">
        <f t="shared" si="8"/>
        <v>92.83</v>
      </c>
      <c r="BY6" s="22">
        <f t="shared" si="8"/>
        <v>90.78</v>
      </c>
      <c r="BZ6" s="21" t="str">
        <f>IF(BZ7="","",IF(BZ7="-","【-】","【"&amp;SUBSTITUTE(TEXT(BZ7,"#,##0.00"),"-","△")&amp;"】"))</f>
        <v>【97.59】</v>
      </c>
      <c r="CA6" s="22">
        <f>IF(CA7="",NA(),CA7)</f>
        <v>98.02</v>
      </c>
      <c r="CB6" s="22">
        <f t="shared" ref="CB6:CJ6" si="9">IF(CB7="",NA(),CB7)</f>
        <v>109.39</v>
      </c>
      <c r="CC6" s="22">
        <f t="shared" si="9"/>
        <v>120.61</v>
      </c>
      <c r="CD6" s="22">
        <f t="shared" si="9"/>
        <v>111.61</v>
      </c>
      <c r="CE6" s="22">
        <f t="shared" si="9"/>
        <v>124.45</v>
      </c>
      <c r="CF6" s="22">
        <f t="shared" si="9"/>
        <v>181.3</v>
      </c>
      <c r="CG6" s="22">
        <f t="shared" si="9"/>
        <v>181.71</v>
      </c>
      <c r="CH6" s="22">
        <f t="shared" si="9"/>
        <v>188.51</v>
      </c>
      <c r="CI6" s="22">
        <f t="shared" si="9"/>
        <v>189.43</v>
      </c>
      <c r="CJ6" s="22">
        <f t="shared" si="9"/>
        <v>202.75</v>
      </c>
      <c r="CK6" s="21" t="str">
        <f>IF(CK7="","",IF(CK7="-","【-】","【"&amp;SUBSTITUTE(TEXT(CK7,"#,##0.00"),"-","△")&amp;"】"))</f>
        <v>【181.66】</v>
      </c>
      <c r="CL6" s="22">
        <f>IF(CL7="",NA(),CL7)</f>
        <v>65.06</v>
      </c>
      <c r="CM6" s="22">
        <f t="shared" ref="CM6:CU6" si="10">IF(CM7="",NA(),CM7)</f>
        <v>62.33</v>
      </c>
      <c r="CN6" s="22">
        <f t="shared" si="10"/>
        <v>62.2</v>
      </c>
      <c r="CO6" s="22">
        <f t="shared" si="10"/>
        <v>63.35</v>
      </c>
      <c r="CP6" s="22">
        <f t="shared" si="10"/>
        <v>66.39</v>
      </c>
      <c r="CQ6" s="22">
        <f t="shared" si="10"/>
        <v>55.89</v>
      </c>
      <c r="CR6" s="22">
        <f t="shared" si="10"/>
        <v>55.72</v>
      </c>
      <c r="CS6" s="22">
        <f t="shared" si="10"/>
        <v>55.31</v>
      </c>
      <c r="CT6" s="22">
        <f t="shared" si="10"/>
        <v>55.14</v>
      </c>
      <c r="CU6" s="22">
        <f t="shared" si="10"/>
        <v>55.47</v>
      </c>
      <c r="CV6" s="21" t="str">
        <f>IF(CV7="","",IF(CV7="-","【-】","【"&amp;SUBSTITUTE(TEXT(CV7,"#,##0.00"),"-","△")&amp;"】"))</f>
        <v>【60.21】</v>
      </c>
      <c r="CW6" s="22">
        <f>IF(CW7="",NA(),CW7)</f>
        <v>89.24</v>
      </c>
      <c r="CX6" s="22">
        <f t="shared" ref="CX6:DF6" si="11">IF(CX7="",NA(),CX7)</f>
        <v>91.09</v>
      </c>
      <c r="CY6" s="22">
        <f t="shared" si="11"/>
        <v>89.64</v>
      </c>
      <c r="CZ6" s="22">
        <f t="shared" si="11"/>
        <v>88</v>
      </c>
      <c r="DA6" s="22">
        <f t="shared" si="11"/>
        <v>84.48</v>
      </c>
      <c r="DB6" s="22">
        <f t="shared" si="11"/>
        <v>81.27</v>
      </c>
      <c r="DC6" s="22">
        <f t="shared" si="11"/>
        <v>81.260000000000005</v>
      </c>
      <c r="DD6" s="22">
        <f t="shared" si="11"/>
        <v>80.36</v>
      </c>
      <c r="DE6" s="22">
        <f t="shared" si="11"/>
        <v>80.13</v>
      </c>
      <c r="DF6" s="22">
        <f t="shared" si="11"/>
        <v>76.97</v>
      </c>
      <c r="DG6" s="21" t="str">
        <f>IF(DG7="","",IF(DG7="-","【-】","【"&amp;SUBSTITUTE(TEXT(DG7,"#,##0.00"),"-","△")&amp;"】"))</f>
        <v>【89.21】</v>
      </c>
      <c r="DH6" s="22">
        <f>IF(DH7="",NA(),DH7)</f>
        <v>50.08</v>
      </c>
      <c r="DI6" s="22">
        <f t="shared" ref="DI6:DQ6" si="12">IF(DI7="",NA(),DI7)</f>
        <v>51.81</v>
      </c>
      <c r="DJ6" s="22">
        <f t="shared" si="12"/>
        <v>53.07</v>
      </c>
      <c r="DK6" s="22">
        <f t="shared" si="12"/>
        <v>50.48</v>
      </c>
      <c r="DL6" s="22">
        <f t="shared" si="12"/>
        <v>51.96</v>
      </c>
      <c r="DM6" s="22">
        <f t="shared" si="12"/>
        <v>50.63</v>
      </c>
      <c r="DN6" s="22">
        <f t="shared" si="12"/>
        <v>51.29</v>
      </c>
      <c r="DO6" s="22">
        <f t="shared" si="12"/>
        <v>52.2</v>
      </c>
      <c r="DP6" s="22">
        <f t="shared" si="12"/>
        <v>52.7</v>
      </c>
      <c r="DQ6" s="22">
        <f t="shared" si="12"/>
        <v>52.87</v>
      </c>
      <c r="DR6" s="21" t="str">
        <f>IF(DR7="","",IF(DR7="-","【-】","【"&amp;SUBSTITUTE(TEXT(DR7,"#,##0.00"),"-","△")&amp;"】"))</f>
        <v>【52.41】</v>
      </c>
      <c r="DS6" s="22">
        <f>IF(DS7="",NA(),DS7)</f>
        <v>22.59</v>
      </c>
      <c r="DT6" s="22">
        <f t="shared" ref="DT6:EB6" si="13">IF(DT7="",NA(),DT7)</f>
        <v>22.63</v>
      </c>
      <c r="DU6" s="22">
        <f t="shared" si="13"/>
        <v>22.9</v>
      </c>
      <c r="DV6" s="22">
        <f t="shared" si="13"/>
        <v>23.48</v>
      </c>
      <c r="DW6" s="22">
        <f t="shared" si="13"/>
        <v>23.48</v>
      </c>
      <c r="DX6" s="22">
        <f t="shared" si="13"/>
        <v>18.28</v>
      </c>
      <c r="DY6" s="22">
        <f t="shared" si="13"/>
        <v>19.61</v>
      </c>
      <c r="DZ6" s="22">
        <f t="shared" si="13"/>
        <v>20.73</v>
      </c>
      <c r="EA6" s="22">
        <f t="shared" si="13"/>
        <v>22.86</v>
      </c>
      <c r="EB6" s="22">
        <f t="shared" si="13"/>
        <v>26.86</v>
      </c>
      <c r="EC6" s="21" t="str">
        <f>IF(EC7="","",IF(EC7="-","【-】","【"&amp;SUBSTITUTE(TEXT(EC7,"#,##0.00"),"-","△")&amp;"】"))</f>
        <v>【26.78】</v>
      </c>
      <c r="ED6" s="22">
        <f>IF(ED7="",NA(),ED7)</f>
        <v>0.25</v>
      </c>
      <c r="EE6" s="22">
        <f t="shared" ref="EE6:EM6" si="14">IF(EE7="",NA(),EE7)</f>
        <v>0.03</v>
      </c>
      <c r="EF6" s="22">
        <f t="shared" si="14"/>
        <v>0.26</v>
      </c>
      <c r="EG6" s="21">
        <f t="shared" si="14"/>
        <v>0</v>
      </c>
      <c r="EH6" s="21">
        <f t="shared" si="14"/>
        <v>0</v>
      </c>
      <c r="EI6" s="22">
        <f t="shared" si="14"/>
        <v>0.53</v>
      </c>
      <c r="EJ6" s="22">
        <f t="shared" si="14"/>
        <v>0.48</v>
      </c>
      <c r="EK6" s="22">
        <f t="shared" si="14"/>
        <v>0.5</v>
      </c>
      <c r="EL6" s="22">
        <f t="shared" si="14"/>
        <v>0.41</v>
      </c>
      <c r="EM6" s="22">
        <f t="shared" si="14"/>
        <v>0.39</v>
      </c>
      <c r="EN6" s="21" t="str">
        <f>IF(EN7="","",IF(EN7="-","【-】","【"&amp;SUBSTITUTE(TEXT(EN7,"#,##0.00"),"-","△")&amp;"】"))</f>
        <v>【0.59】</v>
      </c>
    </row>
    <row r="7" spans="1:144" s="23" customFormat="1" x14ac:dyDescent="0.15">
      <c r="A7" s="15"/>
      <c r="B7" s="24">
        <v>2024</v>
      </c>
      <c r="C7" s="24">
        <v>244619</v>
      </c>
      <c r="D7" s="24">
        <v>46</v>
      </c>
      <c r="E7" s="24">
        <v>1</v>
      </c>
      <c r="F7" s="24">
        <v>0</v>
      </c>
      <c r="G7" s="24">
        <v>1</v>
      </c>
      <c r="H7" s="24" t="s">
        <v>92</v>
      </c>
      <c r="I7" s="24" t="s">
        <v>93</v>
      </c>
      <c r="J7" s="24" t="s">
        <v>94</v>
      </c>
      <c r="K7" s="24" t="s">
        <v>95</v>
      </c>
      <c r="L7" s="24" t="s">
        <v>96</v>
      </c>
      <c r="M7" s="24" t="s">
        <v>97</v>
      </c>
      <c r="N7" s="25" t="s">
        <v>98</v>
      </c>
      <c r="O7" s="25">
        <v>84.93</v>
      </c>
      <c r="P7" s="25">
        <v>99.57</v>
      </c>
      <c r="Q7" s="25">
        <v>2555</v>
      </c>
      <c r="R7" s="25">
        <v>15035</v>
      </c>
      <c r="S7" s="25">
        <v>40.909999999999997</v>
      </c>
      <c r="T7" s="25">
        <v>367.51</v>
      </c>
      <c r="U7" s="25">
        <v>14895</v>
      </c>
      <c r="V7" s="25">
        <v>41.2</v>
      </c>
      <c r="W7" s="25">
        <v>361.53</v>
      </c>
      <c r="X7" s="25">
        <v>136.77000000000001</v>
      </c>
      <c r="Y7" s="25">
        <v>123.34</v>
      </c>
      <c r="Z7" s="25">
        <v>113.34</v>
      </c>
      <c r="AA7" s="25">
        <v>122.82</v>
      </c>
      <c r="AB7" s="25">
        <v>111.66</v>
      </c>
      <c r="AC7" s="25">
        <v>108.35</v>
      </c>
      <c r="AD7" s="25">
        <v>108.84</v>
      </c>
      <c r="AE7" s="25">
        <v>105.92</v>
      </c>
      <c r="AF7" s="25">
        <v>106.01</v>
      </c>
      <c r="AG7" s="25">
        <v>105.08</v>
      </c>
      <c r="AH7" s="25">
        <v>107.26</v>
      </c>
      <c r="AI7" s="25">
        <v>0</v>
      </c>
      <c r="AJ7" s="25">
        <v>0</v>
      </c>
      <c r="AK7" s="25">
        <v>0</v>
      </c>
      <c r="AL7" s="25">
        <v>0</v>
      </c>
      <c r="AM7" s="25">
        <v>0</v>
      </c>
      <c r="AN7" s="25">
        <v>3.98</v>
      </c>
      <c r="AO7" s="25">
        <v>6.02</v>
      </c>
      <c r="AP7" s="25">
        <v>7.78</v>
      </c>
      <c r="AQ7" s="25">
        <v>9.59</v>
      </c>
      <c r="AR7" s="25">
        <v>10.8</v>
      </c>
      <c r="AS7" s="25">
        <v>1.61</v>
      </c>
      <c r="AT7" s="25">
        <v>1178.32</v>
      </c>
      <c r="AU7" s="25">
        <v>1266.49</v>
      </c>
      <c r="AV7" s="25">
        <v>1245.83</v>
      </c>
      <c r="AW7" s="25">
        <v>1576.94</v>
      </c>
      <c r="AX7" s="25">
        <v>2495.2800000000002</v>
      </c>
      <c r="AY7" s="25">
        <v>367.55</v>
      </c>
      <c r="AZ7" s="25">
        <v>378.56</v>
      </c>
      <c r="BA7" s="25">
        <v>364.46</v>
      </c>
      <c r="BB7" s="25">
        <v>338.89</v>
      </c>
      <c r="BC7" s="25">
        <v>362.35</v>
      </c>
      <c r="BD7" s="25">
        <v>239.69</v>
      </c>
      <c r="BE7" s="25">
        <v>148.03</v>
      </c>
      <c r="BF7" s="25">
        <v>209.67</v>
      </c>
      <c r="BG7" s="25">
        <v>249.25</v>
      </c>
      <c r="BH7" s="25">
        <v>248.76</v>
      </c>
      <c r="BI7" s="25">
        <v>234.93</v>
      </c>
      <c r="BJ7" s="25">
        <v>418.68</v>
      </c>
      <c r="BK7" s="25">
        <v>395.68</v>
      </c>
      <c r="BL7" s="25">
        <v>403.72</v>
      </c>
      <c r="BM7" s="25">
        <v>400.21</v>
      </c>
      <c r="BN7" s="25">
        <v>429.24</v>
      </c>
      <c r="BO7" s="25">
        <v>264.86</v>
      </c>
      <c r="BP7" s="25">
        <v>133.47</v>
      </c>
      <c r="BQ7" s="25">
        <v>124.79</v>
      </c>
      <c r="BR7" s="25">
        <v>113.84</v>
      </c>
      <c r="BS7" s="25">
        <v>123.71</v>
      </c>
      <c r="BT7" s="25">
        <v>111.48</v>
      </c>
      <c r="BU7" s="25">
        <v>94.78</v>
      </c>
      <c r="BV7" s="25">
        <v>97.59</v>
      </c>
      <c r="BW7" s="25">
        <v>92.17</v>
      </c>
      <c r="BX7" s="25">
        <v>92.83</v>
      </c>
      <c r="BY7" s="25">
        <v>90.78</v>
      </c>
      <c r="BZ7" s="25">
        <v>97.59</v>
      </c>
      <c r="CA7" s="25">
        <v>98.02</v>
      </c>
      <c r="CB7" s="25">
        <v>109.39</v>
      </c>
      <c r="CC7" s="25">
        <v>120.61</v>
      </c>
      <c r="CD7" s="25">
        <v>111.61</v>
      </c>
      <c r="CE7" s="25">
        <v>124.45</v>
      </c>
      <c r="CF7" s="25">
        <v>181.3</v>
      </c>
      <c r="CG7" s="25">
        <v>181.71</v>
      </c>
      <c r="CH7" s="25">
        <v>188.51</v>
      </c>
      <c r="CI7" s="25">
        <v>189.43</v>
      </c>
      <c r="CJ7" s="25">
        <v>202.75</v>
      </c>
      <c r="CK7" s="25">
        <v>181.66</v>
      </c>
      <c r="CL7" s="25">
        <v>65.06</v>
      </c>
      <c r="CM7" s="25">
        <v>62.33</v>
      </c>
      <c r="CN7" s="25">
        <v>62.2</v>
      </c>
      <c r="CO7" s="25">
        <v>63.35</v>
      </c>
      <c r="CP7" s="25">
        <v>66.39</v>
      </c>
      <c r="CQ7" s="25">
        <v>55.89</v>
      </c>
      <c r="CR7" s="25">
        <v>55.72</v>
      </c>
      <c r="CS7" s="25">
        <v>55.31</v>
      </c>
      <c r="CT7" s="25">
        <v>55.14</v>
      </c>
      <c r="CU7" s="25">
        <v>55.47</v>
      </c>
      <c r="CV7" s="25">
        <v>60.21</v>
      </c>
      <c r="CW7" s="25">
        <v>89.24</v>
      </c>
      <c r="CX7" s="25">
        <v>91.09</v>
      </c>
      <c r="CY7" s="25">
        <v>89.64</v>
      </c>
      <c r="CZ7" s="25">
        <v>88</v>
      </c>
      <c r="DA7" s="25">
        <v>84.48</v>
      </c>
      <c r="DB7" s="25">
        <v>81.27</v>
      </c>
      <c r="DC7" s="25">
        <v>81.260000000000005</v>
      </c>
      <c r="DD7" s="25">
        <v>80.36</v>
      </c>
      <c r="DE7" s="25">
        <v>80.13</v>
      </c>
      <c r="DF7" s="25">
        <v>76.97</v>
      </c>
      <c r="DG7" s="25">
        <v>89.21</v>
      </c>
      <c r="DH7" s="25">
        <v>50.08</v>
      </c>
      <c r="DI7" s="25">
        <v>51.81</v>
      </c>
      <c r="DJ7" s="25">
        <v>53.07</v>
      </c>
      <c r="DK7" s="25">
        <v>50.48</v>
      </c>
      <c r="DL7" s="25">
        <v>51.96</v>
      </c>
      <c r="DM7" s="25">
        <v>50.63</v>
      </c>
      <c r="DN7" s="25">
        <v>51.29</v>
      </c>
      <c r="DO7" s="25">
        <v>52.2</v>
      </c>
      <c r="DP7" s="25">
        <v>52.7</v>
      </c>
      <c r="DQ7" s="25">
        <v>52.87</v>
      </c>
      <c r="DR7" s="25">
        <v>52.41</v>
      </c>
      <c r="DS7" s="25">
        <v>22.59</v>
      </c>
      <c r="DT7" s="25">
        <v>22.63</v>
      </c>
      <c r="DU7" s="25">
        <v>22.9</v>
      </c>
      <c r="DV7" s="25">
        <v>23.48</v>
      </c>
      <c r="DW7" s="25">
        <v>23.48</v>
      </c>
      <c r="DX7" s="25">
        <v>18.28</v>
      </c>
      <c r="DY7" s="25">
        <v>19.61</v>
      </c>
      <c r="DZ7" s="25">
        <v>20.73</v>
      </c>
      <c r="EA7" s="25">
        <v>22.86</v>
      </c>
      <c r="EB7" s="25">
        <v>26.86</v>
      </c>
      <c r="EC7" s="25">
        <v>26.78</v>
      </c>
      <c r="ED7" s="25">
        <v>0.25</v>
      </c>
      <c r="EE7" s="25">
        <v>0.03</v>
      </c>
      <c r="EF7" s="25">
        <v>0.26</v>
      </c>
      <c r="EG7" s="25">
        <v>0</v>
      </c>
      <c r="EH7" s="25">
        <v>0</v>
      </c>
      <c r="EI7" s="25">
        <v>0.53</v>
      </c>
      <c r="EJ7" s="25">
        <v>0.48</v>
      </c>
      <c r="EK7" s="25">
        <v>0.5</v>
      </c>
      <c r="EL7" s="25">
        <v>0.41</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107</v>
      </c>
      <c r="D13" t="s">
        <v>107</v>
      </c>
      <c r="E13" t="s">
        <v>106</v>
      </c>
      <c r="F13" t="s">
        <v>106</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