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odai-fsv\総務課\04_財政\13_決算統計（公営企業）\10_Ｒ07（Ｒ06決算）\13_公営企業に係る経営比較分析表（令和６年度決算）の分析等について\03_回答\"/>
    </mc:Choice>
  </mc:AlternateContent>
  <xr:revisionPtr revIDLastSave="0" documentId="13_ncr:1_{1ED213CB-0024-4C11-9594-4E75C316DEA0}" xr6:coauthVersionLast="47" xr6:coauthVersionMax="47" xr10:uidLastSave="{00000000-0000-0000-0000-000000000000}"/>
  <workbookProtection workbookAlgorithmName="SHA-512" workbookHashValue="DdinWlj1NqQmQkevxo2v0xmUh70CTKR1RWcU/UrpoUswNZnAkb7bC0ox5uH57L7ZUcBZe0VCORKQL/01NjSm+w==" workbookSaltValue="xdvbbrnqK0K82lhQkDYAxg=="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G85" i="4"/>
  <c r="I10" i="4"/>
</calcChain>
</file>

<file path=xl/sharedStrings.xml><?xml version="1.0" encoding="utf-8"?>
<sst xmlns="http://schemas.openxmlformats.org/spreadsheetml/2006/main" count="307" uniqueCount="116">
  <si>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</si>
  <si>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</si>
  <si>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</si>
  <si>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</si>
  <si>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</si>
  <si>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</si>
  <si>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</si>
  <si>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</si>
  <si>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</si>
  <si>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</si>
  <si>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</si>
  <si>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</si>
  <si>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</si>
  <si>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</si>
  <si>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</si>
  <si>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</si>
  <si>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</si>
  <si>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</si>
  <si>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</si>
  <si>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</si>
  <si>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</si>
  <si>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</si>
  <si>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</si>
  <si>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</si>
  <si>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</si>
  <si>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</si>
  <si>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</si>
  <si>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</si>
  <si>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</si>
  <si>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</si>
  <si>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</si>
  <si>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</si>
  <si>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</si>
  <si>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</si>
  <si>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</si>
  <si>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</si>
  <si>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</si>
  <si>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</si>
  <si>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</si>
  <si>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</si>
  <si>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</si>
  <si>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</si>
  <si>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</si>
  <si>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</si>
  <si>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</si>
  <si>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</si>
  <si>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</si>
  <si>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</si>
  <si>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</si>
  <si>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</si>
  <si>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</si>
  <si>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</si>
  <si>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</si>
  <si>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</si>
  <si>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</si>
  <si>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</si>
  <si>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</si>
  <si>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</si>
  <si>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</si>
  <si>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</si>
  <si>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</si>
  <si>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</si>
  <si>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</si>
  <si>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</si>
  <si>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</si>
  <si>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</si>
  <si>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</si>
  <si>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</si>
  <si>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</si>
  <si>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</si>
  <si>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</si>
  <si>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</si>
  <si>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</si>
  <si>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</si>
  <si>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</si>
  <si>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</si>
  <si>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</si>
  <si>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</si>
  <si>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</si>
  <si>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</si>
  <si>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</si>
  <si>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</si>
  <si>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</si>
  <si>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</si>
  <si>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</si>
  <si>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</si>
  <si>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</si>
  <si>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</si>
  <si>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</si>
  <si>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</si>
  <si>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</si>
  <si>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</si>
  <si>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</si>
  <si>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</si>
  <si>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</si>
  <si>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</si>
  <si>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大台町</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</si>
  <si>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</si>
  <si>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</si>
  <si>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</si>
  <si>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</si>
  <si>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</si>
  <si>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</si>
  <si>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</si>
  <si>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</si>
  <si>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</si>
  <si>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</si>
  <si>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</si>
  <si>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</si>
  <si>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</si>
  <si>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</si>
  <si>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</si>
  <si>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</si>
  <si>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耐用年数を超える浄化槽はありませんが維持管理費は年々増加しています。</t>
    <phoneticPr fontId="4"/>
  </si>
  <si>
    <t>　特定地域生活排水処理事業は、本町の特定環境保全公共下水道事業対象区域外の地域で行っている事業です。
　それらの要因に伴い、一般会計からの補助金に頼る厳しい経営が続くと予想されますが、令和8年度に料金改定を実施します。
　また、経費削減をするため適切な維持管理を実施し、経営の健全性・効率性の向上を図っていきます。</t>
    <phoneticPr fontId="4"/>
  </si>
  <si>
    <t>　　経常収支比率が100％以上で単年度の収支が黒字であることを示していますが、収入における一般会計からの補助金の割合が高くなっています。
　浄化槽の維持管理費が年々増加しているため、汚水処理原価も類似団体より高くなっています。
　本来は料金収入で会計全体を賄う独立採算の経営が基本となるため、料金改定を令和8年度から行い料金収入体系の改善を図りますが、本町の地域実情等を勘案すると、料金収入のみで運営することは困難であるため、一般会計からの補助金に頼らざるを得ない状況となっています。
　経営状況の改善に向けた取り組みは、重要な課題であり、一層の経営の健全性・効率性の向上を図る必要があります。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</si>
</sst>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7E6-42B5-A874-9AF964CC387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07E6-42B5-A874-9AF964CC387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100</c:v>
                </c:pt>
                <c:pt idx="4">
                  <c:v>100</c:v>
                </c:pt>
              </c:numCache>
            </c:numRef>
          </c:val>
          <c:extLst>
            <c:ext xmlns:c16="http://schemas.microsoft.com/office/drawing/2014/chart" uri="{C3380CC4-5D6E-409C-BE32-E72D297353CC}">
              <c16:uniqueId val="{00000000-7D35-47DB-B3E5-89742984F92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54.08</c:v>
                </c:pt>
                <c:pt idx="4">
                  <c:v>52.59</c:v>
                </c:pt>
              </c:numCache>
            </c:numRef>
          </c:val>
          <c:smooth val="0"/>
          <c:extLst>
            <c:ext xmlns:c16="http://schemas.microsoft.com/office/drawing/2014/chart" uri="{C3380CC4-5D6E-409C-BE32-E72D297353CC}">
              <c16:uniqueId val="{00000001-7D35-47DB-B3E5-89742984F92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100</c:v>
                </c:pt>
                <c:pt idx="4">
                  <c:v>100</c:v>
                </c:pt>
              </c:numCache>
            </c:numRef>
          </c:val>
          <c:extLst>
            <c:ext xmlns:c16="http://schemas.microsoft.com/office/drawing/2014/chart" uri="{C3380CC4-5D6E-409C-BE32-E72D297353CC}">
              <c16:uniqueId val="{00000000-4DE2-494D-B954-A8D65D7C02A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90.57</c:v>
                </c:pt>
                <c:pt idx="4">
                  <c:v>87.02</c:v>
                </c:pt>
              </c:numCache>
            </c:numRef>
          </c:val>
          <c:smooth val="0"/>
          <c:extLst>
            <c:ext xmlns:c16="http://schemas.microsoft.com/office/drawing/2014/chart" uri="{C3380CC4-5D6E-409C-BE32-E72D297353CC}">
              <c16:uniqueId val="{00000001-4DE2-494D-B954-A8D65D7C02A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95.06</c:v>
                </c:pt>
                <c:pt idx="4">
                  <c:v>101.65</c:v>
                </c:pt>
              </c:numCache>
            </c:numRef>
          </c:val>
          <c:extLst>
            <c:ext xmlns:c16="http://schemas.microsoft.com/office/drawing/2014/chart" uri="{C3380CC4-5D6E-409C-BE32-E72D297353CC}">
              <c16:uniqueId val="{00000000-BD8C-45C3-B70F-4A0022233B0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96.95</c:v>
                </c:pt>
                <c:pt idx="4">
                  <c:v>99.24</c:v>
                </c:pt>
              </c:numCache>
            </c:numRef>
          </c:val>
          <c:smooth val="0"/>
          <c:extLst>
            <c:ext xmlns:c16="http://schemas.microsoft.com/office/drawing/2014/chart" uri="{C3380CC4-5D6E-409C-BE32-E72D297353CC}">
              <c16:uniqueId val="{00000001-BD8C-45C3-B70F-4A0022233B0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6.26</c:v>
                </c:pt>
                <c:pt idx="4">
                  <c:v>12.19</c:v>
                </c:pt>
              </c:numCache>
            </c:numRef>
          </c:val>
          <c:extLst>
            <c:ext xmlns:c16="http://schemas.microsoft.com/office/drawing/2014/chart" uri="{C3380CC4-5D6E-409C-BE32-E72D297353CC}">
              <c16:uniqueId val="{00000000-BF56-4ED5-8EF5-4AB05CE4DEB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26.92</c:v>
                </c:pt>
                <c:pt idx="4">
                  <c:v>27.57</c:v>
                </c:pt>
              </c:numCache>
            </c:numRef>
          </c:val>
          <c:smooth val="0"/>
          <c:extLst>
            <c:ext xmlns:c16="http://schemas.microsoft.com/office/drawing/2014/chart" uri="{C3380CC4-5D6E-409C-BE32-E72D297353CC}">
              <c16:uniqueId val="{00000001-BF56-4ED5-8EF5-4AB05CE4DEB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44B-44CC-80C7-042577D9F7E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844B-44CC-80C7-042577D9F7E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53.45</c:v>
                </c:pt>
                <c:pt idx="4">
                  <c:v>47.57</c:v>
                </c:pt>
              </c:numCache>
            </c:numRef>
          </c:val>
          <c:extLst>
            <c:ext xmlns:c16="http://schemas.microsoft.com/office/drawing/2014/chart" uri="{C3380CC4-5D6E-409C-BE32-E72D297353CC}">
              <c16:uniqueId val="{00000000-49A0-4093-ACEE-1ABD8705609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91.33</c:v>
                </c:pt>
                <c:pt idx="4">
                  <c:v>89.91</c:v>
                </c:pt>
              </c:numCache>
            </c:numRef>
          </c:val>
          <c:smooth val="0"/>
          <c:extLst>
            <c:ext xmlns:c16="http://schemas.microsoft.com/office/drawing/2014/chart" uri="{C3380CC4-5D6E-409C-BE32-E72D297353CC}">
              <c16:uniqueId val="{00000001-49A0-4093-ACEE-1ABD8705609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75.900000000000006</c:v>
                </c:pt>
                <c:pt idx="4">
                  <c:v>102.67</c:v>
                </c:pt>
              </c:numCache>
            </c:numRef>
          </c:val>
          <c:extLst>
            <c:ext xmlns:c16="http://schemas.microsoft.com/office/drawing/2014/chart" uri="{C3380CC4-5D6E-409C-BE32-E72D297353CC}">
              <c16:uniqueId val="{00000000-37E3-4F12-B2DB-4E33B2D6B8A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126.97</c:v>
                </c:pt>
                <c:pt idx="4">
                  <c:v>103.61</c:v>
                </c:pt>
              </c:numCache>
            </c:numRef>
          </c:val>
          <c:smooth val="0"/>
          <c:extLst>
            <c:ext xmlns:c16="http://schemas.microsoft.com/office/drawing/2014/chart" uri="{C3380CC4-5D6E-409C-BE32-E72D297353CC}">
              <c16:uniqueId val="{00000001-37E3-4F12-B2DB-4E33B2D6B8A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219.85</c:v>
                </c:pt>
                <c:pt idx="4">
                  <c:v>209.28</c:v>
                </c:pt>
              </c:numCache>
            </c:numRef>
          </c:val>
          <c:extLst>
            <c:ext xmlns:c16="http://schemas.microsoft.com/office/drawing/2014/chart" uri="{C3380CC4-5D6E-409C-BE32-E72D297353CC}">
              <c16:uniqueId val="{00000000-9084-47E0-B59C-CB7CC4D6DDD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338.47</c:v>
                </c:pt>
                <c:pt idx="4">
                  <c:v>368.83</c:v>
                </c:pt>
              </c:numCache>
            </c:numRef>
          </c:val>
          <c:smooth val="0"/>
          <c:extLst>
            <c:ext xmlns:c16="http://schemas.microsoft.com/office/drawing/2014/chart" uri="{C3380CC4-5D6E-409C-BE32-E72D297353CC}">
              <c16:uniqueId val="{00000001-9084-47E0-B59C-CB7CC4D6DDD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55.41</c:v>
                </c:pt>
                <c:pt idx="4">
                  <c:v>48.81</c:v>
                </c:pt>
              </c:numCache>
            </c:numRef>
          </c:val>
          <c:extLst>
            <c:ext xmlns:c16="http://schemas.microsoft.com/office/drawing/2014/chart" uri="{C3380CC4-5D6E-409C-BE32-E72D297353CC}">
              <c16:uniqueId val="{00000000-5D5E-4695-984A-6A12660058F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56.06</c:v>
                </c:pt>
                <c:pt idx="4">
                  <c:v>53.25</c:v>
                </c:pt>
              </c:numCache>
            </c:numRef>
          </c:val>
          <c:smooth val="0"/>
          <c:extLst>
            <c:ext xmlns:c16="http://schemas.microsoft.com/office/drawing/2014/chart" uri="{C3380CC4-5D6E-409C-BE32-E72D297353CC}">
              <c16:uniqueId val="{00000001-5D5E-4695-984A-6A12660058F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486.77</c:v>
                </c:pt>
                <c:pt idx="4">
                  <c:v>568.87</c:v>
                </c:pt>
              </c:numCache>
            </c:numRef>
          </c:val>
          <c:extLst>
            <c:ext xmlns:c16="http://schemas.microsoft.com/office/drawing/2014/chart" uri="{C3380CC4-5D6E-409C-BE32-E72D297353CC}">
              <c16:uniqueId val="{00000000-3D70-49C6-B5F0-5F04CCEFF3C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304.36</c:v>
                </c:pt>
                <c:pt idx="4">
                  <c:v>325.45</c:v>
                </c:pt>
              </c:numCache>
            </c:numRef>
          </c:val>
          <c:smooth val="0"/>
          <c:extLst>
            <c:ext xmlns:c16="http://schemas.microsoft.com/office/drawing/2014/chart" uri="{C3380CC4-5D6E-409C-BE32-E72D297353CC}">
              <c16:uniqueId val="{00000001-3D70-49C6-B5F0-5F04CCEFF3C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D1" zoomScale="85" zoomScaleNormal="85" workbookViewId="0">
      <selection activeCell="BG56" sqref="BG5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三重県　大台町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特定地域生活排水処理</v>
      </c>
      <c r="Q8" s="39"/>
      <c r="R8" s="39"/>
      <c r="S8" s="39"/>
      <c r="T8" s="39"/>
      <c r="U8" s="39"/>
      <c r="V8" s="39"/>
      <c r="W8" s="39" t="str">
        <f>データ!L6</f>
        <v>K2</v>
      </c>
      <c r="X8" s="39"/>
      <c r="Y8" s="39"/>
      <c r="Z8" s="39"/>
      <c r="AA8" s="39"/>
      <c r="AB8" s="39"/>
      <c r="AC8" s="39"/>
      <c r="AD8" s="40" t="str">
        <f>データ!$M$6</f>
        <v>非設置</v>
      </c>
      <c r="AE8" s="40"/>
      <c r="AF8" s="40"/>
      <c r="AG8" s="40"/>
      <c r="AH8" s="40"/>
      <c r="AI8" s="40"/>
      <c r="AJ8" s="40"/>
      <c r="AK8" s="3"/>
      <c r="AL8" s="41">
        <f>データ!S6</f>
        <v>8204</v>
      </c>
      <c r="AM8" s="41"/>
      <c r="AN8" s="41"/>
      <c r="AO8" s="41"/>
      <c r="AP8" s="41"/>
      <c r="AQ8" s="41"/>
      <c r="AR8" s="41"/>
      <c r="AS8" s="41"/>
      <c r="AT8" s="34">
        <f>データ!T6</f>
        <v>362.86</v>
      </c>
      <c r="AU8" s="34"/>
      <c r="AV8" s="34"/>
      <c r="AW8" s="34"/>
      <c r="AX8" s="34"/>
      <c r="AY8" s="34"/>
      <c r="AZ8" s="34"/>
      <c r="BA8" s="34"/>
      <c r="BB8" s="34">
        <f>データ!U6</f>
        <v>22.61</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62.2</v>
      </c>
      <c r="J10" s="34"/>
      <c r="K10" s="34"/>
      <c r="L10" s="34"/>
      <c r="M10" s="34"/>
      <c r="N10" s="34"/>
      <c r="O10" s="34"/>
      <c r="P10" s="34">
        <f>データ!P6</f>
        <v>36.61</v>
      </c>
      <c r="Q10" s="34"/>
      <c r="R10" s="34"/>
      <c r="S10" s="34"/>
      <c r="T10" s="34"/>
      <c r="U10" s="34"/>
      <c r="V10" s="34"/>
      <c r="W10" s="34">
        <f>データ!Q6</f>
        <v>100</v>
      </c>
      <c r="X10" s="34"/>
      <c r="Y10" s="34"/>
      <c r="Z10" s="34"/>
      <c r="AA10" s="34"/>
      <c r="AB10" s="34"/>
      <c r="AC10" s="34"/>
      <c r="AD10" s="41">
        <f>データ!R6</f>
        <v>4400</v>
      </c>
      <c r="AE10" s="41"/>
      <c r="AF10" s="41"/>
      <c r="AG10" s="41"/>
      <c r="AH10" s="41"/>
      <c r="AI10" s="41"/>
      <c r="AJ10" s="41"/>
      <c r="AK10" s="2"/>
      <c r="AL10" s="41">
        <f>データ!V6</f>
        <v>2976</v>
      </c>
      <c r="AM10" s="41"/>
      <c r="AN10" s="41"/>
      <c r="AO10" s="41"/>
      <c r="AP10" s="41"/>
      <c r="AQ10" s="41"/>
      <c r="AR10" s="41"/>
      <c r="AS10" s="41"/>
      <c r="AT10" s="34">
        <f>データ!W6</f>
        <v>362.08</v>
      </c>
      <c r="AU10" s="34"/>
      <c r="AV10" s="34"/>
      <c r="AW10" s="34"/>
      <c r="AX10" s="34"/>
      <c r="AY10" s="34"/>
      <c r="AZ10" s="34"/>
      <c r="BA10" s="34"/>
      <c r="BB10" s="34">
        <f>データ!X6</f>
        <v>8.2200000000000006</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A3ovg0TA2W/0vYkxJBqNF7fu1mqtJfuzx7h1A2lMUdDlL0WfcPLwgya0j76QC59X64/qpB1xEBqTJzkXH5nzjA==" saltValue="LTTPuwjnapQjVQ0CY+KGG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244431</v>
      </c>
      <c r="D6" s="19">
        <f t="shared" si="3"/>
        <v>46</v>
      </c>
      <c r="E6" s="19">
        <f t="shared" si="3"/>
        <v>18</v>
      </c>
      <c r="F6" s="19">
        <f t="shared" si="3"/>
        <v>0</v>
      </c>
      <c r="G6" s="19">
        <f t="shared" si="3"/>
        <v>0</v>
      </c>
      <c r="H6" s="19" t="str">
        <f t="shared" si="3"/>
        <v>三重県　大台町</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62.2</v>
      </c>
      <c r="P6" s="20">
        <f t="shared" si="3"/>
        <v>36.61</v>
      </c>
      <c r="Q6" s="20">
        <f t="shared" si="3"/>
        <v>100</v>
      </c>
      <c r="R6" s="20">
        <f t="shared" si="3"/>
        <v>4400</v>
      </c>
      <c r="S6" s="20">
        <f t="shared" si="3"/>
        <v>8204</v>
      </c>
      <c r="T6" s="20">
        <f t="shared" si="3"/>
        <v>362.86</v>
      </c>
      <c r="U6" s="20">
        <f t="shared" si="3"/>
        <v>22.61</v>
      </c>
      <c r="V6" s="20">
        <f t="shared" si="3"/>
        <v>2976</v>
      </c>
      <c r="W6" s="20">
        <f t="shared" si="3"/>
        <v>362.08</v>
      </c>
      <c r="X6" s="20">
        <f t="shared" si="3"/>
        <v>8.2200000000000006</v>
      </c>
      <c r="Y6" s="21" t="str">
        <f>IF(Y7="",NA(),Y7)</f>
        <v>-</v>
      </c>
      <c r="Z6" s="21" t="str">
        <f t="shared" ref="Z6:AH6" si="4">IF(Z7="",NA(),Z7)</f>
        <v>-</v>
      </c>
      <c r="AA6" s="21" t="str">
        <f t="shared" si="4"/>
        <v>-</v>
      </c>
      <c r="AB6" s="21">
        <f t="shared" si="4"/>
        <v>95.06</v>
      </c>
      <c r="AC6" s="21">
        <f t="shared" si="4"/>
        <v>101.65</v>
      </c>
      <c r="AD6" s="21" t="str">
        <f t="shared" si="4"/>
        <v>-</v>
      </c>
      <c r="AE6" s="21" t="str">
        <f t="shared" si="4"/>
        <v>-</v>
      </c>
      <c r="AF6" s="21" t="str">
        <f t="shared" si="4"/>
        <v>-</v>
      </c>
      <c r="AG6" s="21">
        <f t="shared" si="4"/>
        <v>96.95</v>
      </c>
      <c r="AH6" s="21">
        <f t="shared" si="4"/>
        <v>99.24</v>
      </c>
      <c r="AI6" s="20" t="str">
        <f>IF(AI7="","",IF(AI7="-","【-】","【"&amp;SUBSTITUTE(TEXT(AI7,"#,##0.00"),"-","△")&amp;"】"))</f>
        <v>【100.06】</v>
      </c>
      <c r="AJ6" s="21" t="str">
        <f>IF(AJ7="",NA(),AJ7)</f>
        <v>-</v>
      </c>
      <c r="AK6" s="21" t="str">
        <f t="shared" ref="AK6:AS6" si="5">IF(AK7="",NA(),AK7)</f>
        <v>-</v>
      </c>
      <c r="AL6" s="21" t="str">
        <f t="shared" si="5"/>
        <v>-</v>
      </c>
      <c r="AM6" s="21">
        <f t="shared" si="5"/>
        <v>53.45</v>
      </c>
      <c r="AN6" s="21">
        <f t="shared" si="5"/>
        <v>47.57</v>
      </c>
      <c r="AO6" s="21" t="str">
        <f t="shared" si="5"/>
        <v>-</v>
      </c>
      <c r="AP6" s="21" t="str">
        <f t="shared" si="5"/>
        <v>-</v>
      </c>
      <c r="AQ6" s="21" t="str">
        <f t="shared" si="5"/>
        <v>-</v>
      </c>
      <c r="AR6" s="21">
        <f t="shared" si="5"/>
        <v>91.33</v>
      </c>
      <c r="AS6" s="21">
        <f t="shared" si="5"/>
        <v>89.91</v>
      </c>
      <c r="AT6" s="20" t="str">
        <f>IF(AT7="","",IF(AT7="-","【-】","【"&amp;SUBSTITUTE(TEXT(AT7,"#,##0.00"),"-","△")&amp;"】"))</f>
        <v>【84.61】</v>
      </c>
      <c r="AU6" s="21" t="str">
        <f>IF(AU7="",NA(),AU7)</f>
        <v>-</v>
      </c>
      <c r="AV6" s="21" t="str">
        <f t="shared" ref="AV6:BD6" si="6">IF(AV7="",NA(),AV7)</f>
        <v>-</v>
      </c>
      <c r="AW6" s="21" t="str">
        <f t="shared" si="6"/>
        <v>-</v>
      </c>
      <c r="AX6" s="21">
        <f t="shared" si="6"/>
        <v>75.900000000000006</v>
      </c>
      <c r="AY6" s="21">
        <f t="shared" si="6"/>
        <v>102.67</v>
      </c>
      <c r="AZ6" s="21" t="str">
        <f t="shared" si="6"/>
        <v>-</v>
      </c>
      <c r="BA6" s="21" t="str">
        <f t="shared" si="6"/>
        <v>-</v>
      </c>
      <c r="BB6" s="21" t="str">
        <f t="shared" si="6"/>
        <v>-</v>
      </c>
      <c r="BC6" s="21">
        <f t="shared" si="6"/>
        <v>126.97</v>
      </c>
      <c r="BD6" s="21">
        <f t="shared" si="6"/>
        <v>103.61</v>
      </c>
      <c r="BE6" s="20" t="str">
        <f>IF(BE7="","",IF(BE7="-","【-】","【"&amp;SUBSTITUTE(TEXT(BE7,"#,##0.00"),"-","△")&amp;"】"))</f>
        <v>【106.63】</v>
      </c>
      <c r="BF6" s="21" t="str">
        <f>IF(BF7="",NA(),BF7)</f>
        <v>-</v>
      </c>
      <c r="BG6" s="21" t="str">
        <f t="shared" ref="BG6:BO6" si="7">IF(BG7="",NA(),BG7)</f>
        <v>-</v>
      </c>
      <c r="BH6" s="21" t="str">
        <f t="shared" si="7"/>
        <v>-</v>
      </c>
      <c r="BI6" s="21">
        <f t="shared" si="7"/>
        <v>219.85</v>
      </c>
      <c r="BJ6" s="21">
        <f t="shared" si="7"/>
        <v>209.28</v>
      </c>
      <c r="BK6" s="21" t="str">
        <f t="shared" si="7"/>
        <v>-</v>
      </c>
      <c r="BL6" s="21" t="str">
        <f t="shared" si="7"/>
        <v>-</v>
      </c>
      <c r="BM6" s="21" t="str">
        <f t="shared" si="7"/>
        <v>-</v>
      </c>
      <c r="BN6" s="21">
        <f t="shared" si="7"/>
        <v>338.47</v>
      </c>
      <c r="BO6" s="21">
        <f t="shared" si="7"/>
        <v>368.83</v>
      </c>
      <c r="BP6" s="20" t="str">
        <f>IF(BP7="","",IF(BP7="-","【-】","【"&amp;SUBSTITUTE(TEXT(BP7,"#,##0.00"),"-","△")&amp;"】"))</f>
        <v>【386.06】</v>
      </c>
      <c r="BQ6" s="21" t="str">
        <f>IF(BQ7="",NA(),BQ7)</f>
        <v>-</v>
      </c>
      <c r="BR6" s="21" t="str">
        <f t="shared" ref="BR6:BZ6" si="8">IF(BR7="",NA(),BR7)</f>
        <v>-</v>
      </c>
      <c r="BS6" s="21" t="str">
        <f t="shared" si="8"/>
        <v>-</v>
      </c>
      <c r="BT6" s="21">
        <f t="shared" si="8"/>
        <v>55.41</v>
      </c>
      <c r="BU6" s="21">
        <f t="shared" si="8"/>
        <v>48.81</v>
      </c>
      <c r="BV6" s="21" t="str">
        <f t="shared" si="8"/>
        <v>-</v>
      </c>
      <c r="BW6" s="21" t="str">
        <f t="shared" si="8"/>
        <v>-</v>
      </c>
      <c r="BX6" s="21" t="str">
        <f t="shared" si="8"/>
        <v>-</v>
      </c>
      <c r="BY6" s="21">
        <f t="shared" si="8"/>
        <v>56.06</v>
      </c>
      <c r="BZ6" s="21">
        <f t="shared" si="8"/>
        <v>53.25</v>
      </c>
      <c r="CA6" s="20" t="str">
        <f>IF(CA7="","",IF(CA7="-","【-】","【"&amp;SUBSTITUTE(TEXT(CA7,"#,##0.00"),"-","△")&amp;"】"))</f>
        <v>【51.14】</v>
      </c>
      <c r="CB6" s="21" t="str">
        <f>IF(CB7="",NA(),CB7)</f>
        <v>-</v>
      </c>
      <c r="CC6" s="21" t="str">
        <f t="shared" ref="CC6:CK6" si="9">IF(CC7="",NA(),CC7)</f>
        <v>-</v>
      </c>
      <c r="CD6" s="21" t="str">
        <f t="shared" si="9"/>
        <v>-</v>
      </c>
      <c r="CE6" s="21">
        <f t="shared" si="9"/>
        <v>486.77</v>
      </c>
      <c r="CF6" s="21">
        <f t="shared" si="9"/>
        <v>568.87</v>
      </c>
      <c r="CG6" s="21" t="str">
        <f t="shared" si="9"/>
        <v>-</v>
      </c>
      <c r="CH6" s="21" t="str">
        <f t="shared" si="9"/>
        <v>-</v>
      </c>
      <c r="CI6" s="21" t="str">
        <f t="shared" si="9"/>
        <v>-</v>
      </c>
      <c r="CJ6" s="21">
        <f t="shared" si="9"/>
        <v>304.36</v>
      </c>
      <c r="CK6" s="21">
        <f t="shared" si="9"/>
        <v>325.45</v>
      </c>
      <c r="CL6" s="20" t="str">
        <f>IF(CL7="","",IF(CL7="-","【-】","【"&amp;SUBSTITUTE(TEXT(CL7,"#,##0.00"),"-","△")&amp;"】"))</f>
        <v>【329.31】</v>
      </c>
      <c r="CM6" s="21" t="str">
        <f>IF(CM7="",NA(),CM7)</f>
        <v>-</v>
      </c>
      <c r="CN6" s="21" t="str">
        <f t="shared" ref="CN6:CV6" si="10">IF(CN7="",NA(),CN7)</f>
        <v>-</v>
      </c>
      <c r="CO6" s="21" t="str">
        <f t="shared" si="10"/>
        <v>-</v>
      </c>
      <c r="CP6" s="21">
        <f t="shared" si="10"/>
        <v>100</v>
      </c>
      <c r="CQ6" s="21">
        <f t="shared" si="10"/>
        <v>100</v>
      </c>
      <c r="CR6" s="21" t="str">
        <f t="shared" si="10"/>
        <v>-</v>
      </c>
      <c r="CS6" s="21" t="str">
        <f t="shared" si="10"/>
        <v>-</v>
      </c>
      <c r="CT6" s="21" t="str">
        <f t="shared" si="10"/>
        <v>-</v>
      </c>
      <c r="CU6" s="21">
        <f t="shared" si="10"/>
        <v>54.08</v>
      </c>
      <c r="CV6" s="21">
        <f t="shared" si="10"/>
        <v>52.59</v>
      </c>
      <c r="CW6" s="20" t="str">
        <f>IF(CW7="","",IF(CW7="-","【-】","【"&amp;SUBSTITUTE(TEXT(CW7,"#,##0.00"),"-","△")&amp;"】"))</f>
        <v>【54.37】</v>
      </c>
      <c r="CX6" s="21" t="str">
        <f>IF(CX7="",NA(),CX7)</f>
        <v>-</v>
      </c>
      <c r="CY6" s="21" t="str">
        <f t="shared" ref="CY6:DG6" si="11">IF(CY7="",NA(),CY7)</f>
        <v>-</v>
      </c>
      <c r="CZ6" s="21" t="str">
        <f t="shared" si="11"/>
        <v>-</v>
      </c>
      <c r="DA6" s="21">
        <f t="shared" si="11"/>
        <v>100</v>
      </c>
      <c r="DB6" s="21">
        <f t="shared" si="11"/>
        <v>100</v>
      </c>
      <c r="DC6" s="21" t="str">
        <f t="shared" si="11"/>
        <v>-</v>
      </c>
      <c r="DD6" s="21" t="str">
        <f t="shared" si="11"/>
        <v>-</v>
      </c>
      <c r="DE6" s="21" t="str">
        <f t="shared" si="11"/>
        <v>-</v>
      </c>
      <c r="DF6" s="21">
        <f t="shared" si="11"/>
        <v>90.57</v>
      </c>
      <c r="DG6" s="21">
        <f t="shared" si="11"/>
        <v>87.02</v>
      </c>
      <c r="DH6" s="20" t="str">
        <f>IF(DH7="","",IF(DH7="-","【-】","【"&amp;SUBSTITUTE(TEXT(DH7,"#,##0.00"),"-","△")&amp;"】"))</f>
        <v>【84.89】</v>
      </c>
      <c r="DI6" s="21" t="str">
        <f>IF(DI7="",NA(),DI7)</f>
        <v>-</v>
      </c>
      <c r="DJ6" s="21" t="str">
        <f t="shared" ref="DJ6:DR6" si="12">IF(DJ7="",NA(),DJ7)</f>
        <v>-</v>
      </c>
      <c r="DK6" s="21" t="str">
        <f t="shared" si="12"/>
        <v>-</v>
      </c>
      <c r="DL6" s="21">
        <f t="shared" si="12"/>
        <v>6.26</v>
      </c>
      <c r="DM6" s="21">
        <f t="shared" si="12"/>
        <v>12.19</v>
      </c>
      <c r="DN6" s="21" t="str">
        <f t="shared" si="12"/>
        <v>-</v>
      </c>
      <c r="DO6" s="21" t="str">
        <f t="shared" si="12"/>
        <v>-</v>
      </c>
      <c r="DP6" s="21" t="str">
        <f t="shared" si="12"/>
        <v>-</v>
      </c>
      <c r="DQ6" s="21">
        <f t="shared" si="12"/>
        <v>26.92</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244431</v>
      </c>
      <c r="D7" s="23">
        <v>46</v>
      </c>
      <c r="E7" s="23">
        <v>18</v>
      </c>
      <c r="F7" s="23">
        <v>0</v>
      </c>
      <c r="G7" s="23">
        <v>0</v>
      </c>
      <c r="H7" s="23" t="s">
        <v>96</v>
      </c>
      <c r="I7" s="23" t="s">
        <v>97</v>
      </c>
      <c r="J7" s="23" t="s">
        <v>98</v>
      </c>
      <c r="K7" s="23" t="s">
        <v>99</v>
      </c>
      <c r="L7" s="23" t="s">
        <v>100</v>
      </c>
      <c r="M7" s="23" t="s">
        <v>101</v>
      </c>
      <c r="N7" s="24" t="s">
        <v>102</v>
      </c>
      <c r="O7" s="24">
        <v>62.2</v>
      </c>
      <c r="P7" s="24">
        <v>36.61</v>
      </c>
      <c r="Q7" s="24">
        <v>100</v>
      </c>
      <c r="R7" s="24">
        <v>4400</v>
      </c>
      <c r="S7" s="24">
        <v>8204</v>
      </c>
      <c r="T7" s="24">
        <v>362.86</v>
      </c>
      <c r="U7" s="24">
        <v>22.61</v>
      </c>
      <c r="V7" s="24">
        <v>2976</v>
      </c>
      <c r="W7" s="24">
        <v>362.08</v>
      </c>
      <c r="X7" s="24">
        <v>8.2200000000000006</v>
      </c>
      <c r="Y7" s="24" t="s">
        <v>102</v>
      </c>
      <c r="Z7" s="24" t="s">
        <v>102</v>
      </c>
      <c r="AA7" s="24" t="s">
        <v>102</v>
      </c>
      <c r="AB7" s="24">
        <v>95.06</v>
      </c>
      <c r="AC7" s="24">
        <v>101.65</v>
      </c>
      <c r="AD7" s="24" t="s">
        <v>102</v>
      </c>
      <c r="AE7" s="24" t="s">
        <v>102</v>
      </c>
      <c r="AF7" s="24" t="s">
        <v>102</v>
      </c>
      <c r="AG7" s="24">
        <v>96.95</v>
      </c>
      <c r="AH7" s="24">
        <v>99.24</v>
      </c>
      <c r="AI7" s="24">
        <v>100.06</v>
      </c>
      <c r="AJ7" s="24" t="s">
        <v>102</v>
      </c>
      <c r="AK7" s="24" t="s">
        <v>102</v>
      </c>
      <c r="AL7" s="24" t="s">
        <v>102</v>
      </c>
      <c r="AM7" s="24">
        <v>53.45</v>
      </c>
      <c r="AN7" s="24">
        <v>47.57</v>
      </c>
      <c r="AO7" s="24" t="s">
        <v>102</v>
      </c>
      <c r="AP7" s="24" t="s">
        <v>102</v>
      </c>
      <c r="AQ7" s="24" t="s">
        <v>102</v>
      </c>
      <c r="AR7" s="24">
        <v>91.33</v>
      </c>
      <c r="AS7" s="24">
        <v>89.91</v>
      </c>
      <c r="AT7" s="24">
        <v>84.61</v>
      </c>
      <c r="AU7" s="24" t="s">
        <v>102</v>
      </c>
      <c r="AV7" s="24" t="s">
        <v>102</v>
      </c>
      <c r="AW7" s="24" t="s">
        <v>102</v>
      </c>
      <c r="AX7" s="24">
        <v>75.900000000000006</v>
      </c>
      <c r="AY7" s="24">
        <v>102.67</v>
      </c>
      <c r="AZ7" s="24" t="s">
        <v>102</v>
      </c>
      <c r="BA7" s="24" t="s">
        <v>102</v>
      </c>
      <c r="BB7" s="24" t="s">
        <v>102</v>
      </c>
      <c r="BC7" s="24">
        <v>126.97</v>
      </c>
      <c r="BD7" s="24">
        <v>103.61</v>
      </c>
      <c r="BE7" s="24">
        <v>106.63</v>
      </c>
      <c r="BF7" s="24" t="s">
        <v>102</v>
      </c>
      <c r="BG7" s="24" t="s">
        <v>102</v>
      </c>
      <c r="BH7" s="24" t="s">
        <v>102</v>
      </c>
      <c r="BI7" s="24">
        <v>219.85</v>
      </c>
      <c r="BJ7" s="24">
        <v>209.28</v>
      </c>
      <c r="BK7" s="24" t="s">
        <v>102</v>
      </c>
      <c r="BL7" s="24" t="s">
        <v>102</v>
      </c>
      <c r="BM7" s="24" t="s">
        <v>102</v>
      </c>
      <c r="BN7" s="24">
        <v>338.47</v>
      </c>
      <c r="BO7" s="24">
        <v>368.83</v>
      </c>
      <c r="BP7" s="24">
        <v>386.06</v>
      </c>
      <c r="BQ7" s="24" t="s">
        <v>102</v>
      </c>
      <c r="BR7" s="24" t="s">
        <v>102</v>
      </c>
      <c r="BS7" s="24" t="s">
        <v>102</v>
      </c>
      <c r="BT7" s="24">
        <v>55.41</v>
      </c>
      <c r="BU7" s="24">
        <v>48.81</v>
      </c>
      <c r="BV7" s="24" t="s">
        <v>102</v>
      </c>
      <c r="BW7" s="24" t="s">
        <v>102</v>
      </c>
      <c r="BX7" s="24" t="s">
        <v>102</v>
      </c>
      <c r="BY7" s="24">
        <v>56.06</v>
      </c>
      <c r="BZ7" s="24">
        <v>53.25</v>
      </c>
      <c r="CA7" s="24">
        <v>51.14</v>
      </c>
      <c r="CB7" s="24" t="s">
        <v>102</v>
      </c>
      <c r="CC7" s="24" t="s">
        <v>102</v>
      </c>
      <c r="CD7" s="24" t="s">
        <v>102</v>
      </c>
      <c r="CE7" s="24">
        <v>486.77</v>
      </c>
      <c r="CF7" s="24">
        <v>568.87</v>
      </c>
      <c r="CG7" s="24" t="s">
        <v>102</v>
      </c>
      <c r="CH7" s="24" t="s">
        <v>102</v>
      </c>
      <c r="CI7" s="24" t="s">
        <v>102</v>
      </c>
      <c r="CJ7" s="24">
        <v>304.36</v>
      </c>
      <c r="CK7" s="24">
        <v>325.45</v>
      </c>
      <c r="CL7" s="24">
        <v>329.31</v>
      </c>
      <c r="CM7" s="24" t="s">
        <v>102</v>
      </c>
      <c r="CN7" s="24" t="s">
        <v>102</v>
      </c>
      <c r="CO7" s="24" t="s">
        <v>102</v>
      </c>
      <c r="CP7" s="24">
        <v>100</v>
      </c>
      <c r="CQ7" s="24">
        <v>100</v>
      </c>
      <c r="CR7" s="24" t="s">
        <v>102</v>
      </c>
      <c r="CS7" s="24" t="s">
        <v>102</v>
      </c>
      <c r="CT7" s="24" t="s">
        <v>102</v>
      </c>
      <c r="CU7" s="24">
        <v>54.08</v>
      </c>
      <c r="CV7" s="24">
        <v>52.59</v>
      </c>
      <c r="CW7" s="24">
        <v>54.37</v>
      </c>
      <c r="CX7" s="24" t="s">
        <v>102</v>
      </c>
      <c r="CY7" s="24" t="s">
        <v>102</v>
      </c>
      <c r="CZ7" s="24" t="s">
        <v>102</v>
      </c>
      <c r="DA7" s="24">
        <v>100</v>
      </c>
      <c r="DB7" s="24">
        <v>100</v>
      </c>
      <c r="DC7" s="24" t="s">
        <v>102</v>
      </c>
      <c r="DD7" s="24" t="s">
        <v>102</v>
      </c>
      <c r="DE7" s="24" t="s">
        <v>102</v>
      </c>
      <c r="DF7" s="24">
        <v>90.57</v>
      </c>
      <c r="DG7" s="24">
        <v>87.02</v>
      </c>
      <c r="DH7" s="24">
        <v>84.89</v>
      </c>
      <c r="DI7" s="24" t="s">
        <v>102</v>
      </c>
      <c r="DJ7" s="24" t="s">
        <v>102</v>
      </c>
      <c r="DK7" s="24" t="s">
        <v>102</v>
      </c>
      <c r="DL7" s="24">
        <v>6.26</v>
      </c>
      <c r="DM7" s="24">
        <v>12.19</v>
      </c>
      <c r="DN7" s="24" t="s">
        <v>102</v>
      </c>
      <c r="DO7" s="24" t="s">
        <v>102</v>
      </c>
      <c r="DP7" s="24" t="s">
        <v>102</v>
      </c>
      <c r="DQ7" s="24">
        <v>26.92</v>
      </c>
      <c r="DR7" s="24">
        <v>27.57</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