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水道\22大台町○\"/>
    </mc:Choice>
  </mc:AlternateContent>
  <xr:revisionPtr revIDLastSave="0" documentId="13_ncr:1_{672931F3-9BA9-4845-9FFF-A122CA6B89D0}" xr6:coauthVersionLast="47" xr6:coauthVersionMax="47" xr10:uidLastSave="{00000000-0000-0000-0000-000000000000}"/>
  <workbookProtection workbookAlgorithmName="SHA-512" workbookHashValue="CpCGao6V644lZWdDfkhup7NRbLHceOjXTGCsWExicZev1PLhqMCbFo71ZG6dOKs/rSbEuQvatwJ/3Mw2RLa+cg==" workbookSaltValue="4jgwziB776hxBovwd0vwa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BB10" i="4"/>
  <c r="AT10" i="4"/>
  <c r="AL10" i="4"/>
  <c r="W10" i="4"/>
  <c r="B10" i="4"/>
  <c r="AD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<sst xmlns="http://schemas.openxmlformats.org/spreadsheetml/2006/main" count="228" uniqueCount="114">
  <si>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</si>
  <si>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</si>
  <si>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</si>
  <si>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</si>
  <si>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</si>
  <si>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</si>
  <si>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</si>
  <si>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</si>
  <si>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</si>
  <si>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</si>
  <si>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</si>
  <si>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</si>
  <si>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</si>
  <si>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</si>
  <si>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</si>
  <si>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</si>
  <si>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</si>
  <si>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</si>
  <si>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</si>
  <si>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</si>
  <si>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</si>
  <si>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</si>
  <si>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</si>
  <si>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</si>
  <si>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</si>
  <si>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</si>
  <si>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</si>
  <si>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</si>
  <si>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</si>
  <si>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</si>
  <si>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</si>
  <si>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</si>
  <si>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</si>
  <si>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</si>
  <si>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</si>
  <si>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</si>
  <si>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</si>
  <si>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</si>
  <si>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</si>
  <si>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</si>
  <si>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</si>
  <si>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</si>
  <si>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</si>
  <si>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</si>
  <si>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</si>
  <si>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</si>
  <si>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</si>
  <si>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</si>
  <si>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</si>
  <si>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</si>
  <si>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</si>
  <si>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</si>
  <si>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</si>
  <si>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</si>
  <si>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</si>
  <si>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</si>
  <si>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</si>
  <si>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</si>
  <si>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</si>
  <si>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</si>
  <si>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</si>
  <si>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</si>
  <si>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</si>
  <si>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</si>
  <si>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</si>
  <si>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</si>
  <si>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</si>
  <si>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</si>
  <si>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</si>
  <si>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</si>
  <si>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</si>
  <si>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</si>
  <si>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</si>
  <si>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</si>
  <si>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</si>
  <si>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</si>
  <si>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</si>
  <si>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</si>
  <si>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</si>
  <si>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</si>
  <si>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</si>
  <si>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</si>
  <si>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</si>
  <si>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</si>
  <si>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</si>
  <si>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</si>
  <si>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</si>
  <si>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</si>
  <si>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</si>
  <si>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</si>
  <si>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</si>
  <si>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</si>
  <si>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</si>
  <si>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</si>
  <si>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</si>
  <si>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</si>
  <si>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</si>
  <si>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</si>
  <si>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</si>
  <si>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</si>
  <si>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</si>
  <si>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</si>
  <si>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</si>
  <si>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</si>
  <si>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</si>
  <si>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</si>
  <si>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</si>
  <si>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</si>
  <si>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</si>
  <si>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</si>
  <si>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</si>
  <si>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本町は東西に細長く集落が点在する地理的特性を有していることから、管路延長が長く、管路経年化率も類似団体と比較して高い状況にあります。このため、管路更新は喫緊の課題となっています。
　また、漏水調査の実施により有収率の向上に努めているものの、依然として類似団体と比較して有収率が低い状況にあります。管路の老朽化が要因の一つであると考えられることから、耐震化を併せた管路更新を令和8年度から実施する予定です。</t>
    <phoneticPr fontId="4"/>
  </si>
  <si>
    <t>　令和7年度から水道料金を改定し料金収入の増加を図るものの、人口減少に伴う給水量の減少により、給水収益は今後も減少していくことが見込まれます。
　このため、今後、経営環境は一層厳しさを増すことが予想されます。
　一方で、老朽管等の更新に係る投資は不可欠であることから、令和8年度から耐震化を併せた更新工事を実施する予定です。
　このため、維持管理コストやライフサイクルコストの観点から費用削減および経営の効率化を図り、経営改善に努めます。</t>
    <phoneticPr fontId="4"/>
  </si>
  <si>
    <t>経常収支比率に関しては、営業費用の削減に努めたことにより、少しずつ向上していますが、100％未満の状態であり、類似団体と比較しても低い数値となっています。主な要因として営業費用の約7割を占める減価償却費全てを経常収益で補えていないためであり、更新投資等に充てる財源が確保できていない状況です。
　次に、料金回収率ですが、依然、平均で50％を下回っており、一般会計からの繰入金で収支均衡を図っている状況です。このため、料金改定を令和7年度から行います。
　給水原価に関しては、類似団体と比較すると高い数値となっていますが、本町の地理的要因により管路延長が長く、施設整備費が類似団体より高くなることが要因であると考えています。</t>
    <rPh sb="160" eb="162">
      <t>イゼン</t>
    </rPh>
    <rPh sb="229" eb="231">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</si>
</sst>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0.01</c:v>
                </c:pt>
                <c:pt idx="1">
                  <c:v>0.26</c:v>
                </c:pt>
                <c:pt idx="2">
                  <c:v>0.35</c:v>
                </c:pt>
                <c:pt idx="3">
                  <c:v>0.21</c:v>
                </c:pt>
                <c:pt idx="4">
                  <c:v>0.16</c:v>
                </c:pt>
              </c:numCache>
            </c:numRef>
          </c:val>
          <c:extLst>
            <c:ext xmlns:c16="http://schemas.microsoft.com/office/drawing/2014/chart" uri="{C3380CC4-5D6E-409C-BE32-E72D297353CC}">
              <c16:uniqueId val="{00000000-EF8A-41C8-8BC2-4C30D4E101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EF8A-41C8-8BC2-4C30D4E101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77.650000000000006</c:v>
                </c:pt>
                <c:pt idx="1">
                  <c:v>71.69</c:v>
                </c:pt>
                <c:pt idx="2">
                  <c:v>68.78</c:v>
                </c:pt>
                <c:pt idx="3">
                  <c:v>68.45</c:v>
                </c:pt>
                <c:pt idx="4">
                  <c:v>70.599999999999994</c:v>
                </c:pt>
              </c:numCache>
            </c:numRef>
          </c:val>
          <c:extLst>
            <c:ext xmlns:c16="http://schemas.microsoft.com/office/drawing/2014/chart" uri="{C3380CC4-5D6E-409C-BE32-E72D297353CC}">
              <c16:uniqueId val="{00000000-8422-4717-8EE2-3ED4E6FF67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422-4717-8EE2-3ED4E6FF67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69.599999999999994</c:v>
                </c:pt>
                <c:pt idx="1">
                  <c:v>73.55</c:v>
                </c:pt>
                <c:pt idx="2">
                  <c:v>75.41</c:v>
                </c:pt>
                <c:pt idx="3">
                  <c:v>72.02</c:v>
                </c:pt>
                <c:pt idx="4">
                  <c:v>69.11</c:v>
                </c:pt>
              </c:numCache>
            </c:numRef>
          </c:val>
          <c:extLst>
            <c:ext xmlns:c16="http://schemas.microsoft.com/office/drawing/2014/chart" uri="{C3380CC4-5D6E-409C-BE32-E72D297353CC}">
              <c16:uniqueId val="{00000000-7AD8-42C3-B801-007EAA0C1A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7AD8-42C3-B801-007EAA0C1A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85.25</c:v>
                </c:pt>
                <c:pt idx="1">
                  <c:v>89.85</c:v>
                </c:pt>
                <c:pt idx="2">
                  <c:v>90.18</c:v>
                </c:pt>
                <c:pt idx="3">
                  <c:v>90.58</c:v>
                </c:pt>
                <c:pt idx="4">
                  <c:v>91.17</c:v>
                </c:pt>
              </c:numCache>
            </c:numRef>
          </c:val>
          <c:extLst>
            <c:ext xmlns:c16="http://schemas.microsoft.com/office/drawing/2014/chart" uri="{C3380CC4-5D6E-409C-BE32-E72D297353CC}">
              <c16:uniqueId val="{00000000-DC00-4150-BD63-1406A5F8EF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DC00-4150-BD63-1406A5F8EF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15.86</c:v>
                </c:pt>
                <c:pt idx="1">
                  <c:v>19.18</c:v>
                </c:pt>
                <c:pt idx="2">
                  <c:v>22.25</c:v>
                </c:pt>
                <c:pt idx="3">
                  <c:v>24.96</c:v>
                </c:pt>
                <c:pt idx="4">
                  <c:v>27.88</c:v>
                </c:pt>
              </c:numCache>
            </c:numRef>
          </c:val>
          <c:extLst>
            <c:ext xmlns:c16="http://schemas.microsoft.com/office/drawing/2014/chart" uri="{C3380CC4-5D6E-409C-BE32-E72D297353CC}">
              <c16:uniqueId val="{00000000-F420-4CFA-AEA1-759A28ECEB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420-4CFA-AEA1-759A28ECEB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44.7</c:v>
                </c:pt>
                <c:pt idx="1">
                  <c:v>46.05</c:v>
                </c:pt>
                <c:pt idx="2">
                  <c:v>46.36</c:v>
                </c:pt>
                <c:pt idx="3">
                  <c:v>46.44</c:v>
                </c:pt>
                <c:pt idx="4">
                  <c:v>52.9</c:v>
                </c:pt>
              </c:numCache>
            </c:numRef>
          </c:val>
          <c:extLst>
            <c:ext xmlns:c16="http://schemas.microsoft.com/office/drawing/2014/chart" uri="{C3380CC4-5D6E-409C-BE32-E72D297353CC}">
              <c16:uniqueId val="{00000000-7270-421C-9AB5-5A8A2C7B5CD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7270-421C-9AB5-5A8A2C7B5CD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251.53</c:v>
                </c:pt>
                <c:pt idx="1">
                  <c:v>281.47000000000003</c:v>
                </c:pt>
                <c:pt idx="2">
                  <c:v>311.27</c:v>
                </c:pt>
                <c:pt idx="3">
                  <c:v>347.98</c:v>
                </c:pt>
                <c:pt idx="4">
                  <c:v>379.57</c:v>
                </c:pt>
              </c:numCache>
            </c:numRef>
          </c:val>
          <c:extLst>
            <c:ext xmlns:c16="http://schemas.microsoft.com/office/drawing/2014/chart" uri="{C3380CC4-5D6E-409C-BE32-E72D297353CC}">
              <c16:uniqueId val="{00000000-1E07-451A-AD30-E7AE69220B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1E07-451A-AD30-E7AE69220B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24.43</c:v>
                </c:pt>
                <c:pt idx="1">
                  <c:v>28.05</c:v>
                </c:pt>
                <c:pt idx="2">
                  <c:v>26.86</c:v>
                </c:pt>
                <c:pt idx="3">
                  <c:v>36.619999999999997</c:v>
                </c:pt>
                <c:pt idx="4">
                  <c:v>34.82</c:v>
                </c:pt>
              </c:numCache>
            </c:numRef>
          </c:val>
          <c:extLst>
            <c:ext xmlns:c16="http://schemas.microsoft.com/office/drawing/2014/chart" uri="{C3380CC4-5D6E-409C-BE32-E72D297353CC}">
              <c16:uniqueId val="{00000000-DA98-466E-81A6-540539C9BD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A98-466E-81A6-540539C9BD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2028.6</c:v>
                </c:pt>
                <c:pt idx="1">
                  <c:v>1892.64</c:v>
                </c:pt>
                <c:pt idx="2">
                  <c:v>1785.4</c:v>
                </c:pt>
                <c:pt idx="3">
                  <c:v>1712.5</c:v>
                </c:pt>
                <c:pt idx="4">
                  <c:v>1565.32</c:v>
                </c:pt>
              </c:numCache>
            </c:numRef>
          </c:val>
          <c:extLst>
            <c:ext xmlns:c16="http://schemas.microsoft.com/office/drawing/2014/chart" uri="{C3380CC4-5D6E-409C-BE32-E72D297353CC}">
              <c16:uniqueId val="{00000000-DC91-4857-9A6D-AFBACFFF0C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DC91-4857-9A6D-AFBACFFF0C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48.76</c:v>
                </c:pt>
                <c:pt idx="1">
                  <c:v>49.52</c:v>
                </c:pt>
                <c:pt idx="2">
                  <c:v>50.3</c:v>
                </c:pt>
                <c:pt idx="3">
                  <c:v>48.71</c:v>
                </c:pt>
                <c:pt idx="4">
                  <c:v>49.17</c:v>
                </c:pt>
              </c:numCache>
            </c:numRef>
          </c:val>
          <c:extLst>
            <c:ext xmlns:c16="http://schemas.microsoft.com/office/drawing/2014/chart" uri="{C3380CC4-5D6E-409C-BE32-E72D297353CC}">
              <c16:uniqueId val="{00000000-9BB1-449C-A0A9-C24FA57DDC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BB1-449C-A0A9-C24FA57DDC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353.58</c:v>
                </c:pt>
                <c:pt idx="1">
                  <c:v>350.45</c:v>
                </c:pt>
                <c:pt idx="2">
                  <c:v>343.3</c:v>
                </c:pt>
                <c:pt idx="3">
                  <c:v>356.8</c:v>
                </c:pt>
                <c:pt idx="4">
                  <c:v>352.09</c:v>
                </c:pt>
              </c:numCache>
            </c:numRef>
          </c:val>
          <c:extLst>
            <c:ext xmlns:c16="http://schemas.microsoft.com/office/drawing/2014/chart" uri="{C3380CC4-5D6E-409C-BE32-E72D297353CC}">
              <c16:uniqueId val="{00000000-1BF3-4474-AE10-C33F44905D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BF3-4474-AE10-C33F44905D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大台町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8204</v>
      </c>
      <c r="AM8" s="65"/>
      <c r="AN8" s="65"/>
      <c r="AO8" s="65"/>
      <c r="AP8" s="65"/>
      <c r="AQ8" s="65"/>
      <c r="AR8" s="65"/>
      <c r="AS8" s="65"/>
      <c r="AT8" s="36">
        <f>データ!$S$6</f>
        <v>362.86</v>
      </c>
      <c r="AU8" s="37"/>
      <c r="AV8" s="37"/>
      <c r="AW8" s="37"/>
      <c r="AX8" s="37"/>
      <c r="AY8" s="37"/>
      <c r="AZ8" s="37"/>
      <c r="BA8" s="37"/>
      <c r="BB8" s="54">
        <f>データ!$T$6</f>
        <v>22.61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59.65</v>
      </c>
      <c r="J10" s="37"/>
      <c r="K10" s="37"/>
      <c r="L10" s="37"/>
      <c r="M10" s="37"/>
      <c r="N10" s="37"/>
      <c r="O10" s="64"/>
      <c r="P10" s="54">
        <f>データ!$P$6</f>
        <v>99.1</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8056</v>
      </c>
      <c r="AM10" s="65"/>
      <c r="AN10" s="65"/>
      <c r="AO10" s="65"/>
      <c r="AP10" s="65"/>
      <c r="AQ10" s="65"/>
      <c r="AR10" s="65"/>
      <c r="AS10" s="65"/>
      <c r="AT10" s="36">
        <f>データ!$V$6</f>
        <v>37.07</v>
      </c>
      <c r="AU10" s="37"/>
      <c r="AV10" s="37"/>
      <c r="AW10" s="37"/>
      <c r="AX10" s="37"/>
      <c r="AY10" s="37"/>
      <c r="AZ10" s="37"/>
      <c r="BA10" s="37"/>
      <c r="BB10" s="54">
        <f>データ!$W$6</f>
        <v>217.32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kSXPtI6McUgkTZCG1wmoisMB3RERzKOJ5qYM1l9jYImWvgu9XZklctgal1TirtJEGo/bvWWbpc/NBqlHbzvQ==" saltValue="aYUXa5TvOX3PJf62ubAb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244431</v>
      </c>
      <c r="D6" s="20">
        <f t="shared" si="3"/>
        <v>46</v>
      </c>
      <c r="E6" s="20">
        <f t="shared" si="3"/>
        <v>1</v>
      </c>
      <c r="F6" s="20">
        <f t="shared" si="3"/>
        <v>0</v>
      </c>
      <c r="G6" s="20">
        <f t="shared" si="3"/>
        <v>1</v>
      </c>
      <c r="H6" s="20" t="str">
        <f t="shared" si="3"/>
        <v>三重県　大台町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59.65</v>
      </c>
      <c r="P6" s="21">
        <f t="shared" si="3"/>
        <v>99.1</v>
      </c>
      <c r="Q6" s="21">
        <f t="shared" si="3"/>
        <v>3300</v>
      </c>
      <c r="R6" s="21">
        <f t="shared" si="3"/>
        <v>8204</v>
      </c>
      <c r="S6" s="21">
        <f t="shared" si="3"/>
        <v>362.86</v>
      </c>
      <c r="T6" s="21">
        <f t="shared" si="3"/>
        <v>22.61</v>
      </c>
      <c r="U6" s="21">
        <f t="shared" si="3"/>
        <v>8056</v>
      </c>
      <c r="V6" s="21">
        <f t="shared" si="3"/>
        <v>37.07</v>
      </c>
      <c r="W6" s="21">
        <f t="shared" si="3"/>
        <v>217.32</v>
      </c>
      <c r="X6" s="22">
        <f>IF(X7="",NA(),X7)</f>
        <v>85.25</v>
      </c>
      <c r="Y6" s="22">
        <f t="shared" ref="Y6:AG6" si="4">IF(Y7="",NA(),Y7)</f>
        <v>89.85</v>
      </c>
      <c r="Z6" s="22">
        <f t="shared" si="4"/>
        <v>90.18</v>
      </c>
      <c r="AA6" s="22">
        <f t="shared" si="4"/>
        <v>90.58</v>
      </c>
      <c r="AB6" s="22">
        <f t="shared" si="4"/>
        <v>91.17</v>
      </c>
      <c r="AC6" s="22">
        <f t="shared" si="4"/>
        <v>105.34</v>
      </c>
      <c r="AD6" s="22">
        <f t="shared" si="4"/>
        <v>105.77</v>
      </c>
      <c r="AE6" s="22">
        <f t="shared" si="4"/>
        <v>104.82</v>
      </c>
      <c r="AF6" s="22">
        <f t="shared" si="4"/>
        <v>106.46</v>
      </c>
      <c r="AG6" s="22">
        <f t="shared" si="4"/>
        <v>103.41</v>
      </c>
      <c r="AH6" s="21" t="str">
        <f>IF(AH7="","",IF(AH7="-","【-】","【"&amp;SUBSTITUTE(TEXT(AH7,"#,##0.00"),"-","△")&amp;"】"))</f>
        <v>【107.26】</v>
      </c>
      <c r="AI6" s="22">
        <f>IF(AI7="",NA(),AI7)</f>
        <v>251.53</v>
      </c>
      <c r="AJ6" s="22">
        <f t="shared" ref="AJ6:AR6" si="5">IF(AJ7="",NA(),AJ7)</f>
        <v>281.47000000000003</v>
      </c>
      <c r="AK6" s="22">
        <f t="shared" si="5"/>
        <v>311.27</v>
      </c>
      <c r="AL6" s="22">
        <f t="shared" si="5"/>
        <v>347.98</v>
      </c>
      <c r="AM6" s="22">
        <f t="shared" si="5"/>
        <v>379.57</v>
      </c>
      <c r="AN6" s="22">
        <f t="shared" si="5"/>
        <v>24.04</v>
      </c>
      <c r="AO6" s="22">
        <f t="shared" si="5"/>
        <v>28.03</v>
      </c>
      <c r="AP6" s="22">
        <f t="shared" si="5"/>
        <v>26.73</v>
      </c>
      <c r="AQ6" s="22">
        <f t="shared" si="5"/>
        <v>27.85</v>
      </c>
      <c r="AR6" s="22">
        <f t="shared" si="5"/>
        <v>28</v>
      </c>
      <c r="AS6" s="21" t="str">
        <f>IF(AS7="","",IF(AS7="-","【-】","【"&amp;SUBSTITUTE(TEXT(AS7,"#,##0.00"),"-","△")&amp;"】"))</f>
        <v>【1.61】</v>
      </c>
      <c r="AT6" s="22">
        <f>IF(AT7="",NA(),AT7)</f>
        <v>24.43</v>
      </c>
      <c r="AU6" s="22">
        <f t="shared" ref="AU6:BC6" si="6">IF(AU7="",NA(),AU7)</f>
        <v>28.05</v>
      </c>
      <c r="AV6" s="22">
        <f t="shared" si="6"/>
        <v>26.86</v>
      </c>
      <c r="AW6" s="22">
        <f t="shared" si="6"/>
        <v>36.619999999999997</v>
      </c>
      <c r="AX6" s="22">
        <f t="shared" si="6"/>
        <v>34.82</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2028.6</v>
      </c>
      <c r="BF6" s="22">
        <f t="shared" ref="BF6:BN6" si="7">IF(BF7="",NA(),BF7)</f>
        <v>1892.64</v>
      </c>
      <c r="BG6" s="22">
        <f t="shared" si="7"/>
        <v>1785.4</v>
      </c>
      <c r="BH6" s="22">
        <f t="shared" si="7"/>
        <v>1712.5</v>
      </c>
      <c r="BI6" s="22">
        <f t="shared" si="7"/>
        <v>1565.32</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48.76</v>
      </c>
      <c r="BQ6" s="22">
        <f t="shared" ref="BQ6:BY6" si="8">IF(BQ7="",NA(),BQ7)</f>
        <v>49.52</v>
      </c>
      <c r="BR6" s="22">
        <f t="shared" si="8"/>
        <v>50.3</v>
      </c>
      <c r="BS6" s="22">
        <f t="shared" si="8"/>
        <v>48.71</v>
      </c>
      <c r="BT6" s="22">
        <f t="shared" si="8"/>
        <v>49.17</v>
      </c>
      <c r="BU6" s="22">
        <f t="shared" si="8"/>
        <v>82.78</v>
      </c>
      <c r="BV6" s="22">
        <f t="shared" si="8"/>
        <v>84.82</v>
      </c>
      <c r="BW6" s="22">
        <f t="shared" si="8"/>
        <v>82.29</v>
      </c>
      <c r="BX6" s="22">
        <f t="shared" si="8"/>
        <v>84.16</v>
      </c>
      <c r="BY6" s="22">
        <f t="shared" si="8"/>
        <v>81.45</v>
      </c>
      <c r="BZ6" s="21" t="str">
        <f>IF(BZ7="","",IF(BZ7="-","【-】","【"&amp;SUBSTITUTE(TEXT(BZ7,"#,##0.00"),"-","△")&amp;"】"))</f>
        <v>【97.59】</v>
      </c>
      <c r="CA6" s="22">
        <f>IF(CA7="",NA(),CA7)</f>
        <v>353.58</v>
      </c>
      <c r="CB6" s="22">
        <f t="shared" ref="CB6:CJ6" si="9">IF(CB7="",NA(),CB7)</f>
        <v>350.45</v>
      </c>
      <c r="CC6" s="22">
        <f t="shared" si="9"/>
        <v>343.3</v>
      </c>
      <c r="CD6" s="22">
        <f t="shared" si="9"/>
        <v>356.8</v>
      </c>
      <c r="CE6" s="22">
        <f t="shared" si="9"/>
        <v>352.09</v>
      </c>
      <c r="CF6" s="22">
        <f t="shared" si="9"/>
        <v>225.09</v>
      </c>
      <c r="CG6" s="22">
        <f t="shared" si="9"/>
        <v>224.82</v>
      </c>
      <c r="CH6" s="22">
        <f t="shared" si="9"/>
        <v>230.85</v>
      </c>
      <c r="CI6" s="22">
        <f t="shared" si="9"/>
        <v>230.21</v>
      </c>
      <c r="CJ6" s="22">
        <f t="shared" si="9"/>
        <v>240.31</v>
      </c>
      <c r="CK6" s="21" t="str">
        <f>IF(CK7="","",IF(CK7="-","【-】","【"&amp;SUBSTITUTE(TEXT(CK7,"#,##0.00"),"-","△")&amp;"】"))</f>
        <v>【181.66】</v>
      </c>
      <c r="CL6" s="22">
        <f>IF(CL7="",NA(),CL7)</f>
        <v>77.650000000000006</v>
      </c>
      <c r="CM6" s="22">
        <f t="shared" ref="CM6:CU6" si="10">IF(CM7="",NA(),CM7)</f>
        <v>71.69</v>
      </c>
      <c r="CN6" s="22">
        <f t="shared" si="10"/>
        <v>68.78</v>
      </c>
      <c r="CO6" s="22">
        <f t="shared" si="10"/>
        <v>68.45</v>
      </c>
      <c r="CP6" s="22">
        <f t="shared" si="10"/>
        <v>70.599999999999994</v>
      </c>
      <c r="CQ6" s="22">
        <f t="shared" si="10"/>
        <v>49.38</v>
      </c>
      <c r="CR6" s="22">
        <f t="shared" si="10"/>
        <v>50.09</v>
      </c>
      <c r="CS6" s="22">
        <f t="shared" si="10"/>
        <v>50.1</v>
      </c>
      <c r="CT6" s="22">
        <f t="shared" si="10"/>
        <v>49.76</v>
      </c>
      <c r="CU6" s="22">
        <f t="shared" si="10"/>
        <v>49.74</v>
      </c>
      <c r="CV6" s="21" t="str">
        <f>IF(CV7="","",IF(CV7="-","【-】","【"&amp;SUBSTITUTE(TEXT(CV7,"#,##0.00"),"-","△")&amp;"】"))</f>
        <v>【60.21】</v>
      </c>
      <c r="CW6" s="22">
        <f>IF(CW7="",NA(),CW7)</f>
        <v>69.599999999999994</v>
      </c>
      <c r="CX6" s="22">
        <f t="shared" ref="CX6:DF6" si="11">IF(CX7="",NA(),CX7)</f>
        <v>73.55</v>
      </c>
      <c r="CY6" s="22">
        <f t="shared" si="11"/>
        <v>75.41</v>
      </c>
      <c r="CZ6" s="22">
        <f t="shared" si="11"/>
        <v>72.02</v>
      </c>
      <c r="DA6" s="22">
        <f t="shared" si="11"/>
        <v>69.11</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15.86</v>
      </c>
      <c r="DI6" s="22">
        <f t="shared" ref="DI6:DQ6" si="12">IF(DI7="",NA(),DI7)</f>
        <v>19.18</v>
      </c>
      <c r="DJ6" s="22">
        <f t="shared" si="12"/>
        <v>22.25</v>
      </c>
      <c r="DK6" s="22">
        <f t="shared" si="12"/>
        <v>24.96</v>
      </c>
      <c r="DL6" s="22">
        <f t="shared" si="12"/>
        <v>27.88</v>
      </c>
      <c r="DM6" s="22">
        <f t="shared" si="12"/>
        <v>47.5</v>
      </c>
      <c r="DN6" s="22">
        <f t="shared" si="12"/>
        <v>48.41</v>
      </c>
      <c r="DO6" s="22">
        <f t="shared" si="12"/>
        <v>50.02</v>
      </c>
      <c r="DP6" s="22">
        <f t="shared" si="12"/>
        <v>51.38</v>
      </c>
      <c r="DQ6" s="22">
        <f t="shared" si="12"/>
        <v>52.3</v>
      </c>
      <c r="DR6" s="21" t="str">
        <f>IF(DR7="","",IF(DR7="-","【-】","【"&amp;SUBSTITUTE(TEXT(DR7,"#,##0.00"),"-","△")&amp;"】"))</f>
        <v>【52.41】</v>
      </c>
      <c r="DS6" s="22">
        <f>IF(DS7="",NA(),DS7)</f>
        <v>44.7</v>
      </c>
      <c r="DT6" s="22">
        <f t="shared" ref="DT6:EB6" si="13">IF(DT7="",NA(),DT7)</f>
        <v>46.05</v>
      </c>
      <c r="DU6" s="22">
        <f t="shared" si="13"/>
        <v>46.36</v>
      </c>
      <c r="DV6" s="22">
        <f t="shared" si="13"/>
        <v>46.44</v>
      </c>
      <c r="DW6" s="22">
        <f t="shared" si="13"/>
        <v>52.9</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0.01</v>
      </c>
      <c r="EE6" s="22">
        <f t="shared" ref="EE6:EM6" si="14">IF(EE7="",NA(),EE7)</f>
        <v>0.26</v>
      </c>
      <c r="EF6" s="22">
        <f t="shared" si="14"/>
        <v>0.35</v>
      </c>
      <c r="EG6" s="22">
        <f t="shared" si="14"/>
        <v>0.21</v>
      </c>
      <c r="EH6" s="22">
        <f t="shared" si="14"/>
        <v>0.16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244431</v>
      </c>
      <c r="D7" s="24">
        <v>46</v>
      </c>
      <c r="E7" s="24">
        <v>1</v>
      </c>
      <c r="F7" s="24">
        <v>0</v>
      </c>
      <c r="G7" s="24">
        <v>1</v>
      </c>
      <c r="H7" s="24" t="s">
        <v>93</v>
      </c>
      <c r="I7" s="24" t="s">
        <v>94</v>
      </c>
      <c r="J7" s="24" t="s">
        <v>95</v>
      </c>
      <c r="K7" s="24" t="s">
        <v>96</v>
      </c>
      <c r="L7" s="24" t="s">
        <v>97</v>
      </c>
      <c r="M7" s="24" t="s">
        <v>98</v>
      </c>
      <c r="N7" s="25" t="s">
        <v>99</v>
      </c>
      <c r="O7" s="25">
        <v>59.65</v>
      </c>
      <c r="P7" s="25">
        <v>99.1</v>
      </c>
      <c r="Q7" s="25">
        <v>3300</v>
      </c>
      <c r="R7" s="25">
        <v>8204</v>
      </c>
      <c r="S7" s="25">
        <v>362.86</v>
      </c>
      <c r="T7" s="25">
        <v>22.61</v>
      </c>
      <c r="U7" s="25">
        <v>8056</v>
      </c>
      <c r="V7" s="25">
        <v>37.07</v>
      </c>
      <c r="W7" s="25">
        <v>217.32</v>
      </c>
      <c r="X7" s="25">
        <v>85.25</v>
      </c>
      <c r="Y7" s="25">
        <v>89.85</v>
      </c>
      <c r="Z7" s="25">
        <v>90.18</v>
      </c>
      <c r="AA7" s="25">
        <v>90.58</v>
      </c>
      <c r="AB7" s="25">
        <v>91.17</v>
      </c>
      <c r="AC7" s="25">
        <v>105.34</v>
      </c>
      <c r="AD7" s="25">
        <v>105.77</v>
      </c>
      <c r="AE7" s="25">
        <v>104.82</v>
      </c>
      <c r="AF7" s="25">
        <v>106.46</v>
      </c>
      <c r="AG7" s="25">
        <v>103.41</v>
      </c>
      <c r="AH7" s="25">
        <v>107.26</v>
      </c>
      <c r="AI7" s="25">
        <v>251.53</v>
      </c>
      <c r="AJ7" s="25">
        <v>281.47000000000003</v>
      </c>
      <c r="AK7" s="25">
        <v>311.27</v>
      </c>
      <c r="AL7" s="25">
        <v>347.98</v>
      </c>
      <c r="AM7" s="25">
        <v>379.57</v>
      </c>
      <c r="AN7" s="25">
        <v>24.04</v>
      </c>
      <c r="AO7" s="25">
        <v>28.03</v>
      </c>
      <c r="AP7" s="25">
        <v>26.73</v>
      </c>
      <c r="AQ7" s="25">
        <v>27.85</v>
      </c>
      <c r="AR7" s="25">
        <v>28</v>
      </c>
      <c r="AS7" s="25">
        <v>1.61</v>
      </c>
      <c r="AT7" s="25">
        <v>24.43</v>
      </c>
      <c r="AU7" s="25">
        <v>28.05</v>
      </c>
      <c r="AV7" s="25">
        <v>26.86</v>
      </c>
      <c r="AW7" s="25">
        <v>36.619999999999997</v>
      </c>
      <c r="AX7" s="25">
        <v>34.82</v>
      </c>
      <c r="AY7" s="25">
        <v>305.08</v>
      </c>
      <c r="AZ7" s="25">
        <v>305.33999999999997</v>
      </c>
      <c r="BA7" s="25">
        <v>310.01</v>
      </c>
      <c r="BB7" s="25">
        <v>311.12</v>
      </c>
      <c r="BC7" s="25">
        <v>293.51</v>
      </c>
      <c r="BD7" s="25">
        <v>239.69</v>
      </c>
      <c r="BE7" s="25">
        <v>2028.6</v>
      </c>
      <c r="BF7" s="25">
        <v>1892.64</v>
      </c>
      <c r="BG7" s="25">
        <v>1785.4</v>
      </c>
      <c r="BH7" s="25">
        <v>1712.5</v>
      </c>
      <c r="BI7" s="25">
        <v>1565.32</v>
      </c>
      <c r="BJ7" s="25">
        <v>585.59</v>
      </c>
      <c r="BK7" s="25">
        <v>561.34</v>
      </c>
      <c r="BL7" s="25">
        <v>538.33000000000004</v>
      </c>
      <c r="BM7" s="25">
        <v>515.14</v>
      </c>
      <c r="BN7" s="25">
        <v>498.34</v>
      </c>
      <c r="BO7" s="25">
        <v>264.86</v>
      </c>
      <c r="BP7" s="25">
        <v>48.76</v>
      </c>
      <c r="BQ7" s="25">
        <v>49.52</v>
      </c>
      <c r="BR7" s="25">
        <v>50.3</v>
      </c>
      <c r="BS7" s="25">
        <v>48.71</v>
      </c>
      <c r="BT7" s="25">
        <v>49.17</v>
      </c>
      <c r="BU7" s="25">
        <v>82.78</v>
      </c>
      <c r="BV7" s="25">
        <v>84.82</v>
      </c>
      <c r="BW7" s="25">
        <v>82.29</v>
      </c>
      <c r="BX7" s="25">
        <v>84.16</v>
      </c>
      <c r="BY7" s="25">
        <v>81.45</v>
      </c>
      <c r="BZ7" s="25">
        <v>97.59</v>
      </c>
      <c r="CA7" s="25">
        <v>353.58</v>
      </c>
      <c r="CB7" s="25">
        <v>350.45</v>
      </c>
      <c r="CC7" s="25">
        <v>343.3</v>
      </c>
      <c r="CD7" s="25">
        <v>356.8</v>
      </c>
      <c r="CE7" s="25">
        <v>352.09</v>
      </c>
      <c r="CF7" s="25">
        <v>225.09</v>
      </c>
      <c r="CG7" s="25">
        <v>224.82</v>
      </c>
      <c r="CH7" s="25">
        <v>230.85</v>
      </c>
      <c r="CI7" s="25">
        <v>230.21</v>
      </c>
      <c r="CJ7" s="25">
        <v>240.31</v>
      </c>
      <c r="CK7" s="25">
        <v>181.66</v>
      </c>
      <c r="CL7" s="25">
        <v>77.650000000000006</v>
      </c>
      <c r="CM7" s="25">
        <v>71.69</v>
      </c>
      <c r="CN7" s="25">
        <v>68.78</v>
      </c>
      <c r="CO7" s="25">
        <v>68.45</v>
      </c>
      <c r="CP7" s="25">
        <v>70.599999999999994</v>
      </c>
      <c r="CQ7" s="25">
        <v>49.38</v>
      </c>
      <c r="CR7" s="25">
        <v>50.09</v>
      </c>
      <c r="CS7" s="25">
        <v>50.1</v>
      </c>
      <c r="CT7" s="25">
        <v>49.76</v>
      </c>
      <c r="CU7" s="25">
        <v>49.74</v>
      </c>
      <c r="CV7" s="25">
        <v>60.21</v>
      </c>
      <c r="CW7" s="25">
        <v>69.599999999999994</v>
      </c>
      <c r="CX7" s="25">
        <v>73.55</v>
      </c>
      <c r="CY7" s="25">
        <v>75.41</v>
      </c>
      <c r="CZ7" s="25">
        <v>72.02</v>
      </c>
      <c r="DA7" s="25">
        <v>69.11</v>
      </c>
      <c r="DB7" s="25">
        <v>78.010000000000005</v>
      </c>
      <c r="DC7" s="25">
        <v>77.599999999999994</v>
      </c>
      <c r="DD7" s="25">
        <v>77.3</v>
      </c>
      <c r="DE7" s="25">
        <v>76.64</v>
      </c>
      <c r="DF7" s="25">
        <v>75.37</v>
      </c>
      <c r="DG7" s="25">
        <v>89.21</v>
      </c>
      <c r="DH7" s="25">
        <v>15.86</v>
      </c>
      <c r="DI7" s="25">
        <v>19.18</v>
      </c>
      <c r="DJ7" s="25">
        <v>22.25</v>
      </c>
      <c r="DK7" s="25">
        <v>24.96</v>
      </c>
      <c r="DL7" s="25">
        <v>27.88</v>
      </c>
      <c r="DM7" s="25">
        <v>47.5</v>
      </c>
      <c r="DN7" s="25">
        <v>48.41</v>
      </c>
      <c r="DO7" s="25">
        <v>50.02</v>
      </c>
      <c r="DP7" s="25">
        <v>51.38</v>
      </c>
      <c r="DQ7" s="25">
        <v>52.3</v>
      </c>
      <c r="DR7" s="25">
        <v>52.41</v>
      </c>
      <c r="DS7" s="25">
        <v>44.7</v>
      </c>
      <c r="DT7" s="25">
        <v>46.05</v>
      </c>
      <c r="DU7" s="25">
        <v>46.36</v>
      </c>
      <c r="DV7" s="25">
        <v>46.44</v>
      </c>
      <c r="DW7" s="25">
        <v>52.9</v>
      </c>
      <c r="DX7" s="25">
        <v>17.399999999999999</v>
      </c>
      <c r="DY7" s="25">
        <v>18.64</v>
      </c>
      <c r="DZ7" s="25">
        <v>19.510000000000002</v>
      </c>
      <c r="EA7" s="25">
        <v>21.6</v>
      </c>
      <c r="EB7" s="25">
        <v>23.36</v>
      </c>
      <c r="EC7" s="25">
        <v>26.78</v>
      </c>
      <c r="ED7" s="25">
        <v>0.01</v>
      </c>
      <c r="EE7" s="25">
        <v>0.26</v>
      </c>
      <c r="EF7" s="25">
        <v>0.35</v>
      </c>
      <c r="EG7" s="25">
        <v>0.21</v>
      </c>
      <c r="EH7" s="25">
        <v>0.16</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