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MEIWA\flsv\部署別\管理係\18・4・1・1・35　経営戦略\●経営比較分析表\経営比較分析表令和7年度報告分(R6決算)\"/>
    </mc:Choice>
  </mc:AlternateContent>
  <xr:revisionPtr revIDLastSave="0" documentId="13_ncr:1_{D130A561-62F7-49C6-A2CC-B6C9986DF0DA}" xr6:coauthVersionLast="47" xr6:coauthVersionMax="47" xr10:uidLastSave="{00000000-0000-0000-0000-000000000000}"/>
  <workbookProtection workbookAlgorithmName="SHA-512" workbookHashValue="/Z8YvORRAF+DJxqzwElsWupaahskhNquXI16JIFj6Kw55hAmhKFy28z4O1IY2qFvoeMcwBMsaUSb3jhqeyv10w==" workbookSaltValue="QqI4fdYW/rRPdDs6+2lVB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F85" i="4"/>
  <c r="E85" i="4"/>
  <c r="AT10" i="4"/>
  <c r="AL10" i="4"/>
  <c r="I10" i="4"/>
  <c r="AL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<sst xmlns="http://schemas.openxmlformats.org/spreadsheetml/2006/main" count="297" uniqueCount="116">
  <si>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</si>
  <si>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</si>
  <si>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</si>
  <si>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</si>
  <si>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</si>
  <si>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</si>
  <si>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</si>
  <si>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</si>
  <si>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</si>
  <si>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</si>
  <si>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</si>
  <si>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</si>
  <si>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</si>
  <si>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</si>
  <si>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</si>
  <si>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</si>
  <si>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</si>
  <si>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</si>
  <si>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</si>
  <si>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</si>
  <si>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</si>
  <si>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</si>
  <si>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</si>
  <si>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</si>
  <si>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</si>
  <si>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</si>
  <si>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</si>
  <si>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</si>
  <si>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</si>
  <si>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</si>
  <si>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</si>
  <si>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</si>
  <si>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</si>
  <si>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</si>
  <si>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</si>
  <si>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</si>
  <si>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</si>
  <si>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</si>
  <si>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</si>
  <si>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</si>
  <si>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</si>
  <si>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</si>
  <si>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</si>
  <si>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</si>
  <si>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</si>
  <si>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</si>
  <si>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</si>
  <si>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</si>
  <si>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</si>
  <si>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</si>
  <si>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</si>
  <si>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</si>
  <si>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</si>
  <si>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</si>
  <si>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</si>
  <si>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</si>
  <si>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</si>
  <si>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</si>
  <si>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</si>
  <si>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</si>
  <si>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</si>
  <si>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</si>
  <si>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</si>
  <si>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</si>
  <si>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</si>
  <si>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</si>
  <si>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</si>
  <si>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</si>
  <si>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</si>
  <si>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</si>
  <si>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</si>
  <si>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</si>
  <si>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</si>
  <si>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</si>
  <si>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</si>
  <si>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</si>
  <si>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</si>
  <si>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</si>
  <si>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</si>
  <si>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</si>
  <si>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</si>
  <si>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</si>
  <si>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</si>
  <si>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</si>
  <si>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</si>
  <si>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</si>
  <si>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</si>
  <si>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</si>
  <si>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</si>
  <si>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</si>
  <si>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</si>
  <si>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</si>
  <si>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</si>
  <si>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</si>
  <si>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</si>
  <si>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</si>
  <si>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</si>
  <si>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</si>
  <si>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</si>
  <si>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</si>
  <si>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</si>
  <si>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</si>
  <si>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</si>
  <si>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</si>
  <si>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</si>
  <si>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</si>
  <si>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</si>
  <si>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</si>
  <si>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</si>
  <si>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</si>
  <si>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</si>
  <si>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</si>
  <si>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</si>
  <si>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農業集落排水事業は2つの処理場を運営することによる維持管理経費の負担及び適正な使用料収入の確保が大きな課題である。経営状況を改善するため、経営戦略の見直しに基づき、令和7年10月に料金体系の統一・下水道使用料改定を実施した。今後は、料金改定による収支改善効果を注視しつつ、また、未接続世帯への接続依頼や使用料徴収の強化を継続し、健全な経営基盤の構築を目指す。</t>
    <rPh sb="35" eb="36">
      <t>オヨ</t>
    </rPh>
    <phoneticPr fontId="4"/>
  </si>
  <si>
    <t>・下御糸北処理区や上御糸・下御糸地区については、最適化整備構想に基づき、計画的な修繕・更新を推進し、長寿命化とコスト削減を図る。</t>
    <phoneticPr fontId="4"/>
  </si>
  <si>
    <t>【経常収支比率】：当該指標は107.37％と、類似団体平均を上回る水準を維持している。しかし、財源を一般会計からの繰入金に依存している現状は公共下水道と同様であり、経営の自立性を高める取り組みが不可欠である。
【経費回収率】：当該指標は43.16％（前年度52.17％）と大幅に低下しており、類似団体平均を下回る結果となった。使用料収入で汚水処理経費を賄えていない状態が深刻化しており、適正な使用料収入の確保及び処理場の維持管理費削減に関する検討が必要である。こうした経営状況を改善するため、令和7年10月に料金体系の統一・下水道使用料改定を実施した。
【汚水処理原価】：262.72円（前年度231.31円）と上昇したが、類似団体平均は下回っている。処理施設の老朽化や区域の分散が原価を押し上げる要因となっているが、引き続き効率的な管理を目指す。また、前年同様、処理場の維持管理費の削減の検討や未接続世帯への接続啓発を継続的に行っているが、大きな効果は表れていない。
【水洗化率】：91.71％と類似団体平均を大きく上回る高い水準を維持している。今後も積極的な下水道接続の推進を行っていく必要がある。</t>
    <rPh sb="284" eb="286">
      <t>ゲンカ</t>
    </rPh>
    <rPh sb="484" eb="487">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</si>
</sst>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C80-41C3-B1DA-396A6E62FE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3C80-41C3-B1DA-396A6E62FE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68.41</c:v>
                </c:pt>
                <c:pt idx="4">
                  <c:v>67.709999999999994</c:v>
                </c:pt>
              </c:numCache>
            </c:numRef>
          </c:val>
          <c:extLst>
            <c:ext xmlns:c16="http://schemas.microsoft.com/office/drawing/2014/chart" uri="{C3380CC4-5D6E-409C-BE32-E72D297353CC}">
              <c16:uniqueId val="{00000000-2D02-4285-A77A-CE08266725B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2D02-4285-A77A-CE08266725B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91.33</c:v>
                </c:pt>
                <c:pt idx="4">
                  <c:v>91.71</c:v>
                </c:pt>
              </c:numCache>
            </c:numRef>
          </c:val>
          <c:extLst>
            <c:ext xmlns:c16="http://schemas.microsoft.com/office/drawing/2014/chart" uri="{C3380CC4-5D6E-409C-BE32-E72D297353CC}">
              <c16:uniqueId val="{00000000-A678-484D-AA9E-4F3BFBE8DB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A678-484D-AA9E-4F3BFBE8DB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110.26</c:v>
                </c:pt>
                <c:pt idx="4">
                  <c:v>107.37</c:v>
                </c:pt>
              </c:numCache>
            </c:numRef>
          </c:val>
          <c:extLst>
            <c:ext xmlns:c16="http://schemas.microsoft.com/office/drawing/2014/chart" uri="{C3380CC4-5D6E-409C-BE32-E72D297353CC}">
              <c16:uniqueId val="{00000000-415F-4F89-B5A0-0A5EF4EB66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415F-4F89-B5A0-0A5EF4EB66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2.95</c:v>
                </c:pt>
                <c:pt idx="4">
                  <c:v>5.87</c:v>
                </c:pt>
              </c:numCache>
            </c:numRef>
          </c:val>
          <c:extLst>
            <c:ext xmlns:c16="http://schemas.microsoft.com/office/drawing/2014/chart" uri="{C3380CC4-5D6E-409C-BE32-E72D297353CC}">
              <c16:uniqueId val="{00000000-14DF-425C-A7C5-F10622E489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14DF-425C-A7C5-F10622E489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593-4D88-AEC4-425AFD9649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9593-4D88-AEC4-425AFD9649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F34-46B8-A484-CCD69FBFA1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5F34-46B8-A484-CCD69FBFA1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50</c:v>
                </c:pt>
                <c:pt idx="4">
                  <c:v>63.63</c:v>
                </c:pt>
              </c:numCache>
            </c:numRef>
          </c:val>
          <c:extLst>
            <c:ext xmlns:c16="http://schemas.microsoft.com/office/drawing/2014/chart" uri="{C3380CC4-5D6E-409C-BE32-E72D297353CC}">
              <c16:uniqueId val="{00000000-9AC0-4AD7-9597-21DEB72F24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9AC0-4AD7-9597-21DEB72F24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0BB-4C22-BA57-4C7CCDB9B31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40BB-4C22-BA57-4C7CCDB9B31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52.17</c:v>
                </c:pt>
                <c:pt idx="4">
                  <c:v>43.16</c:v>
                </c:pt>
              </c:numCache>
            </c:numRef>
          </c:val>
          <c:extLst>
            <c:ext xmlns:c16="http://schemas.microsoft.com/office/drawing/2014/chart" uri="{C3380CC4-5D6E-409C-BE32-E72D297353CC}">
              <c16:uniqueId val="{00000000-AFEC-4933-B19C-30856705FF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AFEC-4933-B19C-30856705FF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231.31</c:v>
                </c:pt>
                <c:pt idx="4">
                  <c:v>262.72000000000003</c:v>
                </c:pt>
              </c:numCache>
            </c:numRef>
          </c:val>
          <c:extLst>
            <c:ext xmlns:c16="http://schemas.microsoft.com/office/drawing/2014/chart" uri="{C3380CC4-5D6E-409C-BE32-E72D297353CC}">
              <c16:uniqueId val="{00000000-87C8-45FA-8FA7-84C4ACB447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87C8-45FA-8FA7-84C4ACB447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5" zoomScaleNormal="100" workbookViewId="0">
      <selection activeCell="BK16" sqref="BK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明和町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22630</v>
      </c>
      <c r="AM8" s="44"/>
      <c r="AN8" s="44"/>
      <c r="AO8" s="44"/>
      <c r="AP8" s="44"/>
      <c r="AQ8" s="44"/>
      <c r="AR8" s="44"/>
      <c r="AS8" s="44"/>
      <c r="AT8" s="45">
        <f>データ!T6</f>
        <v>41.06</v>
      </c>
      <c r="AU8" s="45"/>
      <c r="AV8" s="45"/>
      <c r="AW8" s="45"/>
      <c r="AX8" s="45"/>
      <c r="AY8" s="45"/>
      <c r="AZ8" s="45"/>
      <c r="BA8" s="45"/>
      <c r="BB8" s="45">
        <f>データ!U6</f>
        <v>551.14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57.13</v>
      </c>
      <c r="J10" s="45"/>
      <c r="K10" s="45"/>
      <c r="L10" s="45"/>
      <c r="M10" s="45"/>
      <c r="N10" s="45"/>
      <c r="O10" s="45"/>
      <c r="P10" s="45">
        <f>データ!P6</f>
        <v>15.69</v>
      </c>
      <c r="Q10" s="45"/>
      <c r="R10" s="45"/>
      <c r="S10" s="45"/>
      <c r="T10" s="45"/>
      <c r="U10" s="45"/>
      <c r="V10" s="45"/>
      <c r="W10" s="45">
        <f>データ!Q6</f>
        <v>100</v>
      </c>
      <c r="X10" s="45"/>
      <c r="Y10" s="45"/>
      <c r="Z10" s="45"/>
      <c r="AA10" s="45"/>
      <c r="AB10" s="45"/>
      <c r="AC10" s="45"/>
      <c r="AD10" s="44">
        <f>データ!R6</f>
        <v>3300</v>
      </c>
      <c r="AE10" s="44"/>
      <c r="AF10" s="44"/>
      <c r="AG10" s="44"/>
      <c r="AH10" s="44"/>
      <c r="AI10" s="44"/>
      <c r="AJ10" s="44"/>
      <c r="AK10" s="2"/>
      <c r="AL10" s="44">
        <f>データ!V6</f>
        <v>3545</v>
      </c>
      <c r="AM10" s="44"/>
      <c r="AN10" s="44"/>
      <c r="AO10" s="44"/>
      <c r="AP10" s="44"/>
      <c r="AQ10" s="44"/>
      <c r="AR10" s="44"/>
      <c r="AS10" s="44"/>
      <c r="AT10" s="45">
        <f>データ!W6</f>
        <v>1.29</v>
      </c>
      <c r="AU10" s="45"/>
      <c r="AV10" s="45"/>
      <c r="AW10" s="45"/>
      <c r="AX10" s="45"/>
      <c r="AY10" s="45"/>
      <c r="AZ10" s="45"/>
      <c r="BA10" s="45"/>
      <c r="BB10" s="45">
        <f>データ!X6</f>
        <v>2748.06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jssxu9BdFwDXB8hbqGfTU7L5KCObJq8VMLnKkNVqSTd/gxGGaxIo+hGZ+1PzQFOqCKQIF3Rs1bV6t/ss7ehDA==" saltValue="bSdb926jptP8GaDoZiKV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244422</v>
      </c>
      <c r="D6" s="19">
        <f t="shared" si="3"/>
        <v>46</v>
      </c>
      <c r="E6" s="19">
        <f t="shared" si="3"/>
        <v>17</v>
      </c>
      <c r="F6" s="19">
        <f t="shared" si="3"/>
        <v>5</v>
      </c>
      <c r="G6" s="19">
        <f t="shared" si="3"/>
        <v>0</v>
      </c>
      <c r="H6" s="19" t="str">
        <f t="shared" si="3"/>
        <v>三重県　明和町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57.13</v>
      </c>
      <c r="P6" s="20">
        <f t="shared" si="3"/>
        <v>15.69</v>
      </c>
      <c r="Q6" s="20">
        <f t="shared" si="3"/>
        <v>100</v>
      </c>
      <c r="R6" s="20">
        <f t="shared" si="3"/>
        <v>3300</v>
      </c>
      <c r="S6" s="20">
        <f t="shared" si="3"/>
        <v>22630</v>
      </c>
      <c r="T6" s="20">
        <f t="shared" si="3"/>
        <v>41.06</v>
      </c>
      <c r="U6" s="20">
        <f t="shared" si="3"/>
        <v>551.14</v>
      </c>
      <c r="V6" s="20">
        <f t="shared" si="3"/>
        <v>3545</v>
      </c>
      <c r="W6" s="20">
        <f t="shared" si="3"/>
        <v>1.29</v>
      </c>
      <c r="X6" s="20">
        <f t="shared" si="3"/>
        <v>2748.06</v>
      </c>
      <c r="Y6" s="21" t="str">
        <f>IF(Y7="",NA(),Y7)</f>
        <v>-</v>
      </c>
      <c r="Z6" s="21" t="str">
        <f t="shared" ref="Z6:AH6" si="4">IF(Z7="",NA(),Z7)</f>
        <v>-</v>
      </c>
      <c r="AA6" s="21" t="str">
        <f t="shared" si="4"/>
        <v>-</v>
      </c>
      <c r="AB6" s="21">
        <f t="shared" si="4"/>
        <v>110.26</v>
      </c>
      <c r="AC6" s="21">
        <f t="shared" si="4"/>
        <v>107.37</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50</v>
      </c>
      <c r="AY6" s="21">
        <f t="shared" si="6"/>
        <v>63.63</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52.17</v>
      </c>
      <c r="BU6" s="21">
        <f t="shared" si="8"/>
        <v>43.16</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231.31</v>
      </c>
      <c r="CF6" s="21">
        <f t="shared" si="9"/>
        <v>262.72000000000003</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68.41</v>
      </c>
      <c r="CQ6" s="21">
        <f t="shared" si="10"/>
        <v>67.709999999999994</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91.33</v>
      </c>
      <c r="DB6" s="21">
        <f t="shared" si="11"/>
        <v>91.71</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2.95</v>
      </c>
      <c r="DM6" s="21">
        <f t="shared" si="12"/>
        <v>5.87</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244422</v>
      </c>
      <c r="D7" s="23">
        <v>46</v>
      </c>
      <c r="E7" s="23">
        <v>17</v>
      </c>
      <c r="F7" s="23">
        <v>5</v>
      </c>
      <c r="G7" s="23">
        <v>0</v>
      </c>
      <c r="H7" s="23" t="s">
        <v>96</v>
      </c>
      <c r="I7" s="23" t="s">
        <v>97</v>
      </c>
      <c r="J7" s="23" t="s">
        <v>98</v>
      </c>
      <c r="K7" s="23" t="s">
        <v>99</v>
      </c>
      <c r="L7" s="23" t="s">
        <v>100</v>
      </c>
      <c r="M7" s="23" t="s">
        <v>101</v>
      </c>
      <c r="N7" s="24" t="s">
        <v>102</v>
      </c>
      <c r="O7" s="24">
        <v>57.13</v>
      </c>
      <c r="P7" s="24">
        <v>15.69</v>
      </c>
      <c r="Q7" s="24">
        <v>100</v>
      </c>
      <c r="R7" s="24">
        <v>3300</v>
      </c>
      <c r="S7" s="24">
        <v>22630</v>
      </c>
      <c r="T7" s="24">
        <v>41.06</v>
      </c>
      <c r="U7" s="24">
        <v>551.14</v>
      </c>
      <c r="V7" s="24">
        <v>3545</v>
      </c>
      <c r="W7" s="24">
        <v>1.29</v>
      </c>
      <c r="X7" s="24">
        <v>2748.06</v>
      </c>
      <c r="Y7" s="24" t="s">
        <v>102</v>
      </c>
      <c r="Z7" s="24" t="s">
        <v>102</v>
      </c>
      <c r="AA7" s="24" t="s">
        <v>102</v>
      </c>
      <c r="AB7" s="24">
        <v>110.26</v>
      </c>
      <c r="AC7" s="24">
        <v>107.37</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50</v>
      </c>
      <c r="AY7" s="24">
        <v>63.63</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52.17</v>
      </c>
      <c r="BU7" s="24">
        <v>43.16</v>
      </c>
      <c r="BV7" s="24" t="s">
        <v>102</v>
      </c>
      <c r="BW7" s="24" t="s">
        <v>102</v>
      </c>
      <c r="BX7" s="24" t="s">
        <v>102</v>
      </c>
      <c r="BY7" s="24">
        <v>52.05</v>
      </c>
      <c r="BZ7" s="24">
        <v>47.96</v>
      </c>
      <c r="CA7" s="24">
        <v>54.51</v>
      </c>
      <c r="CB7" s="24" t="s">
        <v>102</v>
      </c>
      <c r="CC7" s="24" t="s">
        <v>102</v>
      </c>
      <c r="CD7" s="24" t="s">
        <v>102</v>
      </c>
      <c r="CE7" s="24">
        <v>231.31</v>
      </c>
      <c r="CF7" s="24">
        <v>262.72000000000003</v>
      </c>
      <c r="CG7" s="24" t="s">
        <v>102</v>
      </c>
      <c r="CH7" s="24" t="s">
        <v>102</v>
      </c>
      <c r="CI7" s="24" t="s">
        <v>102</v>
      </c>
      <c r="CJ7" s="24">
        <v>301.86</v>
      </c>
      <c r="CK7" s="24">
        <v>325.85000000000002</v>
      </c>
      <c r="CL7" s="24">
        <v>286.33</v>
      </c>
      <c r="CM7" s="24" t="s">
        <v>102</v>
      </c>
      <c r="CN7" s="24" t="s">
        <v>102</v>
      </c>
      <c r="CO7" s="24" t="s">
        <v>102</v>
      </c>
      <c r="CP7" s="24">
        <v>68.41</v>
      </c>
      <c r="CQ7" s="24">
        <v>67.709999999999994</v>
      </c>
      <c r="CR7" s="24" t="s">
        <v>102</v>
      </c>
      <c r="CS7" s="24" t="s">
        <v>102</v>
      </c>
      <c r="CT7" s="24" t="s">
        <v>102</v>
      </c>
      <c r="CU7" s="24">
        <v>46.25</v>
      </c>
      <c r="CV7" s="24">
        <v>45.32</v>
      </c>
      <c r="CW7" s="24">
        <v>49.92</v>
      </c>
      <c r="CX7" s="24" t="s">
        <v>102</v>
      </c>
      <c r="CY7" s="24" t="s">
        <v>102</v>
      </c>
      <c r="CZ7" s="24" t="s">
        <v>102</v>
      </c>
      <c r="DA7" s="24">
        <v>91.33</v>
      </c>
      <c r="DB7" s="24">
        <v>91.71</v>
      </c>
      <c r="DC7" s="24" t="s">
        <v>102</v>
      </c>
      <c r="DD7" s="24" t="s">
        <v>102</v>
      </c>
      <c r="DE7" s="24" t="s">
        <v>102</v>
      </c>
      <c r="DF7" s="24">
        <v>83.96</v>
      </c>
      <c r="DG7" s="24">
        <v>83.54</v>
      </c>
      <c r="DH7" s="24">
        <v>87.8</v>
      </c>
      <c r="DI7" s="24" t="s">
        <v>102</v>
      </c>
      <c r="DJ7" s="24" t="s">
        <v>102</v>
      </c>
      <c r="DK7" s="24" t="s">
        <v>102</v>
      </c>
      <c r="DL7" s="24">
        <v>2.95</v>
      </c>
      <c r="DM7" s="24">
        <v>5.87</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