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N-MEIWA\flsv\部署別\管理係\18・4・1・1・35　経営戦略\●経営比較分析表\経営比較分析表令和7年度報告分(R6決算)\"/>
    </mc:Choice>
  </mc:AlternateContent>
  <xr:revisionPtr revIDLastSave="0" documentId="13_ncr:1_{B6BAE94A-BC48-4C1A-9C15-2EA6283CF3C5}" xr6:coauthVersionLast="47" xr6:coauthVersionMax="47" xr10:uidLastSave="{00000000-0000-0000-0000-000000000000}"/>
  <workbookProtection workbookAlgorithmName="SHA-512" workbookHashValue="zZrZkZEaVhihnmCVvk2ZMxoYaRtmb6+BV9ZtJBKT4JcuhHh7Ba26oFu4aToq1majmkDtO3zfjZRWNU2yvhhfQw==" workbookSaltValue="7COzwHjdMPuA6bJdOOthvg==" workbookSpinCount="100000" lockStructure="1"/>
  <bookViews>
    <workbookView xWindow="-193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P10" i="4" s="1"/>
  <c r="O6" i="5"/>
  <c r="I10" i="4" s="1"/>
  <c r="N6" i="5"/>
  <c r="B10" i="4" s="1"/>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G85" i="4"/>
  <c r="E85" i="4"/>
  <c r="BB10" i="4"/>
  <c r="AD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<sst xmlns="http://schemas.openxmlformats.org/spreadsheetml/2006/main" count="297" uniqueCount="116">
  <si>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</si>
  <si>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</si>
  <si>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</si>
  <si>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</si>
  <si>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</si>
  <si>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</si>
  <si>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</si>
  <si>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</si>
  <si>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</si>
  <si>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</si>
  <si>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</si>
  <si>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</si>
  <si>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</si>
  <si>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</si>
  <si>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</si>
  <si>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</si>
  <si>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</si>
  <si>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</si>
  <si>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</si>
  <si>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</si>
  <si>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</si>
  <si>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</si>
  <si>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</si>
  <si>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</si>
  <si>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</si>
  <si>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</si>
  <si>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</si>
  <si>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</si>
  <si>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</si>
  <si>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</si>
  <si>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</si>
  <si>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</si>
  <si>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</si>
  <si>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</si>
  <si>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</si>
  <si>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</si>
  <si>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</si>
  <si>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</si>
  <si>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</si>
  <si>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</si>
  <si>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</si>
  <si>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</si>
  <si>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</si>
  <si>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</si>
  <si>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</si>
  <si>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</si>
  <si>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</si>
  <si>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</si>
  <si>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</si>
  <si>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</si>
  <si>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</si>
  <si>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</si>
  <si>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</si>
  <si>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</si>
  <si>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</si>
  <si>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</si>
  <si>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</si>
  <si>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</si>
  <si>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</si>
  <si>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</si>
  <si>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</si>
  <si>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</si>
  <si>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</si>
  <si>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</si>
  <si>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</si>
  <si>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</si>
  <si>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</si>
  <si>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</si>
  <si>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</si>
  <si>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</si>
  <si>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</si>
  <si>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</si>
  <si>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</si>
  <si>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</si>
  <si>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</si>
  <si>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</si>
  <si>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</si>
  <si>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</si>
  <si>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</si>
  <si>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</si>
  <si>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</si>
  <si>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</si>
  <si>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</si>
  <si>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</si>
  <si>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</si>
  <si>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</si>
  <si>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</si>
  <si>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</si>
  <si>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</si>
  <si>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</si>
  <si>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</si>
  <si>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</si>
  <si>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</si>
  <si>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</si>
  <si>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</si>
  <si>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</si>
  <si>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明和町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</si>
  <si>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</si>
  <si>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</si>
  <si>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</si>
  <si>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</si>
  <si>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</si>
  <si>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</si>
  <si>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</si>
  <si>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</si>
  <si>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</si>
  <si>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</si>
  <si>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</si>
  <si>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</si>
  <si>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</si>
  <si>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</si>
  <si>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</si>
  <si>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</si>
  <si>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前年同様、一般会計からの繰入金で賄っている状態が続いている。経営状況を改善するため、経営戦略の見直しに基づき、令和7年10月に料金体系の統一・下水道使用料改定を実施した。今後は、料金改定による収支改善効果を注視しつつ、また、未接続世帯への接続依頼や使用料徴収の強化を継続し、健全な経営基盤の構築を目指す。</t>
    <rPh sb="1" eb="5">
      <t>ゼンネンドウヨウ</t>
    </rPh>
    <rPh sb="25" eb="26">
      <t>ツヅ</t>
    </rPh>
    <rPh sb="62" eb="63">
      <t>ガツ</t>
    </rPh>
    <rPh sb="64" eb="69">
      <t>リョウキン</t>
    </rPh>
    <rPh sb="69" eb="71">
      <t>トウイツ</t>
    </rPh>
    <rPh sb="72" eb="75">
      <t>ゲスイドウ</t>
    </rPh>
    <rPh sb="90" eb="92">
      <t>リョウキン</t>
    </rPh>
    <phoneticPr fontId="4"/>
  </si>
  <si>
    <t xml:space="preserve">・宮川流域関連公共下水道事業計画に基づき、現在も事業を進めている。
•明和浄化センターについては、流域下水道接続までの使用予定となっているため、その点を考慮しながら施設管理を行っていく。
</t>
    <phoneticPr fontId="4"/>
  </si>
  <si>
    <t>【経常収支比率】：当該指標は107.90％（前年度95.27％）となり、類似団体平均を上回る水準となっているが、前年同様、依然として財源の多くを一般会計からの繰入金に依存している状況に変わりはないため、引き続き経営改善が必要である。
【経費回収率】：当該指標は66.22％（前年度71.68％）と低下し、類似団体平均を大きく下回っている。宮川流域関連公共下水道事業の供用開始区域が年々拡大している一方で、有収水量が経費の増加に見合っていないことが一因と考えられる。また、汚水処理に係る経費を使用料収入で賄えていない状態が顕著となっている。こうした経営状況を改善するため、令和7年10月に料金体系の統一・下水道使用料改定を実施した。
【汚水処理原価】：210.25円（前年度202.59円）と上昇傾向にあり、類似団体平均を上回っている。これは宮川流域関連公共下水道事業の供用区域拡大に伴う一時的な接続率の低さが要因と考えられる。
【水洗化率】：83.58％と類似団体平均より高い水準を維持しているが、前年度（88.79％）からは低下している。これは宮川流域関連公共下水道事業の供用区域拡大に伴う一時的な接続率の低さが要因と考えられる。引き続き、未接続世帯への接続推進を継続する必要がある。</t>
    <rPh sb="44" eb="46">
      <t>ゼンネン</t>
    </rPh>
    <rPh sb="274" eb="278">
      <t>ケイエイジョウキョウ</t>
    </rPh>
    <rPh sb="279" eb="281">
      <t>カイゼン</t>
    </rPh>
    <rPh sb="519" eb="520">
      <t>ヒ</t>
    </rPh>
    <rPh sb="521" eb="522">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</si>
</sst>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5</c:v>
                </c:pt>
                <c:pt idx="4">
                  <c:v>2.31</c:v>
                </c:pt>
              </c:numCache>
            </c:numRef>
          </c:val>
          <c:extLst>
            <c:ext xmlns:c16="http://schemas.microsoft.com/office/drawing/2014/chart" uri="{C3380CC4-5D6E-409C-BE32-E72D297353CC}">
              <c16:uniqueId val="{00000000-E337-45F9-9C4D-DFC2D4D52F9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0.57999999999999996</c:v>
                </c:pt>
                <c:pt idx="4">
                  <c:v>0.09</c:v>
                </c:pt>
              </c:numCache>
            </c:numRef>
          </c:val>
          <c:smooth val="0"/>
          <c:extLst>
            <c:ext xmlns:c16="http://schemas.microsoft.com/office/drawing/2014/chart" uri="{C3380CC4-5D6E-409C-BE32-E72D297353CC}">
              <c16:uniqueId val="{00000001-E337-45F9-9C4D-DFC2D4D52F9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74.599999999999994</c:v>
                </c:pt>
                <c:pt idx="4">
                  <c:v>74.27</c:v>
                </c:pt>
              </c:numCache>
            </c:numRef>
          </c:val>
          <c:extLst>
            <c:ext xmlns:c16="http://schemas.microsoft.com/office/drawing/2014/chart" uri="{C3380CC4-5D6E-409C-BE32-E72D297353CC}">
              <c16:uniqueId val="{00000000-46EC-4CDA-BD78-97774B82552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49.28</c:v>
                </c:pt>
                <c:pt idx="4">
                  <c:v>50.62</c:v>
                </c:pt>
              </c:numCache>
            </c:numRef>
          </c:val>
          <c:smooth val="0"/>
          <c:extLst>
            <c:ext xmlns:c16="http://schemas.microsoft.com/office/drawing/2014/chart" uri="{C3380CC4-5D6E-409C-BE32-E72D297353CC}">
              <c16:uniqueId val="{00000001-46EC-4CDA-BD78-97774B82552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88.79</c:v>
                </c:pt>
                <c:pt idx="4">
                  <c:v>83.58</c:v>
                </c:pt>
              </c:numCache>
            </c:numRef>
          </c:val>
          <c:extLst>
            <c:ext xmlns:c16="http://schemas.microsoft.com/office/drawing/2014/chart" uri="{C3380CC4-5D6E-409C-BE32-E72D297353CC}">
              <c16:uniqueId val="{00000000-29B2-4E88-B7FE-C07761B535C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79.7</c:v>
                </c:pt>
                <c:pt idx="4">
                  <c:v>79</c:v>
                </c:pt>
              </c:numCache>
            </c:numRef>
          </c:val>
          <c:smooth val="0"/>
          <c:extLst>
            <c:ext xmlns:c16="http://schemas.microsoft.com/office/drawing/2014/chart" uri="{C3380CC4-5D6E-409C-BE32-E72D297353CC}">
              <c16:uniqueId val="{00000001-29B2-4E88-B7FE-C07761B535C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95.27</c:v>
                </c:pt>
                <c:pt idx="4">
                  <c:v>107.9</c:v>
                </c:pt>
              </c:numCache>
            </c:numRef>
          </c:val>
          <c:extLst>
            <c:ext xmlns:c16="http://schemas.microsoft.com/office/drawing/2014/chart" uri="{C3380CC4-5D6E-409C-BE32-E72D297353CC}">
              <c16:uniqueId val="{00000000-FCBE-433D-B34A-4CD15159C98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106.87</c:v>
                </c:pt>
                <c:pt idx="4">
                  <c:v>106.45</c:v>
                </c:pt>
              </c:numCache>
            </c:numRef>
          </c:val>
          <c:smooth val="0"/>
          <c:extLst>
            <c:ext xmlns:c16="http://schemas.microsoft.com/office/drawing/2014/chart" uri="{C3380CC4-5D6E-409C-BE32-E72D297353CC}">
              <c16:uniqueId val="{00000001-FCBE-433D-B34A-4CD15159C98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2.31</c:v>
                </c:pt>
                <c:pt idx="4">
                  <c:v>4.49</c:v>
                </c:pt>
              </c:numCache>
            </c:numRef>
          </c:val>
          <c:extLst>
            <c:ext xmlns:c16="http://schemas.microsoft.com/office/drawing/2014/chart" uri="{C3380CC4-5D6E-409C-BE32-E72D297353CC}">
              <c16:uniqueId val="{00000000-DC5F-4ABB-A3FD-CE7BCA8D4A3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17.05</c:v>
                </c:pt>
                <c:pt idx="4">
                  <c:v>17.62</c:v>
                </c:pt>
              </c:numCache>
            </c:numRef>
          </c:val>
          <c:smooth val="0"/>
          <c:extLst>
            <c:ext xmlns:c16="http://schemas.microsoft.com/office/drawing/2014/chart" uri="{C3380CC4-5D6E-409C-BE32-E72D297353CC}">
              <c16:uniqueId val="{00000001-DC5F-4ABB-A3FD-CE7BCA8D4A3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672-49E8-BECD-FC497047AF8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0.22</c:v>
                </c:pt>
                <c:pt idx="4">
                  <c:v>0.18</c:v>
                </c:pt>
              </c:numCache>
            </c:numRef>
          </c:val>
          <c:smooth val="0"/>
          <c:extLst>
            <c:ext xmlns:c16="http://schemas.microsoft.com/office/drawing/2014/chart" uri="{C3380CC4-5D6E-409C-BE32-E72D297353CC}">
              <c16:uniqueId val="{00000001-6672-49E8-BECD-FC497047AF8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DF1-4AB5-872C-55FF1B878CF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21.73</c:v>
                </c:pt>
                <c:pt idx="4">
                  <c:v>19.96</c:v>
                </c:pt>
              </c:numCache>
            </c:numRef>
          </c:val>
          <c:smooth val="0"/>
          <c:extLst>
            <c:ext xmlns:c16="http://schemas.microsoft.com/office/drawing/2014/chart" uri="{C3380CC4-5D6E-409C-BE32-E72D297353CC}">
              <c16:uniqueId val="{00000001-1DF1-4AB5-872C-55FF1B878CF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70.290000000000006</c:v>
                </c:pt>
                <c:pt idx="4">
                  <c:v>66.150000000000006</c:v>
                </c:pt>
              </c:numCache>
            </c:numRef>
          </c:val>
          <c:extLst>
            <c:ext xmlns:c16="http://schemas.microsoft.com/office/drawing/2014/chart" uri="{C3380CC4-5D6E-409C-BE32-E72D297353CC}">
              <c16:uniqueId val="{00000000-0A15-49DF-B391-78CFC85A374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62.37</c:v>
                </c:pt>
                <c:pt idx="4">
                  <c:v>63.88</c:v>
                </c:pt>
              </c:numCache>
            </c:numRef>
          </c:val>
          <c:smooth val="0"/>
          <c:extLst>
            <c:ext xmlns:c16="http://schemas.microsoft.com/office/drawing/2014/chart" uri="{C3380CC4-5D6E-409C-BE32-E72D297353CC}">
              <c16:uniqueId val="{00000001-0A15-49DF-B391-78CFC85A374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5D4-41A8-87A5-5CE97A99D3C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1042.77</c:v>
                </c:pt>
                <c:pt idx="4">
                  <c:v>943.46</c:v>
                </c:pt>
              </c:numCache>
            </c:numRef>
          </c:val>
          <c:smooth val="0"/>
          <c:extLst>
            <c:ext xmlns:c16="http://schemas.microsoft.com/office/drawing/2014/chart" uri="{C3380CC4-5D6E-409C-BE32-E72D297353CC}">
              <c16:uniqueId val="{00000001-95D4-41A8-87A5-5CE97A99D3C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71.680000000000007</c:v>
                </c:pt>
                <c:pt idx="4">
                  <c:v>66.22</c:v>
                </c:pt>
              </c:numCache>
            </c:numRef>
          </c:val>
          <c:extLst>
            <c:ext xmlns:c16="http://schemas.microsoft.com/office/drawing/2014/chart" uri="{C3380CC4-5D6E-409C-BE32-E72D297353CC}">
              <c16:uniqueId val="{00000000-C46F-4D24-8690-07A67BFC4B5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84.48</c:v>
                </c:pt>
                <c:pt idx="4">
                  <c:v>79.22</c:v>
                </c:pt>
              </c:numCache>
            </c:numRef>
          </c:val>
          <c:smooth val="0"/>
          <c:extLst>
            <c:ext xmlns:c16="http://schemas.microsoft.com/office/drawing/2014/chart" uri="{C3380CC4-5D6E-409C-BE32-E72D297353CC}">
              <c16:uniqueId val="{00000001-C46F-4D24-8690-07A67BFC4B5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202.59</c:v>
                </c:pt>
                <c:pt idx="4">
                  <c:v>210.25</c:v>
                </c:pt>
              </c:numCache>
            </c:numRef>
          </c:val>
          <c:extLst>
            <c:ext xmlns:c16="http://schemas.microsoft.com/office/drawing/2014/chart" uri="{C3380CC4-5D6E-409C-BE32-E72D297353CC}">
              <c16:uniqueId val="{00000000-F669-4601-889C-8045E2FC6DA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187.11</c:v>
                </c:pt>
                <c:pt idx="4">
                  <c:v>202.47</c:v>
                </c:pt>
              </c:numCache>
            </c:numRef>
          </c:val>
          <c:smooth val="0"/>
          <c:extLst>
            <c:ext xmlns:c16="http://schemas.microsoft.com/office/drawing/2014/chart" uri="{C3380CC4-5D6E-409C-BE32-E72D297353CC}">
              <c16:uniqueId val="{00000001-F669-4601-889C-8045E2FC6DA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明和町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22630</v>
      </c>
      <c r="AM8" s="41"/>
      <c r="AN8" s="41"/>
      <c r="AO8" s="41"/>
      <c r="AP8" s="41"/>
      <c r="AQ8" s="41"/>
      <c r="AR8" s="41"/>
      <c r="AS8" s="41"/>
      <c r="AT8" s="34">
        <f>データ!T6</f>
        <v>41.06</v>
      </c>
      <c r="AU8" s="34"/>
      <c r="AV8" s="34"/>
      <c r="AW8" s="34"/>
      <c r="AX8" s="34"/>
      <c r="AY8" s="34"/>
      <c r="AZ8" s="34"/>
      <c r="BA8" s="34"/>
      <c r="BB8" s="34">
        <f>データ!U6</f>
        <v>551.14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45.55</v>
      </c>
      <c r="J10" s="34"/>
      <c r="K10" s="34"/>
      <c r="L10" s="34"/>
      <c r="M10" s="34"/>
      <c r="N10" s="34"/>
      <c r="O10" s="34"/>
      <c r="P10" s="34">
        <f>データ!P6</f>
        <v>24.18</v>
      </c>
      <c r="Q10" s="34"/>
      <c r="R10" s="34"/>
      <c r="S10" s="34"/>
      <c r="T10" s="34"/>
      <c r="U10" s="34"/>
      <c r="V10" s="34"/>
      <c r="W10" s="34">
        <f>データ!Q6</f>
        <v>100</v>
      </c>
      <c r="X10" s="34"/>
      <c r="Y10" s="34"/>
      <c r="Z10" s="34"/>
      <c r="AA10" s="34"/>
      <c r="AB10" s="34"/>
      <c r="AC10" s="34"/>
      <c r="AD10" s="41">
        <f>データ!R6</f>
        <v>3300</v>
      </c>
      <c r="AE10" s="41"/>
      <c r="AF10" s="41"/>
      <c r="AG10" s="41"/>
      <c r="AH10" s="41"/>
      <c r="AI10" s="41"/>
      <c r="AJ10" s="41"/>
      <c r="AK10" s="2"/>
      <c r="AL10" s="41">
        <f>データ!V6</f>
        <v>5462</v>
      </c>
      <c r="AM10" s="41"/>
      <c r="AN10" s="41"/>
      <c r="AO10" s="41"/>
      <c r="AP10" s="41"/>
      <c r="AQ10" s="41"/>
      <c r="AR10" s="41"/>
      <c r="AS10" s="41"/>
      <c r="AT10" s="34">
        <f>データ!W6</f>
        <v>2.12</v>
      </c>
      <c r="AU10" s="34"/>
      <c r="AV10" s="34"/>
      <c r="AW10" s="34"/>
      <c r="AX10" s="34"/>
      <c r="AY10" s="34"/>
      <c r="AZ10" s="34"/>
      <c r="BA10" s="34"/>
      <c r="BB10" s="34">
        <f>データ!X6</f>
        <v>2576.42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5k9NtcVS3Vdl1StZOAwLtXaY3097dY8lH6n6xMYBto3B01D8RPJ4tSIEIrkAI21tC0O7wx7vr/2mcs4basAToA==" saltValue="I6IyxTNgnr5My1NeTpZfD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244422</v>
      </c>
      <c r="D6" s="19">
        <f t="shared" si="3"/>
        <v>46</v>
      </c>
      <c r="E6" s="19">
        <f t="shared" si="3"/>
        <v>17</v>
      </c>
      <c r="F6" s="19">
        <f t="shared" si="3"/>
        <v>1</v>
      </c>
      <c r="G6" s="19">
        <f t="shared" si="3"/>
        <v>0</v>
      </c>
      <c r="H6" s="19" t="str">
        <f t="shared" si="3"/>
        <v>三重県　明和町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45.55</v>
      </c>
      <c r="P6" s="20">
        <f t="shared" si="3"/>
        <v>24.18</v>
      </c>
      <c r="Q6" s="20">
        <f t="shared" si="3"/>
        <v>100</v>
      </c>
      <c r="R6" s="20">
        <f t="shared" si="3"/>
        <v>3300</v>
      </c>
      <c r="S6" s="20">
        <f t="shared" si="3"/>
        <v>22630</v>
      </c>
      <c r="T6" s="20">
        <f t="shared" si="3"/>
        <v>41.06</v>
      </c>
      <c r="U6" s="20">
        <f t="shared" si="3"/>
        <v>551.14</v>
      </c>
      <c r="V6" s="20">
        <f t="shared" si="3"/>
        <v>5462</v>
      </c>
      <c r="W6" s="20">
        <f t="shared" si="3"/>
        <v>2.12</v>
      </c>
      <c r="X6" s="20">
        <f t="shared" si="3"/>
        <v>2576.42</v>
      </c>
      <c r="Y6" s="21" t="str">
        <f>IF(Y7="",NA(),Y7)</f>
        <v>-</v>
      </c>
      <c r="Z6" s="21" t="str">
        <f t="shared" ref="Z6:AH6" si="4">IF(Z7="",NA(),Z7)</f>
        <v>-</v>
      </c>
      <c r="AA6" s="21" t="str">
        <f t="shared" si="4"/>
        <v>-</v>
      </c>
      <c r="AB6" s="21">
        <f t="shared" si="4"/>
        <v>95.27</v>
      </c>
      <c r="AC6" s="21">
        <f t="shared" si="4"/>
        <v>107.9</v>
      </c>
      <c r="AD6" s="21" t="str">
        <f t="shared" si="4"/>
        <v>-</v>
      </c>
      <c r="AE6" s="21" t="str">
        <f t="shared" si="4"/>
        <v>-</v>
      </c>
      <c r="AF6" s="21" t="str">
        <f t="shared" si="4"/>
        <v>-</v>
      </c>
      <c r="AG6" s="21">
        <f t="shared" si="4"/>
        <v>106.87</v>
      </c>
      <c r="AH6" s="21">
        <f t="shared" si="4"/>
        <v>106.45</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21.73</v>
      </c>
      <c r="AS6" s="21">
        <f t="shared" si="5"/>
        <v>19.96</v>
      </c>
      <c r="AT6" s="20" t="str">
        <f>IF(AT7="","",IF(AT7="-","【-】","【"&amp;SUBSTITUTE(TEXT(AT7,"#,##0.00"),"-","△")&amp;"】"))</f>
        <v>【3.12】</v>
      </c>
      <c r="AU6" s="21" t="str">
        <f>IF(AU7="",NA(),AU7)</f>
        <v>-</v>
      </c>
      <c r="AV6" s="21" t="str">
        <f t="shared" ref="AV6:BD6" si="6">IF(AV7="",NA(),AV7)</f>
        <v>-</v>
      </c>
      <c r="AW6" s="21" t="str">
        <f t="shared" si="6"/>
        <v>-</v>
      </c>
      <c r="AX6" s="21">
        <f t="shared" si="6"/>
        <v>70.290000000000006</v>
      </c>
      <c r="AY6" s="21">
        <f t="shared" si="6"/>
        <v>66.150000000000006</v>
      </c>
      <c r="AZ6" s="21" t="str">
        <f t="shared" si="6"/>
        <v>-</v>
      </c>
      <c r="BA6" s="21" t="str">
        <f t="shared" si="6"/>
        <v>-</v>
      </c>
      <c r="BB6" s="21" t="str">
        <f t="shared" si="6"/>
        <v>-</v>
      </c>
      <c r="BC6" s="21">
        <f t="shared" si="6"/>
        <v>62.37</v>
      </c>
      <c r="BD6" s="21">
        <f t="shared" si="6"/>
        <v>63.88</v>
      </c>
      <c r="BE6" s="20" t="str">
        <f>IF(BE7="","",IF(BE7="-","【-】","【"&amp;SUBSTITUTE(TEXT(BE7,"#,##0.00"),"-","△")&amp;"】"))</f>
        <v>【82.75】</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1042.77</v>
      </c>
      <c r="BO6" s="21">
        <f t="shared" si="7"/>
        <v>943.46</v>
      </c>
      <c r="BP6" s="20" t="str">
        <f>IF(BP7="","",IF(BP7="-","【-】","【"&amp;SUBSTITUTE(TEXT(BP7,"#,##0.00"),"-","△")&amp;"】"))</f>
        <v>【602.56】</v>
      </c>
      <c r="BQ6" s="21" t="str">
        <f>IF(BQ7="",NA(),BQ7)</f>
        <v>-</v>
      </c>
      <c r="BR6" s="21" t="str">
        <f t="shared" ref="BR6:BZ6" si="8">IF(BR7="",NA(),BR7)</f>
        <v>-</v>
      </c>
      <c r="BS6" s="21" t="str">
        <f t="shared" si="8"/>
        <v>-</v>
      </c>
      <c r="BT6" s="21">
        <f t="shared" si="8"/>
        <v>71.680000000000007</v>
      </c>
      <c r="BU6" s="21">
        <f t="shared" si="8"/>
        <v>66.22</v>
      </c>
      <c r="BV6" s="21" t="str">
        <f t="shared" si="8"/>
        <v>-</v>
      </c>
      <c r="BW6" s="21" t="str">
        <f t="shared" si="8"/>
        <v>-</v>
      </c>
      <c r="BX6" s="21" t="str">
        <f t="shared" si="8"/>
        <v>-</v>
      </c>
      <c r="BY6" s="21">
        <f t="shared" si="8"/>
        <v>84.48</v>
      </c>
      <c r="BZ6" s="21">
        <f t="shared" si="8"/>
        <v>79.22</v>
      </c>
      <c r="CA6" s="20" t="str">
        <f>IF(CA7="","",IF(CA7="-","【-】","【"&amp;SUBSTITUTE(TEXT(CA7,"#,##0.00"),"-","△")&amp;"】"))</f>
        <v>【97.94】</v>
      </c>
      <c r="CB6" s="21" t="str">
        <f>IF(CB7="",NA(),CB7)</f>
        <v>-</v>
      </c>
      <c r="CC6" s="21" t="str">
        <f t="shared" ref="CC6:CK6" si="9">IF(CC7="",NA(),CC7)</f>
        <v>-</v>
      </c>
      <c r="CD6" s="21" t="str">
        <f t="shared" si="9"/>
        <v>-</v>
      </c>
      <c r="CE6" s="21">
        <f t="shared" si="9"/>
        <v>202.59</v>
      </c>
      <c r="CF6" s="21">
        <f t="shared" si="9"/>
        <v>210.25</v>
      </c>
      <c r="CG6" s="21" t="str">
        <f t="shared" si="9"/>
        <v>-</v>
      </c>
      <c r="CH6" s="21" t="str">
        <f t="shared" si="9"/>
        <v>-</v>
      </c>
      <c r="CI6" s="21" t="str">
        <f t="shared" si="9"/>
        <v>-</v>
      </c>
      <c r="CJ6" s="21">
        <f t="shared" si="9"/>
        <v>187.11</v>
      </c>
      <c r="CK6" s="21">
        <f t="shared" si="9"/>
        <v>202.47</v>
      </c>
      <c r="CL6" s="20" t="str">
        <f>IF(CL7="","",IF(CL7="-","【-】","【"&amp;SUBSTITUTE(TEXT(CL7,"#,##0.00"),"-","△")&amp;"】"))</f>
        <v>【140.98】</v>
      </c>
      <c r="CM6" s="21" t="str">
        <f>IF(CM7="",NA(),CM7)</f>
        <v>-</v>
      </c>
      <c r="CN6" s="21" t="str">
        <f t="shared" ref="CN6:CV6" si="10">IF(CN7="",NA(),CN7)</f>
        <v>-</v>
      </c>
      <c r="CO6" s="21" t="str">
        <f t="shared" si="10"/>
        <v>-</v>
      </c>
      <c r="CP6" s="21">
        <f t="shared" si="10"/>
        <v>74.599999999999994</v>
      </c>
      <c r="CQ6" s="21">
        <f t="shared" si="10"/>
        <v>74.27</v>
      </c>
      <c r="CR6" s="21" t="str">
        <f t="shared" si="10"/>
        <v>-</v>
      </c>
      <c r="CS6" s="21" t="str">
        <f t="shared" si="10"/>
        <v>-</v>
      </c>
      <c r="CT6" s="21" t="str">
        <f t="shared" si="10"/>
        <v>-</v>
      </c>
      <c r="CU6" s="21">
        <f t="shared" si="10"/>
        <v>49.28</v>
      </c>
      <c r="CV6" s="21">
        <f t="shared" si="10"/>
        <v>50.62</v>
      </c>
      <c r="CW6" s="20" t="str">
        <f>IF(CW7="","",IF(CW7="-","【-】","【"&amp;SUBSTITUTE(TEXT(CW7,"#,##0.00"),"-","△")&amp;"】"))</f>
        <v>【60.13】</v>
      </c>
      <c r="CX6" s="21" t="str">
        <f>IF(CX7="",NA(),CX7)</f>
        <v>-</v>
      </c>
      <c r="CY6" s="21" t="str">
        <f t="shared" ref="CY6:DG6" si="11">IF(CY7="",NA(),CY7)</f>
        <v>-</v>
      </c>
      <c r="CZ6" s="21" t="str">
        <f t="shared" si="11"/>
        <v>-</v>
      </c>
      <c r="DA6" s="21">
        <f t="shared" si="11"/>
        <v>88.79</v>
      </c>
      <c r="DB6" s="21">
        <f t="shared" si="11"/>
        <v>83.58</v>
      </c>
      <c r="DC6" s="21" t="str">
        <f t="shared" si="11"/>
        <v>-</v>
      </c>
      <c r="DD6" s="21" t="str">
        <f t="shared" si="11"/>
        <v>-</v>
      </c>
      <c r="DE6" s="21" t="str">
        <f t="shared" si="11"/>
        <v>-</v>
      </c>
      <c r="DF6" s="21">
        <f t="shared" si="11"/>
        <v>79.7</v>
      </c>
      <c r="DG6" s="21">
        <f t="shared" si="11"/>
        <v>79</v>
      </c>
      <c r="DH6" s="20" t="str">
        <f>IF(DH7="","",IF(DH7="-","【-】","【"&amp;SUBSTITUTE(TEXT(DH7,"#,##0.00"),"-","△")&amp;"】"))</f>
        <v>【96.00】</v>
      </c>
      <c r="DI6" s="21" t="str">
        <f>IF(DI7="",NA(),DI7)</f>
        <v>-</v>
      </c>
      <c r="DJ6" s="21" t="str">
        <f t="shared" ref="DJ6:DR6" si="12">IF(DJ7="",NA(),DJ7)</f>
        <v>-</v>
      </c>
      <c r="DK6" s="21" t="str">
        <f t="shared" si="12"/>
        <v>-</v>
      </c>
      <c r="DL6" s="21">
        <f t="shared" si="12"/>
        <v>2.31</v>
      </c>
      <c r="DM6" s="21">
        <f t="shared" si="12"/>
        <v>4.49</v>
      </c>
      <c r="DN6" s="21" t="str">
        <f t="shared" si="12"/>
        <v>-</v>
      </c>
      <c r="DO6" s="21" t="str">
        <f t="shared" si="12"/>
        <v>-</v>
      </c>
      <c r="DP6" s="21" t="str">
        <f t="shared" si="12"/>
        <v>-</v>
      </c>
      <c r="DQ6" s="21">
        <f t="shared" si="12"/>
        <v>17.05</v>
      </c>
      <c r="DR6" s="21">
        <f t="shared" si="12"/>
        <v>17.62</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0.22</v>
      </c>
      <c r="EC6" s="21">
        <f t="shared" si="13"/>
        <v>0.18</v>
      </c>
      <c r="ED6" s="20" t="str">
        <f>IF(ED7="","",IF(ED7="-","【-】","【"&amp;SUBSTITUTE(TEXT(ED7,"#,##0.00"),"-","△")&amp;"】"))</f>
        <v>【9.46】</v>
      </c>
      <c r="EE6" s="21" t="str">
        <f>IF(EE7="",NA(),EE7)</f>
        <v>-</v>
      </c>
      <c r="EF6" s="21" t="str">
        <f t="shared" ref="EF6:EN6" si="14">IF(EF7="",NA(),EF7)</f>
        <v>-</v>
      </c>
      <c r="EG6" s="21" t="str">
        <f t="shared" si="14"/>
        <v>-</v>
      </c>
      <c r="EH6" s="21">
        <f t="shared" si="14"/>
        <v>5</v>
      </c>
      <c r="EI6" s="21">
        <f t="shared" si="14"/>
        <v>2.31</v>
      </c>
      <c r="EJ6" s="21" t="str">
        <f t="shared" si="14"/>
        <v>-</v>
      </c>
      <c r="EK6" s="21" t="str">
        <f t="shared" si="14"/>
        <v>-</v>
      </c>
      <c r="EL6" s="21" t="str">
        <f t="shared" si="14"/>
        <v>-</v>
      </c>
      <c r="EM6" s="21">
        <f t="shared" si="14"/>
        <v>0.57999999999999996</v>
      </c>
      <c r="EN6" s="21">
        <f t="shared" si="14"/>
        <v>0.09</v>
      </c>
      <c r="EO6" s="20" t="str">
        <f>IF(EO7="","",IF(EO7="-","【-】","【"&amp;SUBSTITUTE(TEXT(EO7,"#,##0.00"),"-","△")&amp;"】"))</f>
        <v>【0.19】</v>
      </c>
    </row>
    <row r="7" spans="1:148" s="22" customFormat="1" x14ac:dyDescent="0.15">
      <c r="A7" s="14"/>
      <c r="B7" s="23">
        <v>2024</v>
      </c>
      <c r="C7" s="23">
        <v>244422</v>
      </c>
      <c r="D7" s="23">
        <v>46</v>
      </c>
      <c r="E7" s="23">
        <v>17</v>
      </c>
      <c r="F7" s="23">
        <v>1</v>
      </c>
      <c r="G7" s="23">
        <v>0</v>
      </c>
      <c r="H7" s="23" t="s">
        <v>96</v>
      </c>
      <c r="I7" s="23" t="s">
        <v>97</v>
      </c>
      <c r="J7" s="23" t="s">
        <v>98</v>
      </c>
      <c r="K7" s="23" t="s">
        <v>99</v>
      </c>
      <c r="L7" s="23" t="s">
        <v>100</v>
      </c>
      <c r="M7" s="23" t="s">
        <v>101</v>
      </c>
      <c r="N7" s="24" t="s">
        <v>102</v>
      </c>
      <c r="O7" s="24">
        <v>45.55</v>
      </c>
      <c r="P7" s="24">
        <v>24.18</v>
      </c>
      <c r="Q7" s="24">
        <v>100</v>
      </c>
      <c r="R7" s="24">
        <v>3300</v>
      </c>
      <c r="S7" s="24">
        <v>22630</v>
      </c>
      <c r="T7" s="24">
        <v>41.06</v>
      </c>
      <c r="U7" s="24">
        <v>551.14</v>
      </c>
      <c r="V7" s="24">
        <v>5462</v>
      </c>
      <c r="W7" s="24">
        <v>2.12</v>
      </c>
      <c r="X7" s="24">
        <v>2576.42</v>
      </c>
      <c r="Y7" s="24" t="s">
        <v>102</v>
      </c>
      <c r="Z7" s="24" t="s">
        <v>102</v>
      </c>
      <c r="AA7" s="24" t="s">
        <v>102</v>
      </c>
      <c r="AB7" s="24">
        <v>95.27</v>
      </c>
      <c r="AC7" s="24">
        <v>107.9</v>
      </c>
      <c r="AD7" s="24" t="s">
        <v>102</v>
      </c>
      <c r="AE7" s="24" t="s">
        <v>102</v>
      </c>
      <c r="AF7" s="24" t="s">
        <v>102</v>
      </c>
      <c r="AG7" s="24">
        <v>106.87</v>
      </c>
      <c r="AH7" s="24">
        <v>106.45</v>
      </c>
      <c r="AI7" s="24">
        <v>105.36</v>
      </c>
      <c r="AJ7" s="24" t="s">
        <v>102</v>
      </c>
      <c r="AK7" s="24" t="s">
        <v>102</v>
      </c>
      <c r="AL7" s="24" t="s">
        <v>102</v>
      </c>
      <c r="AM7" s="24">
        <v>0</v>
      </c>
      <c r="AN7" s="24">
        <v>0</v>
      </c>
      <c r="AO7" s="24" t="s">
        <v>102</v>
      </c>
      <c r="AP7" s="24" t="s">
        <v>102</v>
      </c>
      <c r="AQ7" s="24" t="s">
        <v>102</v>
      </c>
      <c r="AR7" s="24">
        <v>21.73</v>
      </c>
      <c r="AS7" s="24">
        <v>19.96</v>
      </c>
      <c r="AT7" s="24">
        <v>3.12</v>
      </c>
      <c r="AU7" s="24" t="s">
        <v>102</v>
      </c>
      <c r="AV7" s="24" t="s">
        <v>102</v>
      </c>
      <c r="AW7" s="24" t="s">
        <v>102</v>
      </c>
      <c r="AX7" s="24">
        <v>70.290000000000006</v>
      </c>
      <c r="AY7" s="24">
        <v>66.150000000000006</v>
      </c>
      <c r="AZ7" s="24" t="s">
        <v>102</v>
      </c>
      <c r="BA7" s="24" t="s">
        <v>102</v>
      </c>
      <c r="BB7" s="24" t="s">
        <v>102</v>
      </c>
      <c r="BC7" s="24">
        <v>62.37</v>
      </c>
      <c r="BD7" s="24">
        <v>63.88</v>
      </c>
      <c r="BE7" s="24">
        <v>82.75</v>
      </c>
      <c r="BF7" s="24" t="s">
        <v>102</v>
      </c>
      <c r="BG7" s="24" t="s">
        <v>102</v>
      </c>
      <c r="BH7" s="24" t="s">
        <v>102</v>
      </c>
      <c r="BI7" s="24">
        <v>0</v>
      </c>
      <c r="BJ7" s="24">
        <v>0</v>
      </c>
      <c r="BK7" s="24" t="s">
        <v>102</v>
      </c>
      <c r="BL7" s="24" t="s">
        <v>102</v>
      </c>
      <c r="BM7" s="24" t="s">
        <v>102</v>
      </c>
      <c r="BN7" s="24">
        <v>1042.77</v>
      </c>
      <c r="BO7" s="24">
        <v>943.46</v>
      </c>
      <c r="BP7" s="24">
        <v>602.55999999999995</v>
      </c>
      <c r="BQ7" s="24" t="s">
        <v>102</v>
      </c>
      <c r="BR7" s="24" t="s">
        <v>102</v>
      </c>
      <c r="BS7" s="24" t="s">
        <v>102</v>
      </c>
      <c r="BT7" s="24">
        <v>71.680000000000007</v>
      </c>
      <c r="BU7" s="24">
        <v>66.22</v>
      </c>
      <c r="BV7" s="24" t="s">
        <v>102</v>
      </c>
      <c r="BW7" s="24" t="s">
        <v>102</v>
      </c>
      <c r="BX7" s="24" t="s">
        <v>102</v>
      </c>
      <c r="BY7" s="24">
        <v>84.48</v>
      </c>
      <c r="BZ7" s="24">
        <v>79.22</v>
      </c>
      <c r="CA7" s="24">
        <v>97.94</v>
      </c>
      <c r="CB7" s="24" t="s">
        <v>102</v>
      </c>
      <c r="CC7" s="24" t="s">
        <v>102</v>
      </c>
      <c r="CD7" s="24" t="s">
        <v>102</v>
      </c>
      <c r="CE7" s="24">
        <v>202.59</v>
      </c>
      <c r="CF7" s="24">
        <v>210.25</v>
      </c>
      <c r="CG7" s="24" t="s">
        <v>102</v>
      </c>
      <c r="CH7" s="24" t="s">
        <v>102</v>
      </c>
      <c r="CI7" s="24" t="s">
        <v>102</v>
      </c>
      <c r="CJ7" s="24">
        <v>187.11</v>
      </c>
      <c r="CK7" s="24">
        <v>202.47</v>
      </c>
      <c r="CL7" s="24">
        <v>140.97999999999999</v>
      </c>
      <c r="CM7" s="24" t="s">
        <v>102</v>
      </c>
      <c r="CN7" s="24" t="s">
        <v>102</v>
      </c>
      <c r="CO7" s="24" t="s">
        <v>102</v>
      </c>
      <c r="CP7" s="24">
        <v>74.599999999999994</v>
      </c>
      <c r="CQ7" s="24">
        <v>74.27</v>
      </c>
      <c r="CR7" s="24" t="s">
        <v>102</v>
      </c>
      <c r="CS7" s="24" t="s">
        <v>102</v>
      </c>
      <c r="CT7" s="24" t="s">
        <v>102</v>
      </c>
      <c r="CU7" s="24">
        <v>49.28</v>
      </c>
      <c r="CV7" s="24">
        <v>50.62</v>
      </c>
      <c r="CW7" s="24">
        <v>60.13</v>
      </c>
      <c r="CX7" s="24" t="s">
        <v>102</v>
      </c>
      <c r="CY7" s="24" t="s">
        <v>102</v>
      </c>
      <c r="CZ7" s="24" t="s">
        <v>102</v>
      </c>
      <c r="DA7" s="24">
        <v>88.79</v>
      </c>
      <c r="DB7" s="24">
        <v>83.58</v>
      </c>
      <c r="DC7" s="24" t="s">
        <v>102</v>
      </c>
      <c r="DD7" s="24" t="s">
        <v>102</v>
      </c>
      <c r="DE7" s="24" t="s">
        <v>102</v>
      </c>
      <c r="DF7" s="24">
        <v>79.7</v>
      </c>
      <c r="DG7" s="24">
        <v>79</v>
      </c>
      <c r="DH7" s="24">
        <v>96</v>
      </c>
      <c r="DI7" s="24" t="s">
        <v>102</v>
      </c>
      <c r="DJ7" s="24" t="s">
        <v>102</v>
      </c>
      <c r="DK7" s="24" t="s">
        <v>102</v>
      </c>
      <c r="DL7" s="24">
        <v>2.31</v>
      </c>
      <c r="DM7" s="24">
        <v>4.49</v>
      </c>
      <c r="DN7" s="24" t="s">
        <v>102</v>
      </c>
      <c r="DO7" s="24" t="s">
        <v>102</v>
      </c>
      <c r="DP7" s="24" t="s">
        <v>102</v>
      </c>
      <c r="DQ7" s="24">
        <v>17.05</v>
      </c>
      <c r="DR7" s="24">
        <v>17.62</v>
      </c>
      <c r="DS7" s="24">
        <v>42.2</v>
      </c>
      <c r="DT7" s="24" t="s">
        <v>102</v>
      </c>
      <c r="DU7" s="24" t="s">
        <v>102</v>
      </c>
      <c r="DV7" s="24" t="s">
        <v>102</v>
      </c>
      <c r="DW7" s="24">
        <v>0</v>
      </c>
      <c r="DX7" s="24">
        <v>0</v>
      </c>
      <c r="DY7" s="24" t="s">
        <v>102</v>
      </c>
      <c r="DZ7" s="24" t="s">
        <v>102</v>
      </c>
      <c r="EA7" s="24" t="s">
        <v>102</v>
      </c>
      <c r="EB7" s="24">
        <v>0.22</v>
      </c>
      <c r="EC7" s="24">
        <v>0.18</v>
      </c>
      <c r="ED7" s="24">
        <v>9.4600000000000009</v>
      </c>
      <c r="EE7" s="24" t="s">
        <v>102</v>
      </c>
      <c r="EF7" s="24" t="s">
        <v>102</v>
      </c>
      <c r="EG7" s="24" t="s">
        <v>102</v>
      </c>
      <c r="EH7" s="24">
        <v>5</v>
      </c>
      <c r="EI7" s="24">
        <v>2.31</v>
      </c>
      <c r="EJ7" s="24" t="s">
        <v>102</v>
      </c>
      <c r="EK7" s="24" t="s">
        <v>102</v>
      </c>
      <c r="EL7" s="24" t="s">
        <v>102</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