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meiwa\flsv\部署別\経営係\■調査関係\令和７年度\260210　公営企業に係る経営比較分析表（令和６年度決算）の分析等\"/>
    </mc:Choice>
  </mc:AlternateContent>
  <xr:revisionPtr revIDLastSave="0" documentId="13_ncr:1_{37B022AC-2DD4-43FE-BE24-B438AB0B6B70}" xr6:coauthVersionLast="47" xr6:coauthVersionMax="47" xr10:uidLastSave="{00000000-0000-0000-0000-000000000000}"/>
  <workbookProtection workbookAlgorithmName="SHA-512" workbookHashValue="c4sIG/PCP8Y2KlpUQkUoIPBn3xcIWIqUNE1mSoghNofz2uFlBHcv4f3HP6B9GGwH586G7KwyVPD8u+NTmu9Jbw==" workbookSaltValue="QawQNlLKTGNX2iqplNIU8A==" workbookSpinCount="100000" lockStructure="1"/>
  <bookViews>
    <workbookView xWindow="-107" yWindow="-107" windowWidth="20847" windowHeight="111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W10" i="4"/>
  <c r="I10" i="4"/>
  <c r="B10" i="4"/>
  <c r="AT8" i="4"/>
  <c r="AL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<sst xmlns="http://schemas.openxmlformats.org/spreadsheetml/2006/main" count="228" uniqueCount="112">
  <si>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</si>
  <si>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</si>
  <si>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</si>
  <si>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</si>
  <si>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</si>
  <si>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</si>
  <si>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</si>
  <si>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</si>
  <si>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</si>
  <si>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</si>
  <si>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</si>
  <si>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</si>
  <si>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</si>
  <si>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</si>
  <si>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</si>
  <si>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</si>
  <si>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</si>
  <si>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</si>
  <si>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</si>
  <si>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</si>
  <si>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</si>
  <si>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</si>
  <si>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</si>
  <si>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</si>
  <si>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</si>
  <si>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</si>
  <si>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</si>
  <si>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</si>
  <si>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</si>
  <si>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</si>
  <si>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</si>
  <si>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</si>
  <si>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</si>
  <si>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</si>
  <si>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</si>
  <si>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</si>
  <si>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</si>
  <si>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</si>
  <si>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</si>
  <si>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</si>
  <si>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</si>
  <si>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</si>
  <si>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</si>
  <si>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</si>
  <si>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</si>
  <si>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</si>
  <si>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</si>
  <si>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</si>
  <si>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</si>
  <si>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</si>
  <si>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</si>
  <si>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</si>
  <si>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</si>
  <si>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</si>
  <si>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</si>
  <si>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</si>
  <si>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</si>
  <si>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</si>
  <si>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</si>
  <si>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</si>
  <si>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</si>
  <si>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</si>
  <si>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</si>
  <si>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</si>
  <si>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</si>
  <si>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</si>
  <si>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</si>
  <si>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</si>
  <si>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</si>
  <si>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</si>
  <si>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</si>
  <si>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</si>
  <si>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</si>
  <si>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</si>
  <si>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</si>
  <si>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</si>
  <si>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</si>
  <si>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</si>
  <si>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</si>
  <si>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</si>
  <si>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</si>
  <si>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</si>
  <si>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</si>
  <si>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</si>
  <si>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</si>
  <si>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</si>
  <si>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</si>
  <si>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</si>
  <si>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</si>
  <si>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</si>
  <si>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</si>
  <si>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</si>
  <si>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</si>
  <si>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</si>
  <si>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</si>
  <si>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</si>
  <si>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</si>
  <si>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</si>
  <si>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</si>
  <si>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</si>
  <si>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</si>
  <si>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</si>
  <si>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</si>
  <si>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</si>
  <si>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</si>
  <si>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</si>
  <si>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</si>
  <si>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</si>
  <si>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</si>
  <si>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経常収支比率をはじめ各指標の状況から、当事業の経営は概ね健全に推移していると判断される。累積欠損金は発生しておらず、費用回収の面でも一定の水準を確保している。
一方で、今後の老朽管更新の進捗に伴い、企業債残高の増加等による収支バランスの変化が見込まれることから、資金繰りを含めた経営状況を継続的に把握し、経営の安定維持に取り組む必要がある。</t>
    <phoneticPr fontId="4"/>
  </si>
  <si>
    <t>施設および管路の老朽化は進行しており、管路の経年化の状況を踏まえると、計画的な更新の推進が重要である。
令和4年度から本格化している老朽管更新事業について、経営戦略に基づく収入見込みと投資額のバランスを踏まえながら、着実な事業進捗を図る必要がある。あわせて、漏水等による有収率への影響にも留意し、更新投資と維持管理の最適化に努める。</t>
    <phoneticPr fontId="4"/>
  </si>
  <si>
    <t>各指標の状況から、当事業の経営は概ね健全な状態を維持していると判断される。
一方で、施設・管路の老朽化が進行しており、老朽管更新の推進に伴う企業債残高の増加等により、収支バランスが変化する可能性がある。
このため、アセットマネジメントにより経営状況を継続的に把握するとともに、経営戦略を適宜見直し、収入見込みと投資計画の均衡を確保しながら、経営の安定維持と事業の持続性確保に取り組む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</si>
</sst>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0.15</c:v>
                </c:pt>
                <c:pt idx="2">
                  <c:v>0.49</c:v>
                </c:pt>
                <c:pt idx="3">
                  <c:v>0.6</c:v>
                </c:pt>
                <c:pt idx="4">
                  <c:v>0.34</c:v>
                </c:pt>
              </c:numCache>
            </c:numRef>
          </c:val>
          <c:extLst>
            <c:ext xmlns:c16="http://schemas.microsoft.com/office/drawing/2014/chart" uri="{C3380CC4-5D6E-409C-BE32-E72D297353CC}">
              <c16:uniqueId val="{00000000-59DA-4085-B960-959CA7823B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59DA-4085-B960-959CA7823B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71.930000000000007</c:v>
                </c:pt>
                <c:pt idx="1">
                  <c:v>71.58</c:v>
                </c:pt>
                <c:pt idx="2">
                  <c:v>70.209999999999994</c:v>
                </c:pt>
                <c:pt idx="3">
                  <c:v>70.7</c:v>
                </c:pt>
                <c:pt idx="4">
                  <c:v>71.34</c:v>
                </c:pt>
              </c:numCache>
            </c:numRef>
          </c:val>
          <c:extLst>
            <c:ext xmlns:c16="http://schemas.microsoft.com/office/drawing/2014/chart" uri="{C3380CC4-5D6E-409C-BE32-E72D297353CC}">
              <c16:uniqueId val="{00000000-9136-44EB-B6D8-3E8E0D392E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136-44EB-B6D8-3E8E0D392E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84.95</c:v>
                </c:pt>
                <c:pt idx="1">
                  <c:v>84.18</c:v>
                </c:pt>
                <c:pt idx="2">
                  <c:v>84.01</c:v>
                </c:pt>
                <c:pt idx="3">
                  <c:v>82.32</c:v>
                </c:pt>
                <c:pt idx="4">
                  <c:v>82.11</c:v>
                </c:pt>
              </c:numCache>
            </c:numRef>
          </c:val>
          <c:extLst>
            <c:ext xmlns:c16="http://schemas.microsoft.com/office/drawing/2014/chart" uri="{C3380CC4-5D6E-409C-BE32-E72D297353CC}">
              <c16:uniqueId val="{00000000-318A-45F0-92B1-F1CC141B4E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18A-45F0-92B1-F1CC141B4E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122.33</c:v>
                </c:pt>
                <c:pt idx="1">
                  <c:v>118.33</c:v>
                </c:pt>
                <c:pt idx="2">
                  <c:v>117.46</c:v>
                </c:pt>
                <c:pt idx="3">
                  <c:v>117.16</c:v>
                </c:pt>
                <c:pt idx="4">
                  <c:v>115.17</c:v>
                </c:pt>
              </c:numCache>
            </c:numRef>
          </c:val>
          <c:extLst>
            <c:ext xmlns:c16="http://schemas.microsoft.com/office/drawing/2014/chart" uri="{C3380CC4-5D6E-409C-BE32-E72D297353CC}">
              <c16:uniqueId val="{00000000-C48C-439A-9831-65E50FB13A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C48C-439A-9831-65E50FB13A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37.590000000000003</c:v>
                </c:pt>
                <c:pt idx="1">
                  <c:v>38.97</c:v>
                </c:pt>
                <c:pt idx="2">
                  <c:v>40.5</c:v>
                </c:pt>
                <c:pt idx="3">
                  <c:v>41.74</c:v>
                </c:pt>
                <c:pt idx="4">
                  <c:v>42.65</c:v>
                </c:pt>
              </c:numCache>
            </c:numRef>
          </c:val>
          <c:extLst>
            <c:ext xmlns:c16="http://schemas.microsoft.com/office/drawing/2014/chart" uri="{C3380CC4-5D6E-409C-BE32-E72D297353CC}">
              <c16:uniqueId val="{00000000-5FE0-4AB6-9129-1EC3C90FCF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5FE0-4AB6-9129-1EC3C90FCF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8.91</c:v>
                </c:pt>
                <c:pt idx="1">
                  <c:v>8.42</c:v>
                </c:pt>
                <c:pt idx="2">
                  <c:v>8.82</c:v>
                </c:pt>
                <c:pt idx="3">
                  <c:v>8.4700000000000006</c:v>
                </c:pt>
                <c:pt idx="4">
                  <c:v>8.16</c:v>
                </c:pt>
              </c:numCache>
            </c:numRef>
          </c:val>
          <c:extLst>
            <c:ext xmlns:c16="http://schemas.microsoft.com/office/drawing/2014/chart" uri="{C3380CC4-5D6E-409C-BE32-E72D297353CC}">
              <c16:uniqueId val="{00000000-CEFB-4D8E-A13C-F67D386C3B1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EFB-4D8E-A13C-F67D386C3B1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46-4C76-AD01-5E7B803CDE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B46-4C76-AD01-5E7B803CDE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234.46</c:v>
                </c:pt>
                <c:pt idx="1">
                  <c:v>260.39999999999998</c:v>
                </c:pt>
                <c:pt idx="2">
                  <c:v>278.56</c:v>
                </c:pt>
                <c:pt idx="3">
                  <c:v>251.95</c:v>
                </c:pt>
                <c:pt idx="4">
                  <c:v>298.85000000000002</c:v>
                </c:pt>
              </c:numCache>
            </c:numRef>
          </c:val>
          <c:extLst>
            <c:ext xmlns:c16="http://schemas.microsoft.com/office/drawing/2014/chart" uri="{C3380CC4-5D6E-409C-BE32-E72D297353CC}">
              <c16:uniqueId val="{00000000-5494-429A-84B0-78B0A1E9E0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494-429A-84B0-78B0A1E9E0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474.8</c:v>
                </c:pt>
                <c:pt idx="1">
                  <c:v>397.66</c:v>
                </c:pt>
                <c:pt idx="2">
                  <c:v>358.56</c:v>
                </c:pt>
                <c:pt idx="3">
                  <c:v>360.48</c:v>
                </c:pt>
                <c:pt idx="4">
                  <c:v>308.94</c:v>
                </c:pt>
              </c:numCache>
            </c:numRef>
          </c:val>
          <c:extLst>
            <c:ext xmlns:c16="http://schemas.microsoft.com/office/drawing/2014/chart" uri="{C3380CC4-5D6E-409C-BE32-E72D297353CC}">
              <c16:uniqueId val="{00000000-5CEB-4024-8723-2C4EDBE10A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CEB-4024-8723-2C4EDBE10A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109.43</c:v>
                </c:pt>
                <c:pt idx="1">
                  <c:v>116.62</c:v>
                </c:pt>
                <c:pt idx="2">
                  <c:v>117.34</c:v>
                </c:pt>
                <c:pt idx="3">
                  <c:v>106.79</c:v>
                </c:pt>
                <c:pt idx="4">
                  <c:v>112.02</c:v>
                </c:pt>
              </c:numCache>
            </c:numRef>
          </c:val>
          <c:extLst>
            <c:ext xmlns:c16="http://schemas.microsoft.com/office/drawing/2014/chart" uri="{C3380CC4-5D6E-409C-BE32-E72D297353CC}">
              <c16:uniqueId val="{00000000-229F-4820-BD97-C42CB8C6F3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29F-4820-BD97-C42CB8C6F3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110.84</c:v>
                </c:pt>
                <c:pt idx="1">
                  <c:v>115.2</c:v>
                </c:pt>
                <c:pt idx="2">
                  <c:v>119.63</c:v>
                </c:pt>
                <c:pt idx="3">
                  <c:v>122.81</c:v>
                </c:pt>
                <c:pt idx="4">
                  <c:v>126.88</c:v>
                </c:pt>
              </c:numCache>
            </c:numRef>
          </c:val>
          <c:extLst>
            <c:ext xmlns:c16="http://schemas.microsoft.com/office/drawing/2014/chart" uri="{C3380CC4-5D6E-409C-BE32-E72D297353CC}">
              <c16:uniqueId val="{00000000-A477-4B7C-95D7-10011D2442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477-4B7C-95D7-10011D2442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AT10" sqref="AT10:BA10"/>
    </sheetView>
  </sheetViews>
  <sheetFormatPr defaultColWidth="2.69921875" defaultRowHeight="12.9" x14ac:dyDescent="0.2"/>
  <cols>
    <col min="1" max="1" width="2.69921875" customWidth="1"/>
    <col min="2" max="62" width="3.796875" customWidth="1"/>
    <col min="64" max="78" width="3.09765625" customWidth="1"/>
    <col min="79" max="79" width="4.3984375" bestFit="1" customWidth="1"/>
    <col min="81" max="82" width="4.3984375" bestFit="1" customWidth="1"/>
  </cols>
  <sheetData>
    <row r="1" spans="1:78" ht="17.2"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8000000000000007"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8000000000000007"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 customHeight="1" x14ac:dyDescent="0.2">
      <c r="A6" s="2"/>
      <c r="B6" s="79" t="str">
        <f>データ!H6</f>
        <v>三重県　明和町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8"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22630</v>
      </c>
      <c r="AM8" s="58"/>
      <c r="AN8" s="58"/>
      <c r="AO8" s="58"/>
      <c r="AP8" s="58"/>
      <c r="AQ8" s="58"/>
      <c r="AR8" s="58"/>
      <c r="AS8" s="58"/>
      <c r="AT8" s="55">
        <f>データ!$S$6</f>
        <v>41.06</v>
      </c>
      <c r="AU8" s="56"/>
      <c r="AV8" s="56"/>
      <c r="AW8" s="56"/>
      <c r="AX8" s="56"/>
      <c r="AY8" s="56"/>
      <c r="AZ8" s="56"/>
      <c r="BA8" s="56"/>
      <c r="BB8" s="45">
        <f>データ!$T$6</f>
        <v>551.14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8"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8" customHeight="1" x14ac:dyDescent="0.2">
      <c r="A10" s="2"/>
      <c r="B10" s="55" t="str">
        <f>データ!$N$6</f>
        <v>-</v>
      </c>
      <c r="C10" s="56"/>
      <c r="D10" s="56"/>
      <c r="E10" s="56"/>
      <c r="F10" s="56"/>
      <c r="G10" s="56"/>
      <c r="H10" s="56"/>
      <c r="I10" s="55">
        <f>データ!$O$6</f>
        <v>80.790000000000006</v>
      </c>
      <c r="J10" s="56"/>
      <c r="K10" s="56"/>
      <c r="L10" s="56"/>
      <c r="M10" s="56"/>
      <c r="N10" s="56"/>
      <c r="O10" s="57"/>
      <c r="P10" s="45">
        <f>データ!$P$6</f>
        <v>100</v>
      </c>
      <c r="Q10" s="45"/>
      <c r="R10" s="45"/>
      <c r="S10" s="45"/>
      <c r="T10" s="45"/>
      <c r="U10" s="45"/>
      <c r="V10" s="45"/>
      <c r="W10" s="58">
        <f>データ!$Q$6</f>
        <v>2420</v>
      </c>
      <c r="X10" s="58"/>
      <c r="Y10" s="58"/>
      <c r="Z10" s="58"/>
      <c r="AA10" s="58"/>
      <c r="AB10" s="58"/>
      <c r="AC10" s="58"/>
      <c r="AD10" s="2"/>
      <c r="AE10" s="2"/>
      <c r="AF10" s="2"/>
      <c r="AG10" s="2"/>
      <c r="AH10" s="2"/>
      <c r="AI10" s="2"/>
      <c r="AJ10" s="2"/>
      <c r="AK10" s="2"/>
      <c r="AL10" s="58">
        <f>データ!$U$6</f>
        <v>22589</v>
      </c>
      <c r="AM10" s="58"/>
      <c r="AN10" s="58"/>
      <c r="AO10" s="58"/>
      <c r="AP10" s="58"/>
      <c r="AQ10" s="58"/>
      <c r="AR10" s="58"/>
      <c r="AS10" s="58"/>
      <c r="AT10" s="55">
        <f>データ!$V$6</f>
        <v>41.06</v>
      </c>
      <c r="AU10" s="56"/>
      <c r="AV10" s="56"/>
      <c r="AW10" s="56"/>
      <c r="AX10" s="56"/>
      <c r="AY10" s="56"/>
      <c r="AZ10" s="56"/>
      <c r="BA10" s="56"/>
      <c r="BB10" s="45">
        <f>データ!$W$6</f>
        <v>550.15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6"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6"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6"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6"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6"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6"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6"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6"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6"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6"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6"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6"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6"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6"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6"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6"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6"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6"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6"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6"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6"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6"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6"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6"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6"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6"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6"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6"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6"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6"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6"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6"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6"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6"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6"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6"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6"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6"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6"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6"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6"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6"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6"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6"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6"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6"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6"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6"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6"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6"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6"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6"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6"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6"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6"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6"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6"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6"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6"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6"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6"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6"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6"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6"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6"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173tTz5jfhs4is723rd3VE8Wr0r6+TaMNETW99jc15XgT3Eke4oQ+SGwAJIN2KvimzvEk2nM9Zyn22C55pTUQ==" saltValue="kS6HaD9NdHl6GiN2yWK5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9" x14ac:dyDescent="0.2"/>
  <cols>
    <col min="2" max="144" width="11.89843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244422</v>
      </c>
      <c r="D6" s="20">
        <f t="shared" si="3"/>
        <v>46</v>
      </c>
      <c r="E6" s="20">
        <f t="shared" si="3"/>
        <v>1</v>
      </c>
      <c r="F6" s="20">
        <f t="shared" si="3"/>
        <v>0</v>
      </c>
      <c r="G6" s="20">
        <f t="shared" si="3"/>
        <v>1</v>
      </c>
      <c r="H6" s="20" t="str">
        <f t="shared" si="3"/>
        <v>三重県　明和町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80.790000000000006</v>
      </c>
      <c r="P6" s="21">
        <f t="shared" si="3"/>
        <v>100</v>
      </c>
      <c r="Q6" s="21">
        <f t="shared" si="3"/>
        <v>2420</v>
      </c>
      <c r="R6" s="21">
        <f t="shared" si="3"/>
        <v>22630</v>
      </c>
      <c r="S6" s="21">
        <f t="shared" si="3"/>
        <v>41.06</v>
      </c>
      <c r="T6" s="21">
        <f t="shared" si="3"/>
        <v>551.14</v>
      </c>
      <c r="U6" s="21">
        <f t="shared" si="3"/>
        <v>22589</v>
      </c>
      <c r="V6" s="21">
        <f t="shared" si="3"/>
        <v>41.06</v>
      </c>
      <c r="W6" s="21">
        <f t="shared" si="3"/>
        <v>550.15</v>
      </c>
      <c r="X6" s="22">
        <f>IF(X7="",NA(),X7)</f>
        <v>122.33</v>
      </c>
      <c r="Y6" s="22">
        <f t="shared" ref="Y6:AG6" si="4">IF(Y7="",NA(),Y7)</f>
        <v>118.33</v>
      </c>
      <c r="Z6" s="22">
        <f t="shared" si="4"/>
        <v>117.46</v>
      </c>
      <c r="AA6" s="22">
        <f t="shared" si="4"/>
        <v>117.16</v>
      </c>
      <c r="AB6" s="22">
        <f t="shared" si="4"/>
        <v>115.17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234.46</v>
      </c>
      <c r="AU6" s="22">
        <f t="shared" ref="AU6:BC6" si="6">IF(AU7="",NA(),AU7)</f>
        <v>260.39999999999998</v>
      </c>
      <c r="AV6" s="22">
        <f t="shared" si="6"/>
        <v>278.56</v>
      </c>
      <c r="AW6" s="22">
        <f t="shared" si="6"/>
        <v>251.95</v>
      </c>
      <c r="AX6" s="22">
        <f t="shared" si="6"/>
        <v>298.85000000000002</v>
      </c>
      <c r="AY6" s="22">
        <f t="shared" si="6"/>
        <v>367.55</v>
      </c>
      <c r="AZ6" s="22">
        <f t="shared" si="6"/>
        <v>378.56</v>
      </c>
      <c r="BA6" s="22">
        <f t="shared" si="6"/>
        <v>364.46</v>
      </c>
      <c r="BB6" s="22">
        <f t="shared" si="6"/>
        <v>338.89</v>
      </c>
      <c r="BC6" s="22">
        <f t="shared" si="6"/>
        <v>352.34</v>
      </c>
      <c r="BD6" s="21" t="str">
        <f>IF(BD7="","",IF(BD7="-","【-】","【"&amp;SUBSTITUTE(TEXT(BD7,"#,##0.00"),"-","△")&amp;"】"))</f>
        <v>【239.69】</v>
      </c>
      <c r="BE6" s="22">
        <f>IF(BE7="",NA(),BE7)</f>
        <v>474.8</v>
      </c>
      <c r="BF6" s="22">
        <f t="shared" ref="BF6:BN6" si="7">IF(BF7="",NA(),BF7)</f>
        <v>397.66</v>
      </c>
      <c r="BG6" s="22">
        <f t="shared" si="7"/>
        <v>358.56</v>
      </c>
      <c r="BH6" s="22">
        <f t="shared" si="7"/>
        <v>360.48</v>
      </c>
      <c r="BI6" s="22">
        <f t="shared" si="7"/>
        <v>308.94</v>
      </c>
      <c r="BJ6" s="22">
        <f t="shared" si="7"/>
        <v>418.68</v>
      </c>
      <c r="BK6" s="22">
        <f t="shared" si="7"/>
        <v>395.68</v>
      </c>
      <c r="BL6" s="22">
        <f t="shared" si="7"/>
        <v>403.72</v>
      </c>
      <c r="BM6" s="22">
        <f t="shared" si="7"/>
        <v>400.21</v>
      </c>
      <c r="BN6" s="22">
        <f t="shared" si="7"/>
        <v>391.13</v>
      </c>
      <c r="BO6" s="21" t="str">
        <f>IF(BO7="","",IF(BO7="-","【-】","【"&amp;SUBSTITUTE(TEXT(BO7,"#,##0.00"),"-","△")&amp;"】"))</f>
        <v>【264.86】</v>
      </c>
      <c r="BP6" s="22">
        <f>IF(BP7="",NA(),BP7)</f>
        <v>109.43</v>
      </c>
      <c r="BQ6" s="22">
        <f t="shared" ref="BQ6:BY6" si="8">IF(BQ7="",NA(),BQ7)</f>
        <v>116.62</v>
      </c>
      <c r="BR6" s="22">
        <f t="shared" si="8"/>
        <v>117.34</v>
      </c>
      <c r="BS6" s="22">
        <f t="shared" si="8"/>
        <v>106.79</v>
      </c>
      <c r="BT6" s="22">
        <f t="shared" si="8"/>
        <v>112.02</v>
      </c>
      <c r="BU6" s="22">
        <f t="shared" si="8"/>
        <v>94.78</v>
      </c>
      <c r="BV6" s="22">
        <f t="shared" si="8"/>
        <v>97.59</v>
      </c>
      <c r="BW6" s="22">
        <f t="shared" si="8"/>
        <v>92.17</v>
      </c>
      <c r="BX6" s="22">
        <f t="shared" si="8"/>
        <v>92.83</v>
      </c>
      <c r="BY6" s="22">
        <f t="shared" si="8"/>
        <v>92.16</v>
      </c>
      <c r="BZ6" s="21" t="str">
        <f>IF(BZ7="","",IF(BZ7="-","【-】","【"&amp;SUBSTITUTE(TEXT(BZ7,"#,##0.00"),"-","△")&amp;"】"))</f>
        <v>【97.59】</v>
      </c>
      <c r="CA6" s="22">
        <f>IF(CA7="",NA(),CA7)</f>
        <v>110.84</v>
      </c>
      <c r="CB6" s="22">
        <f t="shared" ref="CB6:CJ6" si="9">IF(CB7="",NA(),CB7)</f>
        <v>115.2</v>
      </c>
      <c r="CC6" s="22">
        <f t="shared" si="9"/>
        <v>119.63</v>
      </c>
      <c r="CD6" s="22">
        <f t="shared" si="9"/>
        <v>122.81</v>
      </c>
      <c r="CE6" s="22">
        <f t="shared" si="9"/>
        <v>126.88</v>
      </c>
      <c r="CF6" s="22">
        <f t="shared" si="9"/>
        <v>181.3</v>
      </c>
      <c r="CG6" s="22">
        <f t="shared" si="9"/>
        <v>181.71</v>
      </c>
      <c r="CH6" s="22">
        <f t="shared" si="9"/>
        <v>188.51</v>
      </c>
      <c r="CI6" s="22">
        <f t="shared" si="9"/>
        <v>189.43</v>
      </c>
      <c r="CJ6" s="22">
        <f t="shared" si="9"/>
        <v>196.75</v>
      </c>
      <c r="CK6" s="21" t="str">
        <f>IF(CK7="","",IF(CK7="-","【-】","【"&amp;SUBSTITUTE(TEXT(CK7,"#,##0.00"),"-","△")&amp;"】"))</f>
        <v>【181.66】</v>
      </c>
      <c r="CL6" s="22">
        <f>IF(CL7="",NA(),CL7)</f>
        <v>71.930000000000007</v>
      </c>
      <c r="CM6" s="22">
        <f t="shared" ref="CM6:CU6" si="10">IF(CM7="",NA(),CM7)</f>
        <v>71.58</v>
      </c>
      <c r="CN6" s="22">
        <f t="shared" si="10"/>
        <v>70.209999999999994</v>
      </c>
      <c r="CO6" s="22">
        <f t="shared" si="10"/>
        <v>70.7</v>
      </c>
      <c r="CP6" s="22">
        <f t="shared" si="10"/>
        <v>71.34</v>
      </c>
      <c r="CQ6" s="22">
        <f t="shared" si="10"/>
        <v>55.89</v>
      </c>
      <c r="CR6" s="22">
        <f t="shared" si="10"/>
        <v>55.72</v>
      </c>
      <c r="CS6" s="22">
        <f t="shared" si="10"/>
        <v>55.31</v>
      </c>
      <c r="CT6" s="22">
        <f t="shared" si="10"/>
        <v>55.14</v>
      </c>
      <c r="CU6" s="22">
        <f t="shared" si="10"/>
        <v>54.99</v>
      </c>
      <c r="CV6" s="21" t="str">
        <f>IF(CV7="","",IF(CV7="-","【-】","【"&amp;SUBSTITUTE(TEXT(CV7,"#,##0.00"),"-","△")&amp;"】"))</f>
        <v>【60.21】</v>
      </c>
      <c r="CW6" s="22">
        <f>IF(CW7="",NA(),CW7)</f>
        <v>84.95</v>
      </c>
      <c r="CX6" s="22">
        <f t="shared" ref="CX6:DF6" si="11">IF(CX7="",NA(),CX7)</f>
        <v>84.18</v>
      </c>
      <c r="CY6" s="22">
        <f t="shared" si="11"/>
        <v>84.01</v>
      </c>
      <c r="CZ6" s="22">
        <f t="shared" si="11"/>
        <v>82.32</v>
      </c>
      <c r="DA6" s="22">
        <f t="shared" si="11"/>
        <v>82.11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37.590000000000003</v>
      </c>
      <c r="DI6" s="22">
        <f t="shared" ref="DI6:DQ6" si="12">IF(DI7="",NA(),DI7)</f>
        <v>38.97</v>
      </c>
      <c r="DJ6" s="22">
        <f t="shared" si="12"/>
        <v>40.5</v>
      </c>
      <c r="DK6" s="22">
        <f t="shared" si="12"/>
        <v>41.74</v>
      </c>
      <c r="DL6" s="22">
        <f t="shared" si="12"/>
        <v>42.65</v>
      </c>
      <c r="DM6" s="22">
        <f t="shared" si="12"/>
        <v>50.63</v>
      </c>
      <c r="DN6" s="22">
        <f t="shared" si="12"/>
        <v>51.29</v>
      </c>
      <c r="DO6" s="22">
        <f t="shared" si="12"/>
        <v>52.2</v>
      </c>
      <c r="DP6" s="22">
        <f t="shared" si="12"/>
        <v>52.7</v>
      </c>
      <c r="DQ6" s="22">
        <f t="shared" si="12"/>
        <v>53.48</v>
      </c>
      <c r="DR6" s="21" t="str">
        <f>IF(DR7="","",IF(DR7="-","【-】","【"&amp;SUBSTITUTE(TEXT(DR7,"#,##0.00"),"-","△")&amp;"】"))</f>
        <v>【52.41】</v>
      </c>
      <c r="DS6" s="22">
        <f>IF(DS7="",NA(),DS7)</f>
        <v>8.91</v>
      </c>
      <c r="DT6" s="22">
        <f t="shared" ref="DT6:EB6" si="13">IF(DT7="",NA(),DT7)</f>
        <v>8.42</v>
      </c>
      <c r="DU6" s="22">
        <f t="shared" si="13"/>
        <v>8.82</v>
      </c>
      <c r="DV6" s="22">
        <f t="shared" si="13"/>
        <v>8.4700000000000006</v>
      </c>
      <c r="DW6" s="22">
        <f t="shared" si="13"/>
        <v>8.16</v>
      </c>
      <c r="DX6" s="22">
        <f t="shared" si="13"/>
        <v>18.28</v>
      </c>
      <c r="DY6" s="22">
        <f t="shared" si="13"/>
        <v>19.61</v>
      </c>
      <c r="DZ6" s="22">
        <f t="shared" si="13"/>
        <v>20.73</v>
      </c>
      <c r="EA6" s="22">
        <f t="shared" si="13"/>
        <v>22.86</v>
      </c>
      <c r="EB6" s="22">
        <f t="shared" si="13"/>
        <v>24.31</v>
      </c>
      <c r="EC6" s="21" t="str">
        <f>IF(EC7="","",IF(EC7="-","【-】","【"&amp;SUBSTITUTE(TEXT(EC7,"#,##0.00"),"-","△")&amp;"】"))</f>
        <v>【26.78】</v>
      </c>
      <c r="ED6" s="22">
        <f>IF(ED7="",NA(),ED7)</f>
        <v>0.37</v>
      </c>
      <c r="EE6" s="22">
        <f t="shared" ref="EE6:EM6" si="14">IF(EE7="",NA(),EE7)</f>
        <v>0.15</v>
      </c>
      <c r="EF6" s="22">
        <f t="shared" si="14"/>
        <v>0.49</v>
      </c>
      <c r="EG6" s="22">
        <f t="shared" si="14"/>
        <v>0.6</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244422</v>
      </c>
      <c r="D7" s="24">
        <v>46</v>
      </c>
      <c r="E7" s="24">
        <v>1</v>
      </c>
      <c r="F7" s="24">
        <v>0</v>
      </c>
      <c r="G7" s="24">
        <v>1</v>
      </c>
      <c r="H7" s="24" t="s">
        <v>93</v>
      </c>
      <c r="I7" s="24" t="s">
        <v>94</v>
      </c>
      <c r="J7" s="24" t="s">
        <v>95</v>
      </c>
      <c r="K7" s="24" t="s">
        <v>96</v>
      </c>
      <c r="L7" s="24" t="s">
        <v>97</v>
      </c>
      <c r="M7" s="24" t="s">
        <v>98</v>
      </c>
      <c r="N7" s="25" t="s">
        <v>99</v>
      </c>
      <c r="O7" s="25">
        <v>80.790000000000006</v>
      </c>
      <c r="P7" s="25">
        <v>100</v>
      </c>
      <c r="Q7" s="25">
        <v>2420</v>
      </c>
      <c r="R7" s="25">
        <v>22630</v>
      </c>
      <c r="S7" s="25">
        <v>41.06</v>
      </c>
      <c r="T7" s="25">
        <v>551.14</v>
      </c>
      <c r="U7" s="25">
        <v>22589</v>
      </c>
      <c r="V7" s="25">
        <v>41.06</v>
      </c>
      <c r="W7" s="25">
        <v>550.15</v>
      </c>
      <c r="X7" s="25">
        <v>122.33</v>
      </c>
      <c r="Y7" s="25">
        <v>118.33</v>
      </c>
      <c r="Z7" s="25">
        <v>117.46</v>
      </c>
      <c r="AA7" s="25">
        <v>117.16</v>
      </c>
      <c r="AB7" s="25">
        <v>115.17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234.46</v>
      </c>
      <c r="AU7" s="25">
        <v>260.39999999999998</v>
      </c>
      <c r="AV7" s="25">
        <v>278.56</v>
      </c>
      <c r="AW7" s="25">
        <v>251.95</v>
      </c>
      <c r="AX7" s="25">
        <v>298.85000000000002</v>
      </c>
      <c r="AY7" s="25">
        <v>367.55</v>
      </c>
      <c r="AZ7" s="25">
        <v>378.56</v>
      </c>
      <c r="BA7" s="25">
        <v>364.46</v>
      </c>
      <c r="BB7" s="25">
        <v>338.89</v>
      </c>
      <c r="BC7" s="25">
        <v>352.34</v>
      </c>
      <c r="BD7" s="25">
        <v>239.69</v>
      </c>
      <c r="BE7" s="25">
        <v>474.8</v>
      </c>
      <c r="BF7" s="25">
        <v>397.66</v>
      </c>
      <c r="BG7" s="25">
        <v>358.56</v>
      </c>
      <c r="BH7" s="25">
        <v>360.48</v>
      </c>
      <c r="BI7" s="25">
        <v>308.94</v>
      </c>
      <c r="BJ7" s="25">
        <v>418.68</v>
      </c>
      <c r="BK7" s="25">
        <v>395.68</v>
      </c>
      <c r="BL7" s="25">
        <v>403.72</v>
      </c>
      <c r="BM7" s="25">
        <v>400.21</v>
      </c>
      <c r="BN7" s="25">
        <v>391.13</v>
      </c>
      <c r="BO7" s="25">
        <v>264.86</v>
      </c>
      <c r="BP7" s="25">
        <v>109.43</v>
      </c>
      <c r="BQ7" s="25">
        <v>116.62</v>
      </c>
      <c r="BR7" s="25">
        <v>117.34</v>
      </c>
      <c r="BS7" s="25">
        <v>106.79</v>
      </c>
      <c r="BT7" s="25">
        <v>112.02</v>
      </c>
      <c r="BU7" s="25">
        <v>94.78</v>
      </c>
      <c r="BV7" s="25">
        <v>97.59</v>
      </c>
      <c r="BW7" s="25">
        <v>92.17</v>
      </c>
      <c r="BX7" s="25">
        <v>92.83</v>
      </c>
      <c r="BY7" s="25">
        <v>92.16</v>
      </c>
      <c r="BZ7" s="25">
        <v>97.59</v>
      </c>
      <c r="CA7" s="25">
        <v>110.84</v>
      </c>
      <c r="CB7" s="25">
        <v>115.2</v>
      </c>
      <c r="CC7" s="25">
        <v>119.63</v>
      </c>
      <c r="CD7" s="25">
        <v>122.81</v>
      </c>
      <c r="CE7" s="25">
        <v>126.88</v>
      </c>
      <c r="CF7" s="25">
        <v>181.3</v>
      </c>
      <c r="CG7" s="25">
        <v>181.71</v>
      </c>
      <c r="CH7" s="25">
        <v>188.51</v>
      </c>
      <c r="CI7" s="25">
        <v>189.43</v>
      </c>
      <c r="CJ7" s="25">
        <v>196.75</v>
      </c>
      <c r="CK7" s="25">
        <v>181.66</v>
      </c>
      <c r="CL7" s="25">
        <v>71.930000000000007</v>
      </c>
      <c r="CM7" s="25">
        <v>71.58</v>
      </c>
      <c r="CN7" s="25">
        <v>70.209999999999994</v>
      </c>
      <c r="CO7" s="25">
        <v>70.7</v>
      </c>
      <c r="CP7" s="25">
        <v>71.34</v>
      </c>
      <c r="CQ7" s="25">
        <v>55.89</v>
      </c>
      <c r="CR7" s="25">
        <v>55.72</v>
      </c>
      <c r="CS7" s="25">
        <v>55.31</v>
      </c>
      <c r="CT7" s="25">
        <v>55.14</v>
      </c>
      <c r="CU7" s="25">
        <v>54.99</v>
      </c>
      <c r="CV7" s="25">
        <v>60.21</v>
      </c>
      <c r="CW7" s="25">
        <v>84.95</v>
      </c>
      <c r="CX7" s="25">
        <v>84.18</v>
      </c>
      <c r="CY7" s="25">
        <v>84.01</v>
      </c>
      <c r="CZ7" s="25">
        <v>82.32</v>
      </c>
      <c r="DA7" s="25">
        <v>82.11</v>
      </c>
      <c r="DB7" s="25">
        <v>81.27</v>
      </c>
      <c r="DC7" s="25">
        <v>81.260000000000005</v>
      </c>
      <c r="DD7" s="25">
        <v>80.36</v>
      </c>
      <c r="DE7" s="25">
        <v>80.13</v>
      </c>
      <c r="DF7" s="25">
        <v>79.34</v>
      </c>
      <c r="DG7" s="25">
        <v>89.21</v>
      </c>
      <c r="DH7" s="25">
        <v>37.590000000000003</v>
      </c>
      <c r="DI7" s="25">
        <v>38.97</v>
      </c>
      <c r="DJ7" s="25">
        <v>40.5</v>
      </c>
      <c r="DK7" s="25">
        <v>41.74</v>
      </c>
      <c r="DL7" s="25">
        <v>42.65</v>
      </c>
      <c r="DM7" s="25">
        <v>50.63</v>
      </c>
      <c r="DN7" s="25">
        <v>51.29</v>
      </c>
      <c r="DO7" s="25">
        <v>52.2</v>
      </c>
      <c r="DP7" s="25">
        <v>52.7</v>
      </c>
      <c r="DQ7" s="25">
        <v>53.48</v>
      </c>
      <c r="DR7" s="25">
        <v>52.41</v>
      </c>
      <c r="DS7" s="25">
        <v>8.91</v>
      </c>
      <c r="DT7" s="25">
        <v>8.42</v>
      </c>
      <c r="DU7" s="25">
        <v>8.82</v>
      </c>
      <c r="DV7" s="25">
        <v>8.4700000000000006</v>
      </c>
      <c r="DW7" s="25">
        <v>8.16</v>
      </c>
      <c r="DX7" s="25">
        <v>18.28</v>
      </c>
      <c r="DY7" s="25">
        <v>19.61</v>
      </c>
      <c r="DZ7" s="25">
        <v>20.73</v>
      </c>
      <c r="EA7" s="25">
        <v>22.86</v>
      </c>
      <c r="EB7" s="25">
        <v>24.31</v>
      </c>
      <c r="EC7" s="25">
        <v>26.78</v>
      </c>
      <c r="ED7" s="25">
        <v>0.37</v>
      </c>
      <c r="EE7" s="25">
        <v>0.15</v>
      </c>
      <c r="EF7" s="25">
        <v>0.49</v>
      </c>
      <c r="EG7" s="25">
        <v>0.6</v>
      </c>
      <c r="EH7" s="25">
        <v>0.34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