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水道\20多気町●\"/>
    </mc:Choice>
  </mc:AlternateContent>
  <xr:revisionPtr revIDLastSave="0" documentId="13_ncr:1_{164B95A0-D71D-4998-A772-0B1970657707}" xr6:coauthVersionLast="47" xr6:coauthVersionMax="47" xr10:uidLastSave="{00000000-0000-0000-0000-000000000000}"/>
  <workbookProtection workbookAlgorithmName="SHA-512" workbookHashValue="p6Brb3PtcsralWbY5v/kS8K40hsNTDBpBCVxThsl5ptR7MOirHtAh+QTL6axp/ool5iXgk9cxfOqpOKp/XUv7g==" workbookSaltValue="kOVAPJ20rCHT78Iul21BR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AL8" i="4" s="1"/>
  <c r="Q6" i="5"/>
  <c r="P6" i="5"/>
  <c r="P10" i="4" s="1"/>
  <c r="O6" i="5"/>
  <c r="I10" i="4" s="1"/>
  <c r="N6" i="5"/>
  <c r="M6" i="5"/>
  <c r="AD8" i="4" s="1"/>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AT10" i="4"/>
  <c r="AL10" i="4"/>
  <c r="W10" i="4"/>
  <c r="B10" i="4"/>
  <c r="BB8" i="4"/>
  <c r="AT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<sst xmlns="http://schemas.openxmlformats.org/spreadsheetml/2006/main" count="228" uniqueCount="114">
  <si>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</si>
  <si>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</si>
  <si>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</si>
  <si>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</si>
  <si>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</si>
  <si>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</si>
  <si>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</si>
  <si>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</si>
  <si>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</si>
  <si>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</si>
  <si>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</si>
  <si>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</si>
  <si>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</si>
  <si>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</si>
  <si>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</si>
  <si>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</si>
  <si>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</si>
  <si>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</si>
  <si>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</si>
  <si>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</si>
  <si>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</si>
  <si>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</si>
  <si>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</si>
  <si>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</si>
  <si>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</si>
  <si>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</si>
  <si>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</si>
  <si>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</si>
  <si>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</si>
  <si>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</si>
  <si>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</si>
  <si>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</si>
  <si>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</si>
  <si>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</si>
  <si>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</si>
  <si>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</si>
  <si>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</si>
  <si>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</si>
  <si>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</si>
  <si>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</si>
  <si>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</si>
  <si>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</si>
  <si>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</si>
  <si>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</si>
  <si>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</si>
  <si>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</si>
  <si>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</si>
  <si>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</si>
  <si>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</si>
  <si>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</si>
  <si>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</si>
  <si>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</si>
  <si>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</si>
  <si>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</si>
  <si>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</si>
  <si>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</si>
  <si>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</si>
  <si>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</si>
  <si>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</si>
  <si>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</si>
  <si>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</si>
  <si>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</si>
  <si>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</si>
  <si>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</si>
  <si>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</si>
  <si>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</si>
  <si>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</si>
  <si>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</si>
  <si>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</si>
  <si>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</si>
  <si>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</si>
  <si>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</si>
  <si>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</si>
  <si>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</si>
  <si>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</si>
  <si>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</si>
  <si>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</si>
  <si>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</si>
  <si>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</si>
  <si>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</si>
  <si>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</si>
  <si>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</si>
  <si>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</si>
  <si>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</si>
  <si>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</si>
  <si>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</si>
  <si>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</si>
  <si>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</si>
  <si>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</si>
  <si>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</si>
  <si>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</si>
  <si>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</si>
  <si>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</si>
  <si>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</si>
  <si>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</si>
  <si>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</si>
  <si>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</si>
  <si>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</si>
  <si>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</si>
  <si>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</si>
  <si>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</si>
  <si>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</si>
  <si>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</si>
  <si>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</si>
  <si>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</si>
  <si>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</si>
  <si>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</si>
  <si>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</si>
  <si>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</si>
  <si>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</si>
  <si>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</si>
  <si>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現在の経営状況は良好な数値を保っているものの、今後、施設更新計画に基づく大規模な更新工事が続くため、それに伴う減価償却費や企業債残高の増加が見込まれています。
一方で人口減少により料金収入は減少していくことが予想されるため、広域化・共同化によるコストの削減など、今後も経費削減に努め健全経営の維持を図る必要があります。</t>
    <phoneticPr fontId="4"/>
  </si>
  <si>
    <t>経常収支比率は前年度に比べ減少しているが100％を超えており、累積欠損金もない健全な経営ができています。短期的な債務に対する支払能力を示す流動比率も類似団体よりも高くなっています。
給水収益が減少したため、給水収益に対する企業債残高の割合を示す企業債残高対給水収益比率は前年度に比べやや減少していますが、他団体と比べると高い水準にあるため今後も注意していく必要があります。
給水に係る費用がどの程度給水収益で賄えているかを示す料金回収率は高い水準にある一方で、給水原価は類似団体よりは低いですが全国平均よりは高くなっています。今後も経費の節減を進め費用を抑えていく必要があります。
有収率は類似団体と比べると高いものの全国平均と比べると低くなっているため、引き続き漏水調査を計画的に進めることで有収率の維持向上に努めていきます。</t>
    <rPh sb="13" eb="15">
      <t>ゲンショウ</t>
    </rPh>
    <rPh sb="143" eb="145">
      <t>ゲンショウ</t>
    </rPh>
    <phoneticPr fontId="4"/>
  </si>
  <si>
    <t>有形固定資産の減価償却がどの程度進んでいるかを示す有形固定資産減価償却率は他団体と比べて低くなっているものの、法定耐用年数を超えた管路の割合を示す管路経年化比率が他団体と比べて高くなっています。
施設の老朽化が進んでいるといえますが、現在、施設更新計画に基づき順次施設、管路の更新を進めています。令和６年度は南部部配水池築造工事等を実施しました。</t>
    <rPh sb="37" eb="38">
      <t>タ</t>
    </rPh>
    <rPh sb="38" eb="40">
      <t>ダンタイ</t>
    </rPh>
    <rPh sb="41" eb="42">
      <t>クラ</t>
    </rPh>
    <rPh sb="44" eb="45">
      <t>ヒク</t>
    </rPh>
    <rPh sb="154" eb="156">
      <t>ナンブ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</si>
</sst>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c:v>
                </c:pt>
                <c:pt idx="1">
                  <c:v>0.28000000000000003</c:v>
                </c:pt>
                <c:pt idx="2">
                  <c:v>0.28000000000000003</c:v>
                </c:pt>
                <c:pt idx="3">
                  <c:v>0.28000000000000003</c:v>
                </c:pt>
                <c:pt idx="4">
                  <c:v>0.28000000000000003</c:v>
                </c:pt>
              </c:numCache>
            </c:numRef>
          </c:val>
          <c:extLst>
            <c:ext xmlns:c16="http://schemas.microsoft.com/office/drawing/2014/chart" uri="{C3380CC4-5D6E-409C-BE32-E72D297353CC}">
              <c16:uniqueId val="{00000000-5FF6-4C61-8F7E-32762B613A5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5FF6-4C61-8F7E-32762B613A5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61.03</c:v>
                </c:pt>
                <c:pt idx="1">
                  <c:v>57.92</c:v>
                </c:pt>
                <c:pt idx="2">
                  <c:v>57.39</c:v>
                </c:pt>
                <c:pt idx="3">
                  <c:v>55.54</c:v>
                </c:pt>
                <c:pt idx="4">
                  <c:v>57.27</c:v>
                </c:pt>
              </c:numCache>
            </c:numRef>
          </c:val>
          <c:extLst>
            <c:ext xmlns:c16="http://schemas.microsoft.com/office/drawing/2014/chart" uri="{C3380CC4-5D6E-409C-BE32-E72D297353CC}">
              <c16:uniqueId val="{00000000-14A6-47CC-867A-903D2A53ED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14A6-47CC-867A-903D2A53ED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91.01</c:v>
                </c:pt>
                <c:pt idx="1">
                  <c:v>88.3</c:v>
                </c:pt>
                <c:pt idx="2">
                  <c:v>88.63</c:v>
                </c:pt>
                <c:pt idx="3">
                  <c:v>89.05</c:v>
                </c:pt>
                <c:pt idx="4">
                  <c:v>86.13</c:v>
                </c:pt>
              </c:numCache>
            </c:numRef>
          </c:val>
          <c:extLst>
            <c:ext xmlns:c16="http://schemas.microsoft.com/office/drawing/2014/chart" uri="{C3380CC4-5D6E-409C-BE32-E72D297353CC}">
              <c16:uniqueId val="{00000000-0335-4CA8-9CAA-68C12270C5B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0335-4CA8-9CAA-68C12270C5B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115.26</c:v>
                </c:pt>
                <c:pt idx="1">
                  <c:v>112.15</c:v>
                </c:pt>
                <c:pt idx="2">
                  <c:v>113.31</c:v>
                </c:pt>
                <c:pt idx="3">
                  <c:v>110.32</c:v>
                </c:pt>
                <c:pt idx="4">
                  <c:v>104.65</c:v>
                </c:pt>
              </c:numCache>
            </c:numRef>
          </c:val>
          <c:extLst>
            <c:ext xmlns:c16="http://schemas.microsoft.com/office/drawing/2014/chart" uri="{C3380CC4-5D6E-409C-BE32-E72D297353CC}">
              <c16:uniqueId val="{00000000-3277-41EE-9927-A8B2FD64B0B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3277-41EE-9927-A8B2FD64B0B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51.01</c:v>
                </c:pt>
                <c:pt idx="1">
                  <c:v>52.05</c:v>
                </c:pt>
                <c:pt idx="2">
                  <c:v>52.66</c:v>
                </c:pt>
                <c:pt idx="3">
                  <c:v>51.24</c:v>
                </c:pt>
                <c:pt idx="4">
                  <c:v>52.19</c:v>
                </c:pt>
              </c:numCache>
            </c:numRef>
          </c:val>
          <c:extLst>
            <c:ext xmlns:c16="http://schemas.microsoft.com/office/drawing/2014/chart" uri="{C3380CC4-5D6E-409C-BE32-E72D297353CC}">
              <c16:uniqueId val="{00000000-3DE5-4589-B27B-AF61730B343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3DE5-4589-B27B-AF61730B343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0.56000000000000005</c:v>
                </c:pt>
                <c:pt idx="1">
                  <c:v>30.18</c:v>
                </c:pt>
                <c:pt idx="2">
                  <c:v>30.18</c:v>
                </c:pt>
                <c:pt idx="3">
                  <c:v>30.18</c:v>
                </c:pt>
                <c:pt idx="4">
                  <c:v>30.18</c:v>
                </c:pt>
              </c:numCache>
            </c:numRef>
          </c:val>
          <c:extLst>
            <c:ext xmlns:c16="http://schemas.microsoft.com/office/drawing/2014/chart" uri="{C3380CC4-5D6E-409C-BE32-E72D297353CC}">
              <c16:uniqueId val="{00000000-09FA-4208-988F-46F7DF69ED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09FA-4208-988F-46F7DF69ED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38-41D9-B723-9DD5EC8DDD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CF38-41D9-B723-9DD5EC8DDD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518.12</c:v>
                </c:pt>
                <c:pt idx="1">
                  <c:v>862.68</c:v>
                </c:pt>
                <c:pt idx="2">
                  <c:v>732.75</c:v>
                </c:pt>
                <c:pt idx="3">
                  <c:v>474.13</c:v>
                </c:pt>
                <c:pt idx="4">
                  <c:v>462.02</c:v>
                </c:pt>
              </c:numCache>
            </c:numRef>
          </c:val>
          <c:extLst>
            <c:ext xmlns:c16="http://schemas.microsoft.com/office/drawing/2014/chart" uri="{C3380CC4-5D6E-409C-BE32-E72D297353CC}">
              <c16:uniqueId val="{00000000-D98A-41FC-960B-09F57428F20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D98A-41FC-960B-09F57428F20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811.72</c:v>
                </c:pt>
                <c:pt idx="1">
                  <c:v>634.4</c:v>
                </c:pt>
                <c:pt idx="2">
                  <c:v>669.63</c:v>
                </c:pt>
                <c:pt idx="3">
                  <c:v>772.22</c:v>
                </c:pt>
                <c:pt idx="4">
                  <c:v>756.23</c:v>
                </c:pt>
              </c:numCache>
            </c:numRef>
          </c:val>
          <c:extLst>
            <c:ext xmlns:c16="http://schemas.microsoft.com/office/drawing/2014/chart" uri="{C3380CC4-5D6E-409C-BE32-E72D297353CC}">
              <c16:uniqueId val="{00000000-2D29-4EC6-8B39-91FEBE61094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2D29-4EC6-8B39-91FEBE61094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92.68</c:v>
                </c:pt>
                <c:pt idx="1">
                  <c:v>113.08</c:v>
                </c:pt>
                <c:pt idx="2">
                  <c:v>114.46</c:v>
                </c:pt>
                <c:pt idx="3">
                  <c:v>110.38</c:v>
                </c:pt>
                <c:pt idx="4">
                  <c:v>103.26</c:v>
                </c:pt>
              </c:numCache>
            </c:numRef>
          </c:val>
          <c:extLst>
            <c:ext xmlns:c16="http://schemas.microsoft.com/office/drawing/2014/chart" uri="{C3380CC4-5D6E-409C-BE32-E72D297353CC}">
              <c16:uniqueId val="{00000000-BBC1-4BFC-BADD-189419D405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BBC1-4BFC-BADD-189419D405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168.05</c:v>
                </c:pt>
                <c:pt idx="1">
                  <c:v>173.98</c:v>
                </c:pt>
                <c:pt idx="2">
                  <c:v>172.72</c:v>
                </c:pt>
                <c:pt idx="3">
                  <c:v>179.11</c:v>
                </c:pt>
                <c:pt idx="4">
                  <c:v>191.8</c:v>
                </c:pt>
              </c:numCache>
            </c:numRef>
          </c:val>
          <c:extLst>
            <c:ext xmlns:c16="http://schemas.microsoft.com/office/drawing/2014/chart" uri="{C3380CC4-5D6E-409C-BE32-E72D297353CC}">
              <c16:uniqueId val="{00000000-012B-424E-95C0-035B081299B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012B-424E-95C0-035B081299B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44"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多気町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13637</v>
      </c>
      <c r="AM8" s="65"/>
      <c r="AN8" s="65"/>
      <c r="AO8" s="65"/>
      <c r="AP8" s="65"/>
      <c r="AQ8" s="65"/>
      <c r="AR8" s="65"/>
      <c r="AS8" s="65"/>
      <c r="AT8" s="36">
        <f>データ!$S$6</f>
        <v>103.06</v>
      </c>
      <c r="AU8" s="37"/>
      <c r="AV8" s="37"/>
      <c r="AW8" s="37"/>
      <c r="AX8" s="37"/>
      <c r="AY8" s="37"/>
      <c r="AZ8" s="37"/>
      <c r="BA8" s="37"/>
      <c r="BB8" s="54">
        <f>データ!$T$6</f>
        <v>132.32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54.58</v>
      </c>
      <c r="J10" s="37"/>
      <c r="K10" s="37"/>
      <c r="L10" s="37"/>
      <c r="M10" s="37"/>
      <c r="N10" s="37"/>
      <c r="O10" s="64"/>
      <c r="P10" s="54">
        <f>データ!$P$6</f>
        <v>98.5</v>
      </c>
      <c r="Q10" s="54"/>
      <c r="R10" s="54"/>
      <c r="S10" s="54"/>
      <c r="T10" s="54"/>
      <c r="U10" s="54"/>
      <c r="V10" s="54"/>
      <c r="W10" s="65">
        <f>データ!$Q$6</f>
        <v>3300</v>
      </c>
      <c r="X10" s="65"/>
      <c r="Y10" s="65"/>
      <c r="Z10" s="65"/>
      <c r="AA10" s="65"/>
      <c r="AB10" s="65"/>
      <c r="AC10" s="65"/>
      <c r="AD10" s="2"/>
      <c r="AE10" s="2"/>
      <c r="AF10" s="2"/>
      <c r="AG10" s="2"/>
      <c r="AH10" s="2"/>
      <c r="AI10" s="2"/>
      <c r="AJ10" s="2"/>
      <c r="AK10" s="2"/>
      <c r="AL10" s="65">
        <f>データ!$U$6</f>
        <v>13301</v>
      </c>
      <c r="AM10" s="65"/>
      <c r="AN10" s="65"/>
      <c r="AO10" s="65"/>
      <c r="AP10" s="65"/>
      <c r="AQ10" s="65"/>
      <c r="AR10" s="65"/>
      <c r="AS10" s="65"/>
      <c r="AT10" s="36">
        <f>データ!$V$6</f>
        <v>31.66</v>
      </c>
      <c r="AU10" s="37"/>
      <c r="AV10" s="37"/>
      <c r="AW10" s="37"/>
      <c r="AX10" s="37"/>
      <c r="AY10" s="37"/>
      <c r="AZ10" s="37"/>
      <c r="BA10" s="37"/>
      <c r="BB10" s="54">
        <f>データ!$W$6</f>
        <v>420.12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pqvow5pvkFdnajQ6pTUpDyaCxoe3G+w68vWAIPVCQnrFuFFeAHVU7aBmq0Y6s7iU7498k9iMVzQbHYSHS483w==" saltValue="PYk1ufrQDntAcmYSdXlX0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244414</v>
      </c>
      <c r="D6" s="20">
        <f t="shared" si="3"/>
        <v>46</v>
      </c>
      <c r="E6" s="20">
        <f t="shared" si="3"/>
        <v>1</v>
      </c>
      <c r="F6" s="20">
        <f t="shared" si="3"/>
        <v>0</v>
      </c>
      <c r="G6" s="20">
        <f t="shared" si="3"/>
        <v>1</v>
      </c>
      <c r="H6" s="20" t="str">
        <f t="shared" si="3"/>
        <v>三重県　多気町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54.58</v>
      </c>
      <c r="P6" s="21">
        <f t="shared" si="3"/>
        <v>98.5</v>
      </c>
      <c r="Q6" s="21">
        <f t="shared" si="3"/>
        <v>3300</v>
      </c>
      <c r="R6" s="21">
        <f t="shared" si="3"/>
        <v>13637</v>
      </c>
      <c r="S6" s="21">
        <f t="shared" si="3"/>
        <v>103.06</v>
      </c>
      <c r="T6" s="21">
        <f t="shared" si="3"/>
        <v>132.32</v>
      </c>
      <c r="U6" s="21">
        <f t="shared" si="3"/>
        <v>13301</v>
      </c>
      <c r="V6" s="21">
        <f t="shared" si="3"/>
        <v>31.66</v>
      </c>
      <c r="W6" s="21">
        <f t="shared" si="3"/>
        <v>420.12</v>
      </c>
      <c r="X6" s="22">
        <f>IF(X7="",NA(),X7)</f>
        <v>115.26</v>
      </c>
      <c r="Y6" s="22">
        <f t="shared" ref="Y6:AG6" si="4">IF(Y7="",NA(),Y7)</f>
        <v>112.15</v>
      </c>
      <c r="Z6" s="22">
        <f t="shared" si="4"/>
        <v>113.31</v>
      </c>
      <c r="AA6" s="22">
        <f t="shared" si="4"/>
        <v>110.32</v>
      </c>
      <c r="AB6" s="22">
        <f t="shared" si="4"/>
        <v>104.65</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518.12</v>
      </c>
      <c r="AU6" s="22">
        <f t="shared" ref="AU6:BC6" si="6">IF(AU7="",NA(),AU7)</f>
        <v>862.68</v>
      </c>
      <c r="AV6" s="22">
        <f t="shared" si="6"/>
        <v>732.75</v>
      </c>
      <c r="AW6" s="22">
        <f t="shared" si="6"/>
        <v>474.13</v>
      </c>
      <c r="AX6" s="22">
        <f t="shared" si="6"/>
        <v>462.02</v>
      </c>
      <c r="AY6" s="22">
        <f t="shared" si="6"/>
        <v>371.81</v>
      </c>
      <c r="AZ6" s="22">
        <f t="shared" si="6"/>
        <v>384.23</v>
      </c>
      <c r="BA6" s="22">
        <f t="shared" si="6"/>
        <v>364.3</v>
      </c>
      <c r="BB6" s="22">
        <f t="shared" si="6"/>
        <v>378.87</v>
      </c>
      <c r="BC6" s="22">
        <f t="shared" si="6"/>
        <v>362.35</v>
      </c>
      <c r="BD6" s="21" t="str">
        <f>IF(BD7="","",IF(BD7="-","【-】","【"&amp;SUBSTITUTE(TEXT(BD7,"#,##0.00"),"-","△")&amp;"】"))</f>
        <v>【239.69】</v>
      </c>
      <c r="BE6" s="22">
        <f>IF(BE7="",NA(),BE7)</f>
        <v>811.72</v>
      </c>
      <c r="BF6" s="22">
        <f t="shared" ref="BF6:BN6" si="7">IF(BF7="",NA(),BF7)</f>
        <v>634.4</v>
      </c>
      <c r="BG6" s="22">
        <f t="shared" si="7"/>
        <v>669.63</v>
      </c>
      <c r="BH6" s="22">
        <f t="shared" si="7"/>
        <v>772.22</v>
      </c>
      <c r="BI6" s="22">
        <f t="shared" si="7"/>
        <v>756.23</v>
      </c>
      <c r="BJ6" s="22">
        <f t="shared" si="7"/>
        <v>465.85</v>
      </c>
      <c r="BK6" s="22">
        <f t="shared" si="7"/>
        <v>439.43</v>
      </c>
      <c r="BL6" s="22">
        <f t="shared" si="7"/>
        <v>438.41</v>
      </c>
      <c r="BM6" s="22">
        <f t="shared" si="7"/>
        <v>430.23</v>
      </c>
      <c r="BN6" s="22">
        <f t="shared" si="7"/>
        <v>429.24</v>
      </c>
      <c r="BO6" s="21" t="str">
        <f>IF(BO7="","",IF(BO7="-","【-】","【"&amp;SUBSTITUTE(TEXT(BO7,"#,##0.00"),"-","△")&amp;"】"))</f>
        <v>【264.86】</v>
      </c>
      <c r="BP6" s="22">
        <f>IF(BP7="",NA(),BP7)</f>
        <v>92.68</v>
      </c>
      <c r="BQ6" s="22">
        <f t="shared" ref="BQ6:BY6" si="8">IF(BQ7="",NA(),BQ7)</f>
        <v>113.08</v>
      </c>
      <c r="BR6" s="22">
        <f t="shared" si="8"/>
        <v>114.46</v>
      </c>
      <c r="BS6" s="22">
        <f t="shared" si="8"/>
        <v>110.38</v>
      </c>
      <c r="BT6" s="22">
        <f t="shared" si="8"/>
        <v>103.26</v>
      </c>
      <c r="BU6" s="22">
        <f t="shared" si="8"/>
        <v>92.39</v>
      </c>
      <c r="BV6" s="22">
        <f t="shared" si="8"/>
        <v>94.41</v>
      </c>
      <c r="BW6" s="22">
        <f t="shared" si="8"/>
        <v>90.96</v>
      </c>
      <c r="BX6" s="22">
        <f t="shared" si="8"/>
        <v>90.66</v>
      </c>
      <c r="BY6" s="22">
        <f t="shared" si="8"/>
        <v>90.78</v>
      </c>
      <c r="BZ6" s="21" t="str">
        <f>IF(BZ7="","",IF(BZ7="-","【-】","【"&amp;SUBSTITUTE(TEXT(BZ7,"#,##0.00"),"-","△")&amp;"】"))</f>
        <v>【97.59】</v>
      </c>
      <c r="CA6" s="22">
        <f>IF(CA7="",NA(),CA7)</f>
        <v>168.05</v>
      </c>
      <c r="CB6" s="22">
        <f t="shared" ref="CB6:CJ6" si="9">IF(CB7="",NA(),CB7)</f>
        <v>173.98</v>
      </c>
      <c r="CC6" s="22">
        <f t="shared" si="9"/>
        <v>172.72</v>
      </c>
      <c r="CD6" s="22">
        <f t="shared" si="9"/>
        <v>179.11</v>
      </c>
      <c r="CE6" s="22">
        <f t="shared" si="9"/>
        <v>191.8</v>
      </c>
      <c r="CF6" s="22">
        <f t="shared" si="9"/>
        <v>192.98</v>
      </c>
      <c r="CG6" s="22">
        <f t="shared" si="9"/>
        <v>192.13</v>
      </c>
      <c r="CH6" s="22">
        <f t="shared" si="9"/>
        <v>197.04</v>
      </c>
      <c r="CI6" s="22">
        <f t="shared" si="9"/>
        <v>199.33</v>
      </c>
      <c r="CJ6" s="22">
        <f t="shared" si="9"/>
        <v>202.75</v>
      </c>
      <c r="CK6" s="21" t="str">
        <f>IF(CK7="","",IF(CK7="-","【-】","【"&amp;SUBSTITUTE(TEXT(CK7,"#,##0.00"),"-","△")&amp;"】"))</f>
        <v>【181.66】</v>
      </c>
      <c r="CL6" s="22">
        <f>IF(CL7="",NA(),CL7)</f>
        <v>61.03</v>
      </c>
      <c r="CM6" s="22">
        <f t="shared" ref="CM6:CU6" si="10">IF(CM7="",NA(),CM7)</f>
        <v>57.92</v>
      </c>
      <c r="CN6" s="22">
        <f t="shared" si="10"/>
        <v>57.39</v>
      </c>
      <c r="CO6" s="22">
        <f t="shared" si="10"/>
        <v>55.54</v>
      </c>
      <c r="CP6" s="22">
        <f t="shared" si="10"/>
        <v>57.27</v>
      </c>
      <c r="CQ6" s="22">
        <f t="shared" si="10"/>
        <v>54.43</v>
      </c>
      <c r="CR6" s="22">
        <f t="shared" si="10"/>
        <v>53.87</v>
      </c>
      <c r="CS6" s="22">
        <f t="shared" si="10"/>
        <v>54.49</v>
      </c>
      <c r="CT6" s="22">
        <f t="shared" si="10"/>
        <v>54.8</v>
      </c>
      <c r="CU6" s="22">
        <f t="shared" si="10"/>
        <v>55.47</v>
      </c>
      <c r="CV6" s="21" t="str">
        <f>IF(CV7="","",IF(CV7="-","【-】","【"&amp;SUBSTITUTE(TEXT(CV7,"#,##0.00"),"-","△")&amp;"】"))</f>
        <v>【60.21】</v>
      </c>
      <c r="CW6" s="22">
        <f>IF(CW7="",NA(),CW7)</f>
        <v>91.01</v>
      </c>
      <c r="CX6" s="22">
        <f t="shared" ref="CX6:DF6" si="11">IF(CX7="",NA(),CX7)</f>
        <v>88.3</v>
      </c>
      <c r="CY6" s="22">
        <f t="shared" si="11"/>
        <v>88.63</v>
      </c>
      <c r="CZ6" s="22">
        <f t="shared" si="11"/>
        <v>89.05</v>
      </c>
      <c r="DA6" s="22">
        <f t="shared" si="11"/>
        <v>86.13</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51.01</v>
      </c>
      <c r="DI6" s="22">
        <f t="shared" ref="DI6:DQ6" si="12">IF(DI7="",NA(),DI7)</f>
        <v>52.05</v>
      </c>
      <c r="DJ6" s="22">
        <f t="shared" si="12"/>
        <v>52.66</v>
      </c>
      <c r="DK6" s="22">
        <f t="shared" si="12"/>
        <v>51.24</v>
      </c>
      <c r="DL6" s="22">
        <f t="shared" si="12"/>
        <v>52.19</v>
      </c>
      <c r="DM6" s="22">
        <f t="shared" si="12"/>
        <v>49.39</v>
      </c>
      <c r="DN6" s="22">
        <f t="shared" si="12"/>
        <v>50.75</v>
      </c>
      <c r="DO6" s="22">
        <f t="shared" si="12"/>
        <v>51.72</v>
      </c>
      <c r="DP6" s="22">
        <f t="shared" si="12"/>
        <v>52.27</v>
      </c>
      <c r="DQ6" s="22">
        <f t="shared" si="12"/>
        <v>52.87</v>
      </c>
      <c r="DR6" s="21" t="str">
        <f>IF(DR7="","",IF(DR7="-","【-】","【"&amp;SUBSTITUTE(TEXT(DR7,"#,##0.00"),"-","△")&amp;"】"))</f>
        <v>【52.41】</v>
      </c>
      <c r="DS6" s="22">
        <f>IF(DS7="",NA(),DS7)</f>
        <v>0.56000000000000005</v>
      </c>
      <c r="DT6" s="22">
        <f t="shared" ref="DT6:EB6" si="13">IF(DT7="",NA(),DT7)</f>
        <v>30.18</v>
      </c>
      <c r="DU6" s="22">
        <f t="shared" si="13"/>
        <v>30.18</v>
      </c>
      <c r="DV6" s="22">
        <f t="shared" si="13"/>
        <v>30.18</v>
      </c>
      <c r="DW6" s="22">
        <f t="shared" si="13"/>
        <v>30.18</v>
      </c>
      <c r="DX6" s="22">
        <f t="shared" si="13"/>
        <v>18.57</v>
      </c>
      <c r="DY6" s="22">
        <f t="shared" si="13"/>
        <v>21.14</v>
      </c>
      <c r="DZ6" s="22">
        <f t="shared" si="13"/>
        <v>22.12</v>
      </c>
      <c r="EA6" s="22">
        <f t="shared" si="13"/>
        <v>25.67</v>
      </c>
      <c r="EB6" s="22">
        <f t="shared" si="13"/>
        <v>26.86</v>
      </c>
      <c r="EC6" s="21" t="str">
        <f>IF(EC7="","",IF(EC7="-","【-】","【"&amp;SUBSTITUTE(TEXT(EC7,"#,##0.00"),"-","△")&amp;"】"))</f>
        <v>【26.78】</v>
      </c>
      <c r="ED6" s="22">
        <f>IF(ED7="",NA(),ED7)</f>
        <v>1.4</v>
      </c>
      <c r="EE6" s="22">
        <f t="shared" ref="EE6:EM6" si="14">IF(EE7="",NA(),EE7)</f>
        <v>0.28000000000000003</v>
      </c>
      <c r="EF6" s="22">
        <f t="shared" si="14"/>
        <v>0.28000000000000003</v>
      </c>
      <c r="EG6" s="22">
        <f t="shared" si="14"/>
        <v>0.28000000000000003</v>
      </c>
      <c r="EH6" s="22">
        <f t="shared" si="14"/>
        <v>0.28000000000000003</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244414</v>
      </c>
      <c r="D7" s="24">
        <v>46</v>
      </c>
      <c r="E7" s="24">
        <v>1</v>
      </c>
      <c r="F7" s="24">
        <v>0</v>
      </c>
      <c r="G7" s="24">
        <v>1</v>
      </c>
      <c r="H7" s="24" t="s">
        <v>93</v>
      </c>
      <c r="I7" s="24" t="s">
        <v>94</v>
      </c>
      <c r="J7" s="24" t="s">
        <v>95</v>
      </c>
      <c r="K7" s="24" t="s">
        <v>96</v>
      </c>
      <c r="L7" s="24" t="s">
        <v>97</v>
      </c>
      <c r="M7" s="24" t="s">
        <v>98</v>
      </c>
      <c r="N7" s="25" t="s">
        <v>99</v>
      </c>
      <c r="O7" s="25">
        <v>54.58</v>
      </c>
      <c r="P7" s="25">
        <v>98.5</v>
      </c>
      <c r="Q7" s="25">
        <v>3300</v>
      </c>
      <c r="R7" s="25">
        <v>13637</v>
      </c>
      <c r="S7" s="25">
        <v>103.06</v>
      </c>
      <c r="T7" s="25">
        <v>132.32</v>
      </c>
      <c r="U7" s="25">
        <v>13301</v>
      </c>
      <c r="V7" s="25">
        <v>31.66</v>
      </c>
      <c r="W7" s="25">
        <v>420.12</v>
      </c>
      <c r="X7" s="25">
        <v>115.26</v>
      </c>
      <c r="Y7" s="25">
        <v>112.15</v>
      </c>
      <c r="Z7" s="25">
        <v>113.31</v>
      </c>
      <c r="AA7" s="25">
        <v>110.32</v>
      </c>
      <c r="AB7" s="25">
        <v>104.65</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518.12</v>
      </c>
      <c r="AU7" s="25">
        <v>862.68</v>
      </c>
      <c r="AV7" s="25">
        <v>732.75</v>
      </c>
      <c r="AW7" s="25">
        <v>474.13</v>
      </c>
      <c r="AX7" s="25">
        <v>462.02</v>
      </c>
      <c r="AY7" s="25">
        <v>371.81</v>
      </c>
      <c r="AZ7" s="25">
        <v>384.23</v>
      </c>
      <c r="BA7" s="25">
        <v>364.3</v>
      </c>
      <c r="BB7" s="25">
        <v>378.87</v>
      </c>
      <c r="BC7" s="25">
        <v>362.35</v>
      </c>
      <c r="BD7" s="25">
        <v>239.69</v>
      </c>
      <c r="BE7" s="25">
        <v>811.72</v>
      </c>
      <c r="BF7" s="25">
        <v>634.4</v>
      </c>
      <c r="BG7" s="25">
        <v>669.63</v>
      </c>
      <c r="BH7" s="25">
        <v>772.22</v>
      </c>
      <c r="BI7" s="25">
        <v>756.23</v>
      </c>
      <c r="BJ7" s="25">
        <v>465.85</v>
      </c>
      <c r="BK7" s="25">
        <v>439.43</v>
      </c>
      <c r="BL7" s="25">
        <v>438.41</v>
      </c>
      <c r="BM7" s="25">
        <v>430.23</v>
      </c>
      <c r="BN7" s="25">
        <v>429.24</v>
      </c>
      <c r="BO7" s="25">
        <v>264.86</v>
      </c>
      <c r="BP7" s="25">
        <v>92.68</v>
      </c>
      <c r="BQ7" s="25">
        <v>113.08</v>
      </c>
      <c r="BR7" s="25">
        <v>114.46</v>
      </c>
      <c r="BS7" s="25">
        <v>110.38</v>
      </c>
      <c r="BT7" s="25">
        <v>103.26</v>
      </c>
      <c r="BU7" s="25">
        <v>92.39</v>
      </c>
      <c r="BV7" s="25">
        <v>94.41</v>
      </c>
      <c r="BW7" s="25">
        <v>90.96</v>
      </c>
      <c r="BX7" s="25">
        <v>90.66</v>
      </c>
      <c r="BY7" s="25">
        <v>90.78</v>
      </c>
      <c r="BZ7" s="25">
        <v>97.59</v>
      </c>
      <c r="CA7" s="25">
        <v>168.05</v>
      </c>
      <c r="CB7" s="25">
        <v>173.98</v>
      </c>
      <c r="CC7" s="25">
        <v>172.72</v>
      </c>
      <c r="CD7" s="25">
        <v>179.11</v>
      </c>
      <c r="CE7" s="25">
        <v>191.8</v>
      </c>
      <c r="CF7" s="25">
        <v>192.98</v>
      </c>
      <c r="CG7" s="25">
        <v>192.13</v>
      </c>
      <c r="CH7" s="25">
        <v>197.04</v>
      </c>
      <c r="CI7" s="25">
        <v>199.33</v>
      </c>
      <c r="CJ7" s="25">
        <v>202.75</v>
      </c>
      <c r="CK7" s="25">
        <v>181.66</v>
      </c>
      <c r="CL7" s="25">
        <v>61.03</v>
      </c>
      <c r="CM7" s="25">
        <v>57.92</v>
      </c>
      <c r="CN7" s="25">
        <v>57.39</v>
      </c>
      <c r="CO7" s="25">
        <v>55.54</v>
      </c>
      <c r="CP7" s="25">
        <v>57.27</v>
      </c>
      <c r="CQ7" s="25">
        <v>54.43</v>
      </c>
      <c r="CR7" s="25">
        <v>53.87</v>
      </c>
      <c r="CS7" s="25">
        <v>54.49</v>
      </c>
      <c r="CT7" s="25">
        <v>54.8</v>
      </c>
      <c r="CU7" s="25">
        <v>55.47</v>
      </c>
      <c r="CV7" s="25">
        <v>60.21</v>
      </c>
      <c r="CW7" s="25">
        <v>91.01</v>
      </c>
      <c r="CX7" s="25">
        <v>88.3</v>
      </c>
      <c r="CY7" s="25">
        <v>88.63</v>
      </c>
      <c r="CZ7" s="25">
        <v>89.05</v>
      </c>
      <c r="DA7" s="25">
        <v>86.13</v>
      </c>
      <c r="DB7" s="25">
        <v>79.44</v>
      </c>
      <c r="DC7" s="25">
        <v>79.489999999999995</v>
      </c>
      <c r="DD7" s="25">
        <v>78.8</v>
      </c>
      <c r="DE7" s="25">
        <v>77.98</v>
      </c>
      <c r="DF7" s="25">
        <v>76.97</v>
      </c>
      <c r="DG7" s="25">
        <v>89.21</v>
      </c>
      <c r="DH7" s="25">
        <v>51.01</v>
      </c>
      <c r="DI7" s="25">
        <v>52.05</v>
      </c>
      <c r="DJ7" s="25">
        <v>52.66</v>
      </c>
      <c r="DK7" s="25">
        <v>51.24</v>
      </c>
      <c r="DL7" s="25">
        <v>52.19</v>
      </c>
      <c r="DM7" s="25">
        <v>49.39</v>
      </c>
      <c r="DN7" s="25">
        <v>50.75</v>
      </c>
      <c r="DO7" s="25">
        <v>51.72</v>
      </c>
      <c r="DP7" s="25">
        <v>52.27</v>
      </c>
      <c r="DQ7" s="25">
        <v>52.87</v>
      </c>
      <c r="DR7" s="25">
        <v>52.41</v>
      </c>
      <c r="DS7" s="25">
        <v>0.56000000000000005</v>
      </c>
      <c r="DT7" s="25">
        <v>30.18</v>
      </c>
      <c r="DU7" s="25">
        <v>30.18</v>
      </c>
      <c r="DV7" s="25">
        <v>30.18</v>
      </c>
      <c r="DW7" s="25">
        <v>30.18</v>
      </c>
      <c r="DX7" s="25">
        <v>18.57</v>
      </c>
      <c r="DY7" s="25">
        <v>21.14</v>
      </c>
      <c r="DZ7" s="25">
        <v>22.12</v>
      </c>
      <c r="EA7" s="25">
        <v>25.67</v>
      </c>
      <c r="EB7" s="25">
        <v>26.86</v>
      </c>
      <c r="EC7" s="25">
        <v>26.78</v>
      </c>
      <c r="ED7" s="25">
        <v>1.4</v>
      </c>
      <c r="EE7" s="25">
        <v>0.28000000000000003</v>
      </c>
      <c r="EF7" s="25">
        <v>0.28000000000000003</v>
      </c>
      <c r="EG7" s="25">
        <v>0.28000000000000003</v>
      </c>
      <c r="EH7" s="25">
        <v>0.28000000000000003</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