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h01j015\上下水道課\矢野（報告等）\R7\30_R08.01.15_【依頼210(火)〆】公営企業に係る経営比較分析表（令和６年度決算）の分析等について\報告\"/>
    </mc:Choice>
  </mc:AlternateContent>
  <xr:revisionPtr revIDLastSave="0" documentId="13_ncr:1_{D8D38533-318C-454C-A378-CD281BE0D943}" xr6:coauthVersionLast="47" xr6:coauthVersionMax="47" xr10:uidLastSave="{00000000-0000-0000-0000-000000000000}"/>
  <workbookProtection workbookAlgorithmName="SHA-512" workbookHashValue="vgcGfFC5v5TRfvqx2PXYYgKd0fedUX2nOXioIRJM8cEzSsseCR3wqJPqBgKa8/dTQnSoIFdC010NtMbaMBGQhw==" workbookSaltValue="U68sMARVyOYSp/jpsyp7X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W10" i="4"/>
  <c r="W8" i="4"/>
  <c r="B8" i="4"/>
  <c r="B6" i="4"/>
</calcChain>
</file>

<file path=xl/sharedStrings.xml><?xml version="1.0" encoding="utf-8"?>
<sst xmlns="http://schemas.openxmlformats.org/spreadsheetml/2006/main" count="299" uniqueCount="115">
  <si>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</si>
  <si>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</si>
  <si>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</si>
  <si>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</si>
  <si>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</si>
  <si>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</si>
  <si>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</si>
  <si>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</si>
  <si>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</si>
  <si>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</si>
  <si>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</si>
  <si>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</si>
  <si>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</si>
  <si>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</si>
  <si>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</si>
  <si>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</si>
  <si>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</si>
  <si>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</si>
  <si>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</si>
  <si>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</si>
  <si>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</si>
  <si>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</si>
  <si>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</si>
  <si>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</si>
  <si>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</si>
  <si>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</si>
  <si>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</si>
  <si>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</si>
  <si>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</si>
  <si>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</si>
  <si>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</si>
  <si>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</si>
  <si>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</si>
  <si>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</si>
  <si>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</si>
  <si>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</si>
  <si>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</si>
  <si>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</si>
  <si>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</si>
  <si>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</si>
  <si>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</si>
  <si>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</si>
  <si>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</si>
  <si>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</si>
  <si>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</si>
  <si>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</si>
  <si>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</si>
  <si>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</si>
  <si>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</si>
  <si>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</si>
  <si>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</si>
  <si>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</si>
  <si>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</si>
  <si>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</si>
  <si>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</si>
  <si>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</si>
  <si>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</si>
  <si>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</si>
  <si>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</si>
  <si>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</si>
  <si>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</si>
  <si>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</si>
  <si>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</si>
  <si>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</si>
  <si>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</si>
  <si>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</si>
  <si>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</si>
  <si>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</si>
  <si>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</si>
  <si>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</si>
  <si>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</si>
  <si>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</si>
  <si>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</si>
  <si>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</si>
  <si>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</si>
  <si>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</si>
  <si>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</si>
  <si>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</si>
  <si>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</si>
  <si>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</si>
  <si>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</si>
  <si>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</si>
  <si>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</si>
  <si>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</si>
  <si>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</si>
  <si>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</si>
  <si>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</si>
  <si>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</si>
  <si>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</si>
  <si>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</si>
  <si>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</si>
  <si>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</si>
  <si>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</si>
  <si>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</si>
  <si>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</si>
  <si>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</si>
  <si>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</si>
  <si>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</si>
  <si>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</si>
  <si>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</si>
  <si>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</si>
  <si>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</si>
  <si>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</si>
  <si>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</si>
  <si>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</si>
  <si>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</si>
  <si>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</si>
  <si>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</si>
  <si>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</si>
  <si>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</si>
  <si>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</si>
  <si>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</si>
  <si>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有形固定資産減価償却率は、10％未満で老朽化した資産が少なく既存資産の償却が進んでる状況です。
　管渠老朽化率及び管渠改善率は、平成2年度の供用開始から起算しても管渠の耐用年数を経過しているものがないことから0％です。
　現状、耐用年数を経過した管渠は有しないものの、車両荷重や地下埋設物の工事による破損、下水道管の腐食、マンホールポンプの老朽化などの影響により事故発生のリスクがあることから、計画的な点検・更新が必要となります。　</t>
    <rPh sb="17" eb="19">
      <t>ミマン</t>
    </rPh>
    <rPh sb="20" eb="22">
      <t>ロウキュウ</t>
    </rPh>
    <rPh sb="22" eb="23">
      <t>カ</t>
    </rPh>
    <rPh sb="25" eb="27">
      <t>シサン</t>
    </rPh>
    <rPh sb="28" eb="29">
      <t>スク</t>
    </rPh>
    <rPh sb="31" eb="35">
      <t>キゾンシサン</t>
    </rPh>
    <rPh sb="36" eb="38">
      <t>ショウキャク</t>
    </rPh>
    <rPh sb="39" eb="40">
      <t>スス</t>
    </rPh>
    <rPh sb="43" eb="45">
      <t>ジョウキョウ</t>
    </rPh>
    <phoneticPr fontId="4"/>
  </si>
  <si>
    <t>　初期の施設整備から約40年が経過することから、近い将来、施設改修の時期が重なることが予想されるため、改修費用に必要なの財源の確保と計画的な更新が課題となります。
　現状では、水洗化率が高いことから大きな使用料収入の増加は期待できないと考えられ、経費回収率も低いことから、今後、使用料水準について検証していく必要があります。</t>
    <rPh sb="66" eb="69">
      <t>ケイカクテキ</t>
    </rPh>
    <rPh sb="70" eb="72">
      <t>コウシン</t>
    </rPh>
    <phoneticPr fontId="4"/>
  </si>
  <si>
    <t>　公共下水道事業は、昭和61年度に事業認可を受け事業に着手し、平成2年度末に一部供用を開始しました。現在、面整備はほぼ完了し維持管理を中心に事業を行っています。
　経常収支比率は100％を下回り、累積欠損比率は、類似団体と比べて下回っているものの0％を大きく上回っています。これは、使用料収入の減少に加え委託料等経費の増加に伴うものです。経費回収率が100％を大きく下回っていることから、将来にわたり健全な経営を続けていくため、今後は適正な使用料水準について検証をする必要があります。
　企業債残高対事業規模比率は、類似団体と比べて大きく上回っている状況です。これは、汚水の面整備はほぼ完了しているものの、平成３０年度から行っている雨水幹線工事に係る起債の借入れによるもので、今後数年は雨水事業を予定していることから高い水準で推移する見込みです。
　経費回収率は、100％を大きく下回り使用料収入で経費の回収ができてない状況にあり、今後は適正な使用料水準について検証をする必要があります。
　汚水処理原価は、流域下水道であるため類似団体と比較して低い状況にあります。
　水洗化率は、ほぼ100％に達しており今後大きな増加はないものと考えられます。</t>
    <rPh sb="155" eb="156">
      <t>トウ</t>
    </rPh>
    <rPh sb="156" eb="158">
      <t>ケイヒ</t>
    </rPh>
    <rPh sb="162" eb="163">
      <t>トモナ</t>
    </rPh>
    <rPh sb="194" eb="196">
      <t>ショウライ</t>
    </rPh>
    <rPh sb="200" eb="202">
      <t>ケンゼン</t>
    </rPh>
    <rPh sb="203" eb="205">
      <t>ケイエイ</t>
    </rPh>
    <rPh sb="206" eb="207">
      <t>ツヅ</t>
    </rPh>
    <rPh sb="266" eb="267">
      <t>オオ</t>
    </rPh>
    <rPh sb="275" eb="277">
      <t>ジョウキョウ</t>
    </rPh>
    <rPh sb="284" eb="286">
      <t>オスイ</t>
    </rPh>
    <rPh sb="311" eb="312">
      <t>オコナ</t>
    </rPh>
    <rPh sb="321" eb="322">
      <t>カカ</t>
    </rPh>
    <rPh sb="323" eb="325">
      <t>キサイ</t>
    </rPh>
    <rPh sb="326" eb="328">
      <t>カリイ</t>
    </rPh>
    <rPh sb="336" eb="340">
      <t>コンゴスウネン</t>
    </rPh>
    <rPh sb="341" eb="345">
      <t>ウスイジギョウ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</si>
</sst>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E5-4A8C-9AE6-F01CEE2FFF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0.15</c:v>
                </c:pt>
              </c:numCache>
            </c:numRef>
          </c:val>
          <c:smooth val="0"/>
          <c:extLst>
            <c:ext xmlns:c16="http://schemas.microsoft.com/office/drawing/2014/chart" uri="{C3380CC4-5D6E-409C-BE32-E72D297353CC}">
              <c16:uniqueId val="{00000001-4CE5-4A8C-9AE6-F01CEE2FFF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77-45CD-AAF1-42434A4001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56.85</c:v>
                </c:pt>
              </c:numCache>
            </c:numRef>
          </c:val>
          <c:smooth val="0"/>
          <c:extLst>
            <c:ext xmlns:c16="http://schemas.microsoft.com/office/drawing/2014/chart" uri="{C3380CC4-5D6E-409C-BE32-E72D297353CC}">
              <c16:uniqueId val="{00000001-EF77-45CD-AAF1-42434A4001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98.46</c:v>
                </c:pt>
                <c:pt idx="4">
                  <c:v>98.58</c:v>
                </c:pt>
              </c:numCache>
            </c:numRef>
          </c:val>
          <c:extLst>
            <c:ext xmlns:c16="http://schemas.microsoft.com/office/drawing/2014/chart" uri="{C3380CC4-5D6E-409C-BE32-E72D297353CC}">
              <c16:uniqueId val="{00000000-C655-47F2-AFF2-57FAAFB7CD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90.62</c:v>
                </c:pt>
                <c:pt idx="4">
                  <c:v>90.79</c:v>
                </c:pt>
              </c:numCache>
            </c:numRef>
          </c:val>
          <c:smooth val="0"/>
          <c:extLst>
            <c:ext xmlns:c16="http://schemas.microsoft.com/office/drawing/2014/chart" uri="{C3380CC4-5D6E-409C-BE32-E72D297353CC}">
              <c16:uniqueId val="{00000001-C655-47F2-AFF2-57FAAFB7CD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97.56</c:v>
                </c:pt>
                <c:pt idx="4">
                  <c:v>95.82</c:v>
                </c:pt>
              </c:numCache>
            </c:numRef>
          </c:val>
          <c:extLst>
            <c:ext xmlns:c16="http://schemas.microsoft.com/office/drawing/2014/chart" uri="{C3380CC4-5D6E-409C-BE32-E72D297353CC}">
              <c16:uniqueId val="{00000000-97D5-4008-9ADF-ADB86109D3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106.53</c:v>
                </c:pt>
                <c:pt idx="4">
                  <c:v>105.5</c:v>
                </c:pt>
              </c:numCache>
            </c:numRef>
          </c:val>
          <c:smooth val="0"/>
          <c:extLst>
            <c:ext xmlns:c16="http://schemas.microsoft.com/office/drawing/2014/chart" uri="{C3380CC4-5D6E-409C-BE32-E72D297353CC}">
              <c16:uniqueId val="{00000001-97D5-4008-9ADF-ADB86109D3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3.58</c:v>
                </c:pt>
                <c:pt idx="4">
                  <c:v>6.59</c:v>
                </c:pt>
              </c:numCache>
            </c:numRef>
          </c:val>
          <c:extLst>
            <c:ext xmlns:c16="http://schemas.microsoft.com/office/drawing/2014/chart" uri="{C3380CC4-5D6E-409C-BE32-E72D297353CC}">
              <c16:uniqueId val="{00000000-D9BA-4C5E-BC2A-0C94FA516F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c:v>
                </c:pt>
                <c:pt idx="4">
                  <c:v>28.47</c:v>
                </c:pt>
              </c:numCache>
            </c:numRef>
          </c:val>
          <c:smooth val="0"/>
          <c:extLst>
            <c:ext xmlns:c16="http://schemas.microsoft.com/office/drawing/2014/chart" uri="{C3380CC4-5D6E-409C-BE32-E72D297353CC}">
              <c16:uniqueId val="{00000001-D9BA-4C5E-BC2A-0C94FA516F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272-4EC4-94FA-D4A002BF81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2.08</c:v>
                </c:pt>
                <c:pt idx="4">
                  <c:v>1.87</c:v>
                </c:pt>
              </c:numCache>
            </c:numRef>
          </c:val>
          <c:smooth val="0"/>
          <c:extLst>
            <c:ext xmlns:c16="http://schemas.microsoft.com/office/drawing/2014/chart" uri="{C3380CC4-5D6E-409C-BE32-E72D297353CC}">
              <c16:uniqueId val="{00000001-5272-4EC4-94FA-D4A002BF81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11.58</c:v>
                </c:pt>
                <c:pt idx="4">
                  <c:v>14.72</c:v>
                </c:pt>
              </c:numCache>
            </c:numRef>
          </c:val>
          <c:extLst>
            <c:ext xmlns:c16="http://schemas.microsoft.com/office/drawing/2014/chart" uri="{C3380CC4-5D6E-409C-BE32-E72D297353CC}">
              <c16:uniqueId val="{00000000-F4BA-40BF-88E1-03C95113CB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18.41</c:v>
                </c:pt>
                <c:pt idx="4">
                  <c:v>16.91</c:v>
                </c:pt>
              </c:numCache>
            </c:numRef>
          </c:val>
          <c:smooth val="0"/>
          <c:extLst>
            <c:ext xmlns:c16="http://schemas.microsoft.com/office/drawing/2014/chart" uri="{C3380CC4-5D6E-409C-BE32-E72D297353CC}">
              <c16:uniqueId val="{00000001-F4BA-40BF-88E1-03C95113CB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78.78</c:v>
                </c:pt>
                <c:pt idx="4">
                  <c:v>99.94</c:v>
                </c:pt>
              </c:numCache>
            </c:numRef>
          </c:val>
          <c:extLst>
            <c:ext xmlns:c16="http://schemas.microsoft.com/office/drawing/2014/chart" uri="{C3380CC4-5D6E-409C-BE32-E72D297353CC}">
              <c16:uniqueId val="{00000000-85FE-450A-9C18-1B295165E4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74.790000000000006</c:v>
                </c:pt>
                <c:pt idx="4">
                  <c:v>73.930000000000007</c:v>
                </c:pt>
              </c:numCache>
            </c:numRef>
          </c:val>
          <c:smooth val="0"/>
          <c:extLst>
            <c:ext xmlns:c16="http://schemas.microsoft.com/office/drawing/2014/chart" uri="{C3380CC4-5D6E-409C-BE32-E72D297353CC}">
              <c16:uniqueId val="{00000001-85FE-450A-9C18-1B295165E4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1562.37</c:v>
                </c:pt>
                <c:pt idx="4">
                  <c:v>1793.61</c:v>
                </c:pt>
              </c:numCache>
            </c:numRef>
          </c:val>
          <c:extLst>
            <c:ext xmlns:c16="http://schemas.microsoft.com/office/drawing/2014/chart" uri="{C3380CC4-5D6E-409C-BE32-E72D297353CC}">
              <c16:uniqueId val="{00000000-D3FE-46FC-9459-7858956326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767.56</c:v>
                </c:pt>
                <c:pt idx="4">
                  <c:v>795.22</c:v>
                </c:pt>
              </c:numCache>
            </c:numRef>
          </c:val>
          <c:smooth val="0"/>
          <c:extLst>
            <c:ext xmlns:c16="http://schemas.microsoft.com/office/drawing/2014/chart" uri="{C3380CC4-5D6E-409C-BE32-E72D297353CC}">
              <c16:uniqueId val="{00000001-D3FE-46FC-9459-7858956326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81.73</c:v>
                </c:pt>
                <c:pt idx="4">
                  <c:v>81.760000000000005</c:v>
                </c:pt>
              </c:numCache>
            </c:numRef>
          </c:val>
          <c:extLst>
            <c:ext xmlns:c16="http://schemas.microsoft.com/office/drawing/2014/chart" uri="{C3380CC4-5D6E-409C-BE32-E72D297353CC}">
              <c16:uniqueId val="{00000000-CAD1-4052-9A94-E641C0A228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90.23</c:v>
                </c:pt>
                <c:pt idx="4">
                  <c:v>90.78</c:v>
                </c:pt>
              </c:numCache>
            </c:numRef>
          </c:val>
          <c:smooth val="0"/>
          <c:extLst>
            <c:ext xmlns:c16="http://schemas.microsoft.com/office/drawing/2014/chart" uri="{C3380CC4-5D6E-409C-BE32-E72D297353CC}">
              <c16:uniqueId val="{00000001-CAD1-4052-9A94-E641C0A228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657B-4E68-B352-F31FDF4F10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170.2</c:v>
                </c:pt>
                <c:pt idx="4">
                  <c:v>170.83</c:v>
                </c:pt>
              </c:numCache>
            </c:numRef>
          </c:val>
          <c:smooth val="0"/>
          <c:extLst>
            <c:ext xmlns:c16="http://schemas.microsoft.com/office/drawing/2014/chart" uri="{C3380CC4-5D6E-409C-BE32-E72D297353CC}">
              <c16:uniqueId val="{00000001-657B-4E68-B352-F31FDF4F10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46" zoomScaleNormal="100" workbookViewId="0">
      <selection activeCell="CF58" sqref="CF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朝日町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11107</v>
      </c>
      <c r="AM8" s="36"/>
      <c r="AN8" s="36"/>
      <c r="AO8" s="36"/>
      <c r="AP8" s="36"/>
      <c r="AQ8" s="36"/>
      <c r="AR8" s="36"/>
      <c r="AS8" s="36"/>
      <c r="AT8" s="37">
        <f>データ!T6</f>
        <v>5.99</v>
      </c>
      <c r="AU8" s="37"/>
      <c r="AV8" s="37"/>
      <c r="AW8" s="37"/>
      <c r="AX8" s="37"/>
      <c r="AY8" s="37"/>
      <c r="AZ8" s="37"/>
      <c r="BA8" s="37"/>
      <c r="BB8" s="37">
        <f>データ!U6</f>
        <v>1854.26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69.98</v>
      </c>
      <c r="J10" s="37"/>
      <c r="K10" s="37"/>
      <c r="L10" s="37"/>
      <c r="M10" s="37"/>
      <c r="N10" s="37"/>
      <c r="O10" s="37"/>
      <c r="P10" s="37">
        <f>データ!P6</f>
        <v>99.19</v>
      </c>
      <c r="Q10" s="37"/>
      <c r="R10" s="37"/>
      <c r="S10" s="37"/>
      <c r="T10" s="37"/>
      <c r="U10" s="37"/>
      <c r="V10" s="37"/>
      <c r="W10" s="37">
        <f>データ!Q6</f>
        <v>86.96</v>
      </c>
      <c r="X10" s="37"/>
      <c r="Y10" s="37"/>
      <c r="Z10" s="37"/>
      <c r="AA10" s="37"/>
      <c r="AB10" s="37"/>
      <c r="AC10" s="37"/>
      <c r="AD10" s="36">
        <f>データ!R6</f>
        <v>2210</v>
      </c>
      <c r="AE10" s="36"/>
      <c r="AF10" s="36"/>
      <c r="AG10" s="36"/>
      <c r="AH10" s="36"/>
      <c r="AI10" s="36"/>
      <c r="AJ10" s="36"/>
      <c r="AK10" s="2"/>
      <c r="AL10" s="36">
        <f>データ!V6</f>
        <v>10969</v>
      </c>
      <c r="AM10" s="36"/>
      <c r="AN10" s="36"/>
      <c r="AO10" s="36"/>
      <c r="AP10" s="36"/>
      <c r="AQ10" s="36"/>
      <c r="AR10" s="36"/>
      <c r="AS10" s="36"/>
      <c r="AT10" s="37">
        <f>データ!W6</f>
        <v>2.89</v>
      </c>
      <c r="AU10" s="37"/>
      <c r="AV10" s="37"/>
      <c r="AW10" s="37"/>
      <c r="AX10" s="37"/>
      <c r="AY10" s="37"/>
      <c r="AZ10" s="37"/>
      <c r="BA10" s="37"/>
      <c r="BB10" s="37">
        <f>データ!X6</f>
        <v>3795.5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tlfP7XQrj33RK7yFJ+pzOAlhBR3GHcMegJ83LrCria/9OaqDHU/C5zmLNyi/3mQSDSyyFuA3+RUhPxuC7mugg==" saltValue="BLAxg/K6KQwP9gsDbNqpG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243434</v>
      </c>
      <c r="D6" s="19">
        <f t="shared" si="3"/>
        <v>46</v>
      </c>
      <c r="E6" s="19">
        <f t="shared" si="3"/>
        <v>17</v>
      </c>
      <c r="F6" s="19">
        <f t="shared" si="3"/>
        <v>1</v>
      </c>
      <c r="G6" s="19">
        <f t="shared" si="3"/>
        <v>0</v>
      </c>
      <c r="H6" s="19" t="str">
        <f t="shared" si="3"/>
        <v>三重県　朝日町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69.98</v>
      </c>
      <c r="P6" s="20">
        <f t="shared" si="3"/>
        <v>99.19</v>
      </c>
      <c r="Q6" s="20">
        <f t="shared" si="3"/>
        <v>86.96</v>
      </c>
      <c r="R6" s="20">
        <f t="shared" si="3"/>
        <v>2210</v>
      </c>
      <c r="S6" s="20">
        <f t="shared" si="3"/>
        <v>11107</v>
      </c>
      <c r="T6" s="20">
        <f t="shared" si="3"/>
        <v>5.99</v>
      </c>
      <c r="U6" s="20">
        <f t="shared" si="3"/>
        <v>1854.26</v>
      </c>
      <c r="V6" s="20">
        <f t="shared" si="3"/>
        <v>10969</v>
      </c>
      <c r="W6" s="20">
        <f t="shared" si="3"/>
        <v>2.89</v>
      </c>
      <c r="X6" s="20">
        <f t="shared" si="3"/>
        <v>3795.5</v>
      </c>
      <c r="Y6" s="21" t="str">
        <f>IF(Y7="",NA(),Y7)</f>
        <v>-</v>
      </c>
      <c r="Z6" s="21" t="str">
        <f t="shared" ref="Z6:AH6" si="4">IF(Z7="",NA(),Z7)</f>
        <v>-</v>
      </c>
      <c r="AA6" s="21" t="str">
        <f t="shared" si="4"/>
        <v>-</v>
      </c>
      <c r="AB6" s="21">
        <f t="shared" si="4"/>
        <v>97.56</v>
      </c>
      <c r="AC6" s="21">
        <f t="shared" si="4"/>
        <v>95.82</v>
      </c>
      <c r="AD6" s="21" t="str">
        <f t="shared" si="4"/>
        <v>-</v>
      </c>
      <c r="AE6" s="21" t="str">
        <f t="shared" si="4"/>
        <v>-</v>
      </c>
      <c r="AF6" s="21" t="str">
        <f t="shared" si="4"/>
        <v>-</v>
      </c>
      <c r="AG6" s="21">
        <f t="shared" si="4"/>
        <v>106.53</v>
      </c>
      <c r="AH6" s="21">
        <f t="shared" si="4"/>
        <v>105.5</v>
      </c>
      <c r="AI6" s="20" t="str">
        <f>IF(AI7="","",IF(AI7="-","【-】","【"&amp;SUBSTITUTE(TEXT(AI7,"#,##0.00"),"-","△")&amp;"】"))</f>
        <v>【105.36】</v>
      </c>
      <c r="AJ6" s="21" t="str">
        <f>IF(AJ7="",NA(),AJ7)</f>
        <v>-</v>
      </c>
      <c r="AK6" s="21" t="str">
        <f t="shared" ref="AK6:AS6" si="5">IF(AK7="",NA(),AK7)</f>
        <v>-</v>
      </c>
      <c r="AL6" s="21" t="str">
        <f t="shared" si="5"/>
        <v>-</v>
      </c>
      <c r="AM6" s="21">
        <f t="shared" si="5"/>
        <v>11.58</v>
      </c>
      <c r="AN6" s="21">
        <f t="shared" si="5"/>
        <v>14.72</v>
      </c>
      <c r="AO6" s="21" t="str">
        <f t="shared" si="5"/>
        <v>-</v>
      </c>
      <c r="AP6" s="21" t="str">
        <f t="shared" si="5"/>
        <v>-</v>
      </c>
      <c r="AQ6" s="21" t="str">
        <f t="shared" si="5"/>
        <v>-</v>
      </c>
      <c r="AR6" s="21">
        <f t="shared" si="5"/>
        <v>18.41</v>
      </c>
      <c r="AS6" s="21">
        <f t="shared" si="5"/>
        <v>16.91</v>
      </c>
      <c r="AT6" s="20" t="str">
        <f>IF(AT7="","",IF(AT7="-","【-】","【"&amp;SUBSTITUTE(TEXT(AT7,"#,##0.00"),"-","△")&amp;"】"))</f>
        <v>【3.12】</v>
      </c>
      <c r="AU6" s="21" t="str">
        <f>IF(AU7="",NA(),AU7)</f>
        <v>-</v>
      </c>
      <c r="AV6" s="21" t="str">
        <f t="shared" ref="AV6:BD6" si="6">IF(AV7="",NA(),AV7)</f>
        <v>-</v>
      </c>
      <c r="AW6" s="21" t="str">
        <f t="shared" si="6"/>
        <v>-</v>
      </c>
      <c r="AX6" s="21">
        <f t="shared" si="6"/>
        <v>78.78</v>
      </c>
      <c r="AY6" s="21">
        <f t="shared" si="6"/>
        <v>99.94</v>
      </c>
      <c r="AZ6" s="21" t="str">
        <f t="shared" si="6"/>
        <v>-</v>
      </c>
      <c r="BA6" s="21" t="str">
        <f t="shared" si="6"/>
        <v>-</v>
      </c>
      <c r="BB6" s="21" t="str">
        <f t="shared" si="6"/>
        <v>-</v>
      </c>
      <c r="BC6" s="21">
        <f t="shared" si="6"/>
        <v>74.790000000000006</v>
      </c>
      <c r="BD6" s="21">
        <f t="shared" si="6"/>
        <v>73.930000000000007</v>
      </c>
      <c r="BE6" s="20" t="str">
        <f>IF(BE7="","",IF(BE7="-","【-】","【"&amp;SUBSTITUTE(TEXT(BE7,"#,##0.00"),"-","△")&amp;"】"))</f>
        <v>【82.75】</v>
      </c>
      <c r="BF6" s="21" t="str">
        <f>IF(BF7="",NA(),BF7)</f>
        <v>-</v>
      </c>
      <c r="BG6" s="21" t="str">
        <f t="shared" ref="BG6:BO6" si="7">IF(BG7="",NA(),BG7)</f>
        <v>-</v>
      </c>
      <c r="BH6" s="21" t="str">
        <f t="shared" si="7"/>
        <v>-</v>
      </c>
      <c r="BI6" s="21">
        <f t="shared" si="7"/>
        <v>1562.37</v>
      </c>
      <c r="BJ6" s="21">
        <f t="shared" si="7"/>
        <v>1793.61</v>
      </c>
      <c r="BK6" s="21" t="str">
        <f t="shared" si="7"/>
        <v>-</v>
      </c>
      <c r="BL6" s="21" t="str">
        <f t="shared" si="7"/>
        <v>-</v>
      </c>
      <c r="BM6" s="21" t="str">
        <f t="shared" si="7"/>
        <v>-</v>
      </c>
      <c r="BN6" s="21">
        <f t="shared" si="7"/>
        <v>767.56</v>
      </c>
      <c r="BO6" s="21">
        <f t="shared" si="7"/>
        <v>795.22</v>
      </c>
      <c r="BP6" s="20" t="str">
        <f>IF(BP7="","",IF(BP7="-","【-】","【"&amp;SUBSTITUTE(TEXT(BP7,"#,##0.00"),"-","△")&amp;"】"))</f>
        <v>【602.56】</v>
      </c>
      <c r="BQ6" s="21" t="str">
        <f>IF(BQ7="",NA(),BQ7)</f>
        <v>-</v>
      </c>
      <c r="BR6" s="21" t="str">
        <f t="shared" ref="BR6:BZ6" si="8">IF(BR7="",NA(),BR7)</f>
        <v>-</v>
      </c>
      <c r="BS6" s="21" t="str">
        <f t="shared" si="8"/>
        <v>-</v>
      </c>
      <c r="BT6" s="21">
        <f t="shared" si="8"/>
        <v>81.73</v>
      </c>
      <c r="BU6" s="21">
        <f t="shared" si="8"/>
        <v>81.760000000000005</v>
      </c>
      <c r="BV6" s="21" t="str">
        <f t="shared" si="8"/>
        <v>-</v>
      </c>
      <c r="BW6" s="21" t="str">
        <f t="shared" si="8"/>
        <v>-</v>
      </c>
      <c r="BX6" s="21" t="str">
        <f t="shared" si="8"/>
        <v>-</v>
      </c>
      <c r="BY6" s="21">
        <f t="shared" si="8"/>
        <v>90.23</v>
      </c>
      <c r="BZ6" s="21">
        <f t="shared" si="8"/>
        <v>90.78</v>
      </c>
      <c r="CA6" s="20" t="str">
        <f>IF(CA7="","",IF(CA7="-","【-】","【"&amp;SUBSTITUTE(TEXT(CA7,"#,##0.00"),"-","△")&amp;"】"))</f>
        <v>【97.94】</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56.51</v>
      </c>
      <c r="CV6" s="21">
        <f t="shared" si="10"/>
        <v>56.85</v>
      </c>
      <c r="CW6" s="20" t="str">
        <f>IF(CW7="","",IF(CW7="-","【-】","【"&amp;SUBSTITUTE(TEXT(CW7,"#,##0.00"),"-","△")&amp;"】"))</f>
        <v>【60.13】</v>
      </c>
      <c r="CX6" s="21" t="str">
        <f>IF(CX7="",NA(),CX7)</f>
        <v>-</v>
      </c>
      <c r="CY6" s="21" t="str">
        <f t="shared" ref="CY6:DG6" si="11">IF(CY7="",NA(),CY7)</f>
        <v>-</v>
      </c>
      <c r="CZ6" s="21" t="str">
        <f t="shared" si="11"/>
        <v>-</v>
      </c>
      <c r="DA6" s="21">
        <f t="shared" si="11"/>
        <v>98.46</v>
      </c>
      <c r="DB6" s="21">
        <f t="shared" si="11"/>
        <v>98.58</v>
      </c>
      <c r="DC6" s="21" t="str">
        <f t="shared" si="11"/>
        <v>-</v>
      </c>
      <c r="DD6" s="21" t="str">
        <f t="shared" si="11"/>
        <v>-</v>
      </c>
      <c r="DE6" s="21" t="str">
        <f t="shared" si="11"/>
        <v>-</v>
      </c>
      <c r="DF6" s="21">
        <f t="shared" si="11"/>
        <v>90.62</v>
      </c>
      <c r="DG6" s="21">
        <f t="shared" si="11"/>
        <v>90.79</v>
      </c>
      <c r="DH6" s="20" t="str">
        <f>IF(DH7="","",IF(DH7="-","【-】","【"&amp;SUBSTITUTE(TEXT(DH7,"#,##0.00"),"-","△")&amp;"】"))</f>
        <v>【96.00】</v>
      </c>
      <c r="DI6" s="21" t="str">
        <f>IF(DI7="",NA(),DI7)</f>
        <v>-</v>
      </c>
      <c r="DJ6" s="21" t="str">
        <f t="shared" ref="DJ6:DR6" si="12">IF(DJ7="",NA(),DJ7)</f>
        <v>-</v>
      </c>
      <c r="DK6" s="21" t="str">
        <f t="shared" si="12"/>
        <v>-</v>
      </c>
      <c r="DL6" s="21">
        <f t="shared" si="12"/>
        <v>3.58</v>
      </c>
      <c r="DM6" s="21">
        <f t="shared" si="12"/>
        <v>6.59</v>
      </c>
      <c r="DN6" s="21" t="str">
        <f t="shared" si="12"/>
        <v>-</v>
      </c>
      <c r="DO6" s="21" t="str">
        <f t="shared" si="12"/>
        <v>-</v>
      </c>
      <c r="DP6" s="21" t="str">
        <f t="shared" si="12"/>
        <v>-</v>
      </c>
      <c r="DQ6" s="21">
        <f t="shared" si="12"/>
        <v>26.9</v>
      </c>
      <c r="DR6" s="21">
        <f t="shared" si="12"/>
        <v>28.47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2.08</v>
      </c>
      <c r="EC6" s="21">
        <f t="shared" si="13"/>
        <v>1.87</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0.09</v>
      </c>
      <c r="EN6" s="21">
        <f t="shared" si="14"/>
        <v>0.15</v>
      </c>
      <c r="EO6" s="20" t="str">
        <f>IF(EO7="","",IF(EO7="-","【-】","【"&amp;SUBSTITUTE(TEXT(EO7,"#,##0.00"),"-","△")&amp;"】"))</f>
        <v>【0.19】</v>
      </c>
    </row>
    <row r="7" spans="1:148" s="22" customFormat="1" x14ac:dyDescent="0.15">
      <c r="A7" s="14"/>
      <c r="B7" s="23">
        <v>2024</v>
      </c>
      <c r="C7" s="23">
        <v>243434</v>
      </c>
      <c r="D7" s="23">
        <v>46</v>
      </c>
      <c r="E7" s="23">
        <v>17</v>
      </c>
      <c r="F7" s="23">
        <v>1</v>
      </c>
      <c r="G7" s="23">
        <v>0</v>
      </c>
      <c r="H7" s="23" t="s">
        <v>96</v>
      </c>
      <c r="I7" s="23" t="s">
        <v>97</v>
      </c>
      <c r="J7" s="23" t="s">
        <v>98</v>
      </c>
      <c r="K7" s="23" t="s">
        <v>99</v>
      </c>
      <c r="L7" s="23" t="s">
        <v>100</v>
      </c>
      <c r="M7" s="23" t="s">
        <v>101</v>
      </c>
      <c r="N7" s="24" t="s">
        <v>102</v>
      </c>
      <c r="O7" s="24">
        <v>69.98</v>
      </c>
      <c r="P7" s="24">
        <v>99.19</v>
      </c>
      <c r="Q7" s="24">
        <v>86.96</v>
      </c>
      <c r="R7" s="24">
        <v>2210</v>
      </c>
      <c r="S7" s="24">
        <v>11107</v>
      </c>
      <c r="T7" s="24">
        <v>5.99</v>
      </c>
      <c r="U7" s="24">
        <v>1854.26</v>
      </c>
      <c r="V7" s="24">
        <v>10969</v>
      </c>
      <c r="W7" s="24">
        <v>2.89</v>
      </c>
      <c r="X7" s="24">
        <v>3795.5</v>
      </c>
      <c r="Y7" s="24" t="s">
        <v>102</v>
      </c>
      <c r="Z7" s="24" t="s">
        <v>102</v>
      </c>
      <c r="AA7" s="24" t="s">
        <v>102</v>
      </c>
      <c r="AB7" s="24">
        <v>97.56</v>
      </c>
      <c r="AC7" s="24">
        <v>95.82</v>
      </c>
      <c r="AD7" s="24" t="s">
        <v>102</v>
      </c>
      <c r="AE7" s="24" t="s">
        <v>102</v>
      </c>
      <c r="AF7" s="24" t="s">
        <v>102</v>
      </c>
      <c r="AG7" s="24">
        <v>106.53</v>
      </c>
      <c r="AH7" s="24">
        <v>105.5</v>
      </c>
      <c r="AI7" s="24">
        <v>105.36</v>
      </c>
      <c r="AJ7" s="24" t="s">
        <v>102</v>
      </c>
      <c r="AK7" s="24" t="s">
        <v>102</v>
      </c>
      <c r="AL7" s="24" t="s">
        <v>102</v>
      </c>
      <c r="AM7" s="24">
        <v>11.58</v>
      </c>
      <c r="AN7" s="24">
        <v>14.72</v>
      </c>
      <c r="AO7" s="24" t="s">
        <v>102</v>
      </c>
      <c r="AP7" s="24" t="s">
        <v>102</v>
      </c>
      <c r="AQ7" s="24" t="s">
        <v>102</v>
      </c>
      <c r="AR7" s="24">
        <v>18.41</v>
      </c>
      <c r="AS7" s="24">
        <v>16.91</v>
      </c>
      <c r="AT7" s="24">
        <v>3.12</v>
      </c>
      <c r="AU7" s="24" t="s">
        <v>102</v>
      </c>
      <c r="AV7" s="24" t="s">
        <v>102</v>
      </c>
      <c r="AW7" s="24" t="s">
        <v>102</v>
      </c>
      <c r="AX7" s="24">
        <v>78.78</v>
      </c>
      <c r="AY7" s="24">
        <v>99.94</v>
      </c>
      <c r="AZ7" s="24" t="s">
        <v>102</v>
      </c>
      <c r="BA7" s="24" t="s">
        <v>102</v>
      </c>
      <c r="BB7" s="24" t="s">
        <v>102</v>
      </c>
      <c r="BC7" s="24">
        <v>74.790000000000006</v>
      </c>
      <c r="BD7" s="24">
        <v>73.930000000000007</v>
      </c>
      <c r="BE7" s="24">
        <v>82.75</v>
      </c>
      <c r="BF7" s="24" t="s">
        <v>102</v>
      </c>
      <c r="BG7" s="24" t="s">
        <v>102</v>
      </c>
      <c r="BH7" s="24" t="s">
        <v>102</v>
      </c>
      <c r="BI7" s="24">
        <v>1562.37</v>
      </c>
      <c r="BJ7" s="24">
        <v>1793.61</v>
      </c>
      <c r="BK7" s="24" t="s">
        <v>102</v>
      </c>
      <c r="BL7" s="24" t="s">
        <v>102</v>
      </c>
      <c r="BM7" s="24" t="s">
        <v>102</v>
      </c>
      <c r="BN7" s="24">
        <v>767.56</v>
      </c>
      <c r="BO7" s="24">
        <v>795.22</v>
      </c>
      <c r="BP7" s="24">
        <v>602.55999999999995</v>
      </c>
      <c r="BQ7" s="24" t="s">
        <v>102</v>
      </c>
      <c r="BR7" s="24" t="s">
        <v>102</v>
      </c>
      <c r="BS7" s="24" t="s">
        <v>102</v>
      </c>
      <c r="BT7" s="24">
        <v>81.73</v>
      </c>
      <c r="BU7" s="24">
        <v>81.760000000000005</v>
      </c>
      <c r="BV7" s="24" t="s">
        <v>102</v>
      </c>
      <c r="BW7" s="24" t="s">
        <v>102</v>
      </c>
      <c r="BX7" s="24" t="s">
        <v>102</v>
      </c>
      <c r="BY7" s="24">
        <v>90.23</v>
      </c>
      <c r="BZ7" s="24">
        <v>90.78</v>
      </c>
      <c r="CA7" s="24">
        <v>97.94</v>
      </c>
      <c r="CB7" s="24" t="s">
        <v>102</v>
      </c>
      <c r="CC7" s="24" t="s">
        <v>102</v>
      </c>
      <c r="CD7" s="24" t="s">
        <v>102</v>
      </c>
      <c r="CE7" s="24">
        <v>150</v>
      </c>
      <c r="CF7" s="24">
        <v>150</v>
      </c>
      <c r="CG7" s="24" t="s">
        <v>102</v>
      </c>
      <c r="CH7" s="24" t="s">
        <v>102</v>
      </c>
      <c r="CI7" s="24" t="s">
        <v>102</v>
      </c>
      <c r="CJ7" s="24">
        <v>170.2</v>
      </c>
      <c r="CK7" s="24">
        <v>170.83</v>
      </c>
      <c r="CL7" s="24">
        <v>140.97999999999999</v>
      </c>
      <c r="CM7" s="24" t="s">
        <v>102</v>
      </c>
      <c r="CN7" s="24" t="s">
        <v>102</v>
      </c>
      <c r="CO7" s="24" t="s">
        <v>102</v>
      </c>
      <c r="CP7" s="24" t="s">
        <v>102</v>
      </c>
      <c r="CQ7" s="24" t="s">
        <v>102</v>
      </c>
      <c r="CR7" s="24" t="s">
        <v>102</v>
      </c>
      <c r="CS7" s="24" t="s">
        <v>102</v>
      </c>
      <c r="CT7" s="24" t="s">
        <v>102</v>
      </c>
      <c r="CU7" s="24">
        <v>56.51</v>
      </c>
      <c r="CV7" s="24">
        <v>56.85</v>
      </c>
      <c r="CW7" s="24">
        <v>60.13</v>
      </c>
      <c r="CX7" s="24" t="s">
        <v>102</v>
      </c>
      <c r="CY7" s="24" t="s">
        <v>102</v>
      </c>
      <c r="CZ7" s="24" t="s">
        <v>102</v>
      </c>
      <c r="DA7" s="24">
        <v>98.46</v>
      </c>
      <c r="DB7" s="24">
        <v>98.58</v>
      </c>
      <c r="DC7" s="24" t="s">
        <v>102</v>
      </c>
      <c r="DD7" s="24" t="s">
        <v>102</v>
      </c>
      <c r="DE7" s="24" t="s">
        <v>102</v>
      </c>
      <c r="DF7" s="24">
        <v>90.62</v>
      </c>
      <c r="DG7" s="24">
        <v>90.79</v>
      </c>
      <c r="DH7" s="24">
        <v>96</v>
      </c>
      <c r="DI7" s="24" t="s">
        <v>102</v>
      </c>
      <c r="DJ7" s="24" t="s">
        <v>102</v>
      </c>
      <c r="DK7" s="24" t="s">
        <v>102</v>
      </c>
      <c r="DL7" s="24">
        <v>3.58</v>
      </c>
      <c r="DM7" s="24">
        <v>6.59</v>
      </c>
      <c r="DN7" s="24" t="s">
        <v>102</v>
      </c>
      <c r="DO7" s="24" t="s">
        <v>102</v>
      </c>
      <c r="DP7" s="24" t="s">
        <v>102</v>
      </c>
      <c r="DQ7" s="24">
        <v>26.9</v>
      </c>
      <c r="DR7" s="24">
        <v>28.47</v>
      </c>
      <c r="DS7" s="24">
        <v>42.2</v>
      </c>
      <c r="DT7" s="24" t="s">
        <v>102</v>
      </c>
      <c r="DU7" s="24" t="s">
        <v>102</v>
      </c>
      <c r="DV7" s="24" t="s">
        <v>102</v>
      </c>
      <c r="DW7" s="24">
        <v>0</v>
      </c>
      <c r="DX7" s="24">
        <v>0</v>
      </c>
      <c r="DY7" s="24" t="s">
        <v>102</v>
      </c>
      <c r="DZ7" s="24" t="s">
        <v>102</v>
      </c>
      <c r="EA7" s="24" t="s">
        <v>102</v>
      </c>
      <c r="EB7" s="24">
        <v>2.08</v>
      </c>
      <c r="EC7" s="24">
        <v>1.87</v>
      </c>
      <c r="ED7" s="24">
        <v>9.4600000000000009</v>
      </c>
      <c r="EE7" s="24" t="s">
        <v>102</v>
      </c>
      <c r="EF7" s="24" t="s">
        <v>102</v>
      </c>
      <c r="EG7" s="24" t="s">
        <v>102</v>
      </c>
      <c r="EH7" s="24">
        <v>0</v>
      </c>
      <c r="EI7" s="24">
        <v>0</v>
      </c>
      <c r="EJ7" s="24" t="s">
        <v>102</v>
      </c>
      <c r="EK7" s="24" t="s">
        <v>102</v>
      </c>
      <c r="EL7" s="24" t="s">
        <v>102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