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上下水道課\上下水道課共通\令和7年度決算　経営分析比較表\"/>
    </mc:Choice>
  </mc:AlternateContent>
  <workbookProtection workbookAlgorithmName="SHA-512" workbookHashValue="1OoV1paCBYLzkMhQMZIczgqnFiYoByNURIRPX5ssFCJ+fJu9nVAX+nmhDzWHnpW0H3pEqu9X7VpaGyIdsQtAoQ==" workbookSaltValue="BEKum8pO9udd84NaK6C8c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<sst xmlns="http://schemas.openxmlformats.org/spreadsheetml/2006/main" count="231" uniqueCount="118">
  <si>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</si>
  <si>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</si>
  <si>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</si>
  <si>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</si>
  <si>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</si>
  <si>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</si>
  <si>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</si>
  <si>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</si>
  <si>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</si>
  <si>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</si>
  <si>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</si>
  <si>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</si>
  <si>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</si>
  <si>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</si>
  <si>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</si>
  <si>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</si>
  <si>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</si>
  <si>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</si>
  <si>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</si>
  <si>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</si>
  <si>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</si>
  <si>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</si>
  <si>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</si>
  <si>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</si>
  <si>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</si>
  <si>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</si>
  <si>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</si>
  <si>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</si>
  <si>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</si>
  <si>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</si>
  <si>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</si>
  <si>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</si>
  <si>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</si>
  <si>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</si>
  <si>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</si>
  <si>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</si>
  <si>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</si>
  <si>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</si>
  <si>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</si>
  <si>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</si>
  <si>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</si>
  <si>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</si>
  <si>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</si>
  <si>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</si>
  <si>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</si>
  <si>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</si>
  <si>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</si>
  <si>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</si>
  <si>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</si>
  <si>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</si>
  <si>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</si>
  <si>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</si>
  <si>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</si>
  <si>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</si>
  <si>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</si>
  <si>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</si>
  <si>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</si>
  <si>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</si>
  <si>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</si>
  <si>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</si>
  <si>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</si>
  <si>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</si>
  <si>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</si>
  <si>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</si>
  <si>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</si>
  <si>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</si>
  <si>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</si>
  <si>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</si>
  <si>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</si>
  <si>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</si>
  <si>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</si>
  <si>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</si>
  <si>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</si>
  <si>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</si>
  <si>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</si>
  <si>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</si>
  <si>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</si>
  <si>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</si>
  <si>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</si>
  <si>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</si>
  <si>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</si>
  <si>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</si>
  <si>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</si>
  <si>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</si>
  <si>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</si>
  <si>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</si>
  <si>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</si>
  <si>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</si>
  <si>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</si>
  <si>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</si>
  <si>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</si>
  <si>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</si>
  <si>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</si>
  <si>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</si>
  <si>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</si>
  <si>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</si>
  <si>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</si>
  <si>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</si>
  <si>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</si>
  <si>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</si>
  <si>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</si>
  <si>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</si>
  <si>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</si>
  <si>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</si>
  <si>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</si>
  <si>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</si>
  <si>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</si>
  <si>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</si>
  <si>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</si>
  <si>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</si>
  <si>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</si>
  <si>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</si>
  <si>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</si>
  <si>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</si>
  <si>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</si>
  <si>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平成11年度の小島地区の供用開始以降、現在は町内4地区において維持管理を中心とした事業を展開している。いずれの地区も使用料収入が少なく、公費の投入により費用が賄われている状態にある。近年では労務単価の上昇や施設老朽化による修繕費の増加により汚水処理原価が400円を上回り、これに応じて経費回収率が低下するなど、いずれの指標においても類似団体より厳しい状況にある。経常収支比率については100ポイントを上回ってはいるが、これは一般会計からの基準外繰入により収支が保たれているもので、そもそも経常収支比率が100ポイントを下回ることは予算編成の段階においても考えにくいところではある。現状は維持管理費の半分さえ使用料で回収できておらず、水洗化率から接続件数の増加も見込むことも難しい状況にある。企業債残高対事業規模比率は類似団体より健全度合が高く示されているが、これは一般会計からの実質的な赤字補てんによるところが大きい。
農業集落排水事業は全国的に見ても厳しい経営状況にあるが、当町の場合、4施設とも公共下水道の区域に隣接している又は隣接する位置にあり、比較的容易に公共下水道に接続することができる。公共下水道に接続した場合、処理場費の皆減などコストを縮減することができる（国費返還に係る処分制限期間にも当たらない。）。令和7年度には1施設を公共下水道に接続する予定で、残り3施設については公共下水道の事業計画に位置付けて整備を進めるか、農業集落排水施設として存置し地震等の汚水の受入施設とするか検討している。</t>
    <rPh sb="19" eb="21">
      <t>ゲンザイ</t>
    </rPh>
    <rPh sb="22" eb="24">
      <t>チョウナイ</t>
    </rPh>
    <rPh sb="25" eb="27">
      <t>チク</t>
    </rPh>
    <rPh sb="44" eb="46">
      <t>テンカイ</t>
    </rPh>
    <rPh sb="56" eb="57">
      <t>ク</t>
    </rPh>
    <rPh sb="61" eb="63">
      <t>シュウニュウ</t>
    </rPh>
    <rPh sb="64" eb="65">
      <t>スク</t>
    </rPh>
    <rPh sb="76" eb="78">
      <t>ヒヨウ</t>
    </rPh>
    <rPh sb="85" eb="87">
      <t>ジョウタイ</t>
    </rPh>
    <rPh sb="111" eb="113">
      <t>シュウゼン</t>
    </rPh>
    <rPh sb="113" eb="114">
      <t>ヒ</t>
    </rPh>
    <rPh sb="115" eb="117">
      <t>ゾウカ</t>
    </rPh>
    <rPh sb="181" eb="187">
      <t>ケイジョウシュウシヒリツ</t>
    </rPh>
    <rPh sb="244" eb="250">
      <t>ケイジョウシュウシヒリツ</t>
    </rPh>
    <rPh sb="259" eb="261">
      <t>シタマワ</t>
    </rPh>
    <rPh sb="265" eb="269">
      <t>ヨサンヘンセイ</t>
    </rPh>
    <rPh sb="270" eb="272">
      <t>ダンカイ</t>
    </rPh>
    <rPh sb="277" eb="278">
      <t>カンガ</t>
    </rPh>
    <rPh sb="290" eb="292">
      <t>ゲンジョウ</t>
    </rPh>
    <rPh sb="316" eb="319">
      <t>スイセンカ</t>
    </rPh>
    <rPh sb="319" eb="320">
      <t>リツ</t>
    </rPh>
    <rPh sb="336" eb="337">
      <t>ムズカ</t>
    </rPh>
    <rPh sb="382" eb="386">
      <t>イッパンカイケイ</t>
    </rPh>
    <rPh sb="389" eb="392">
      <t>ジッシツテキ</t>
    </rPh>
    <rPh sb="393" eb="395">
      <t>アカジ</t>
    </rPh>
    <rPh sb="395" eb="396">
      <t>ホ</t>
    </rPh>
    <rPh sb="405" eb="406">
      <t>オオ</t>
    </rPh>
    <rPh sb="410" eb="416">
      <t>ノウギョウシュウラクハイスイ</t>
    </rPh>
    <rPh sb="416" eb="418">
      <t>ジギョウ</t>
    </rPh>
    <rPh sb="419" eb="422">
      <t>ゼンコクテキ</t>
    </rPh>
    <rPh sb="423" eb="424">
      <t>ミ</t>
    </rPh>
    <rPh sb="426" eb="427">
      <t>キビ</t>
    </rPh>
    <rPh sb="429" eb="431">
      <t>ケイエイ</t>
    </rPh>
    <rPh sb="431" eb="433">
      <t>ジョウキョウ</t>
    </rPh>
    <rPh sb="438" eb="440">
      <t>トウチョウ</t>
    </rPh>
    <rPh sb="441" eb="443">
      <t>バアイ</t>
    </rPh>
    <rPh sb="445" eb="447">
      <t>シセツ</t>
    </rPh>
    <rPh sb="449" eb="451">
      <t>コウキョウ</t>
    </rPh>
    <rPh sb="451" eb="454">
      <t>ゲスイドウ</t>
    </rPh>
    <rPh sb="455" eb="457">
      <t>クイキ</t>
    </rPh>
    <rPh sb="458" eb="460">
      <t>リンセツ</t>
    </rPh>
    <rPh sb="464" eb="465">
      <t>マタ</t>
    </rPh>
    <rPh sb="466" eb="468">
      <t>リンセツ</t>
    </rPh>
    <rPh sb="470" eb="472">
      <t>イチ</t>
    </rPh>
    <rPh sb="476" eb="479">
      <t>ヒカクテキ</t>
    </rPh>
    <rPh sb="479" eb="481">
      <t>ヨウイ</t>
    </rPh>
    <rPh sb="482" eb="484">
      <t>コウキョウ</t>
    </rPh>
    <rPh sb="484" eb="487">
      <t>ゲスイドウ</t>
    </rPh>
    <rPh sb="488" eb="490">
      <t>セツゾク</t>
    </rPh>
    <rPh sb="499" eb="501">
      <t>コウキョウ</t>
    </rPh>
    <rPh sb="501" eb="504">
      <t>ゲスイドウ</t>
    </rPh>
    <rPh sb="505" eb="507">
      <t>セツゾク</t>
    </rPh>
    <rPh sb="509" eb="511">
      <t>バアイ</t>
    </rPh>
    <rPh sb="512" eb="515">
      <t>ショリジョウ</t>
    </rPh>
    <rPh sb="517" eb="519">
      <t>ミナゲン</t>
    </rPh>
    <rPh sb="525" eb="527">
      <t>シュクゲン</t>
    </rPh>
    <rPh sb="536" eb="538">
      <t>コクヒ</t>
    </rPh>
    <rPh sb="538" eb="540">
      <t>ヘンカン</t>
    </rPh>
    <rPh sb="541" eb="542">
      <t>カカ</t>
    </rPh>
    <rPh sb="543" eb="549">
      <t>ショブンセイゲンキカン</t>
    </rPh>
    <rPh sb="559" eb="561">
      <t>レイワ</t>
    </rPh>
    <rPh sb="562" eb="563">
      <t>ネン</t>
    </rPh>
    <rPh sb="563" eb="564">
      <t>ド</t>
    </rPh>
    <rPh sb="567" eb="569">
      <t>シセツ</t>
    </rPh>
    <rPh sb="570" eb="572">
      <t>コウキョウ</t>
    </rPh>
    <rPh sb="572" eb="575">
      <t>ゲスイドウ</t>
    </rPh>
    <rPh sb="576" eb="578">
      <t>セツゾク</t>
    </rPh>
    <rPh sb="580" eb="582">
      <t>ヨテイ</t>
    </rPh>
    <rPh sb="584" eb="585">
      <t>ノコ</t>
    </rPh>
    <rPh sb="587" eb="589">
      <t>シセツ</t>
    </rPh>
    <rPh sb="594" eb="596">
      <t>コウキョウ</t>
    </rPh>
    <rPh sb="596" eb="599">
      <t>ゲスイドウ</t>
    </rPh>
    <rPh sb="600" eb="604">
      <t>ジギョウケイカク</t>
    </rPh>
    <rPh sb="605" eb="608">
      <t>イチヅ</t>
    </rPh>
    <rPh sb="610" eb="612">
      <t>セイビ</t>
    </rPh>
    <rPh sb="613" eb="614">
      <t>スス</t>
    </rPh>
    <rPh sb="618" eb="626">
      <t>ノウギョウシュウラクハイスイシセツ</t>
    </rPh>
    <rPh sb="632" eb="635">
      <t>ジシントウ</t>
    </rPh>
    <phoneticPr fontId="4"/>
  </si>
  <si>
    <t>管渠の法定耐用年数は50年のため経年管はなく老朽度合は大きくはないが、処理場の電気設備や機械設備にはすでに法定耐用年数を経過したものも多い。当町の公共下水道は直接処理場を有しない流域関連公共下水道のため、狭義の公共下水道及び特定環境保全公共下水道に比べて、処理場を有する農業集落排水事業の老朽化は喫緊の課題となっている。汚水処理に影響が生じないよう計画的な予防保全に努めてはいるが、修繕費の増加が汚水処理原価の増加要因のひとつとなっている。使用料も減少に転じており、公費投入により収支が保たれた厳しい経営状態にある。いずれこれ以上の大規模な改修が必要となれば、修繕ではなく投資を行うこととなるため、このまま施設の使用を続けるか、公共下水道への接続のいずれかが求められている。</t>
    <rPh sb="53" eb="55">
      <t>ホウテイ</t>
    </rPh>
    <rPh sb="67" eb="68">
      <t>オオ</t>
    </rPh>
    <rPh sb="70" eb="72">
      <t>トウチョウ</t>
    </rPh>
    <rPh sb="73" eb="75">
      <t>コウキョウ</t>
    </rPh>
    <rPh sb="75" eb="78">
      <t>ゲスイドウ</t>
    </rPh>
    <rPh sb="79" eb="81">
      <t>チョクセツ</t>
    </rPh>
    <rPh sb="81" eb="84">
      <t>ショリジョウ</t>
    </rPh>
    <rPh sb="85" eb="86">
      <t>ユウ</t>
    </rPh>
    <rPh sb="89" eb="93">
      <t>リュウイキカンレン</t>
    </rPh>
    <rPh sb="93" eb="95">
      <t>コウキョウ</t>
    </rPh>
    <rPh sb="95" eb="98">
      <t>ゲスイドウ</t>
    </rPh>
    <rPh sb="102" eb="104">
      <t>キョウギ</t>
    </rPh>
    <rPh sb="105" eb="107">
      <t>コウキョウ</t>
    </rPh>
    <rPh sb="107" eb="110">
      <t>ゲスイドウ</t>
    </rPh>
    <rPh sb="110" eb="111">
      <t>オヨ</t>
    </rPh>
    <rPh sb="112" eb="114">
      <t>トクテイ</t>
    </rPh>
    <rPh sb="124" eb="125">
      <t>ヒ</t>
    </rPh>
    <rPh sb="128" eb="131">
      <t>ショリジョウ</t>
    </rPh>
    <rPh sb="132" eb="133">
      <t>ユウ</t>
    </rPh>
    <rPh sb="135" eb="141">
      <t>ノウギョウシュウラクハイスイ</t>
    </rPh>
    <rPh sb="141" eb="143">
      <t>ジギョウ</t>
    </rPh>
    <rPh sb="144" eb="147">
      <t>ロウキュウカ</t>
    </rPh>
    <rPh sb="148" eb="150">
      <t>キッキン</t>
    </rPh>
    <rPh sb="151" eb="153">
      <t>カダイ</t>
    </rPh>
    <rPh sb="160" eb="164">
      <t>オスイショリ</t>
    </rPh>
    <rPh sb="165" eb="167">
      <t>エイキョウ</t>
    </rPh>
    <rPh sb="168" eb="169">
      <t>ショウ</t>
    </rPh>
    <rPh sb="174" eb="177">
      <t>ケイカクテキ</t>
    </rPh>
    <rPh sb="178" eb="182">
      <t>ヨボウホゼン</t>
    </rPh>
    <rPh sb="183" eb="184">
      <t>ツト</t>
    </rPh>
    <rPh sb="191" eb="194">
      <t>シュウゼンヒ</t>
    </rPh>
    <rPh sb="198" eb="204">
      <t>オスイショリゲンカ</t>
    </rPh>
    <rPh sb="205" eb="207">
      <t>ゾウカ</t>
    </rPh>
    <rPh sb="207" eb="209">
      <t>ヨウイン</t>
    </rPh>
    <rPh sb="220" eb="223">
      <t>シヨウリョウ</t>
    </rPh>
    <rPh sb="224" eb="226">
      <t>ゲンショウ</t>
    </rPh>
    <rPh sb="227" eb="228">
      <t>テン</t>
    </rPh>
    <rPh sb="233" eb="235">
      <t>コウヒ</t>
    </rPh>
    <rPh sb="235" eb="237">
      <t>トウニュウ</t>
    </rPh>
    <rPh sb="240" eb="242">
      <t>シュウシ</t>
    </rPh>
    <rPh sb="243" eb="244">
      <t>タモ</t>
    </rPh>
    <rPh sb="247" eb="248">
      <t>キビ</t>
    </rPh>
    <rPh sb="250" eb="252">
      <t>ケイエイ</t>
    </rPh>
    <rPh sb="252" eb="254">
      <t>ジョウタイ</t>
    </rPh>
    <rPh sb="263" eb="265">
      <t>イジョウ</t>
    </rPh>
    <rPh sb="266" eb="269">
      <t>ダイキボ</t>
    </rPh>
    <rPh sb="270" eb="272">
      <t>カイシュウ</t>
    </rPh>
    <rPh sb="273" eb="275">
      <t>ヒツヨウ</t>
    </rPh>
    <rPh sb="280" eb="282">
      <t>シュウゼン</t>
    </rPh>
    <rPh sb="286" eb="288">
      <t>トウシ</t>
    </rPh>
    <rPh sb="289" eb="290">
      <t>オコナ</t>
    </rPh>
    <rPh sb="303" eb="305">
      <t>シセツ</t>
    </rPh>
    <rPh sb="306" eb="308">
      <t>シヨウ</t>
    </rPh>
    <rPh sb="309" eb="310">
      <t>ツヅ</t>
    </rPh>
    <rPh sb="314" eb="316">
      <t>コウキョウ</t>
    </rPh>
    <rPh sb="316" eb="319">
      <t>ゲスイドウ</t>
    </rPh>
    <rPh sb="321" eb="323">
      <t>セツゾク</t>
    </rPh>
    <rPh sb="329" eb="330">
      <t>モト</t>
    </rPh>
    <phoneticPr fontId="4"/>
  </si>
  <si>
    <t>公共下水道及び特定環境保全公共下水道においては使用料で維持管理費の全額を賄えているが、農業集落排水事業では維持管理費の半分さえも賄えておらず、不足する分は一般会計からの基準外繰入に依存した状態にある。当町の下水道事業に対する一般会計繰入金の基準外繰入の多くが農業集落排水事業の分となっている。施設の老朽化や物価高騰により費用が増加傾向にあるのに対して使用料は減少し収支が乖離し、経費回収率が悪化している。汚水処理量の減少により施設能力が過大となれば、公共下水道統合によるスケールメリットを活かした業務改善について検討する必要がある。</t>
    <rPh sb="100" eb="102">
      <t>トウチョウ</t>
    </rPh>
    <rPh sb="103" eb="106">
      <t>ゲスイドウ</t>
    </rPh>
    <rPh sb="106" eb="108">
      <t>ジギョウ</t>
    </rPh>
    <rPh sb="109" eb="110">
      <t>タイ</t>
    </rPh>
    <rPh sb="112" eb="116">
      <t>イッパンカイケイ</t>
    </rPh>
    <rPh sb="116" eb="119">
      <t>クリイレキン</t>
    </rPh>
    <rPh sb="120" eb="123">
      <t>キジュンガイ</t>
    </rPh>
    <rPh sb="123" eb="125">
      <t>クリイレ</t>
    </rPh>
    <rPh sb="126" eb="127">
      <t>オオ</t>
    </rPh>
    <rPh sb="129" eb="135">
      <t>ノウギョウシュウラクハイスイ</t>
    </rPh>
    <rPh sb="135" eb="137">
      <t>ジギョウ</t>
    </rPh>
    <rPh sb="138" eb="139">
      <t>ブン</t>
    </rPh>
    <rPh sb="146" eb="148">
      <t>シセツ</t>
    </rPh>
    <rPh sb="149" eb="152">
      <t>ロウキュウカ</t>
    </rPh>
    <rPh sb="153" eb="157">
      <t>ブッカコウトウ</t>
    </rPh>
    <rPh sb="160" eb="162">
      <t>ヒヨウ</t>
    </rPh>
    <rPh sb="163" eb="165">
      <t>ゾウカ</t>
    </rPh>
    <rPh sb="165" eb="167">
      <t>ケイコウ</t>
    </rPh>
    <rPh sb="172" eb="173">
      <t>タイ</t>
    </rPh>
    <rPh sb="175" eb="178">
      <t>シヨウリョウ</t>
    </rPh>
    <rPh sb="179" eb="181">
      <t>ゲンショウ</t>
    </rPh>
    <rPh sb="182" eb="184">
      <t>シュウシ</t>
    </rPh>
    <rPh sb="185" eb="187">
      <t>カイリ</t>
    </rPh>
    <rPh sb="189" eb="194">
      <t>ケイヒカイシュウリツ</t>
    </rPh>
    <rPh sb="195" eb="197">
      <t>アッカ</t>
    </rPh>
    <rPh sb="202" eb="207">
      <t>オスイショリリョウ</t>
    </rPh>
    <rPh sb="208" eb="210">
      <t>ゲンショウ</t>
    </rPh>
    <rPh sb="256" eb="258">
      <t>ケントウ</t>
    </rPh>
    <rPh sb="260" eb="2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</si>
</sst>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F4-4DE6-9A23-40665CC211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DF4-4DE6-9A23-40665CC211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59.41</c:v>
                </c:pt>
                <c:pt idx="1">
                  <c:v>58.13</c:v>
                </c:pt>
                <c:pt idx="2">
                  <c:v>59.64</c:v>
                </c:pt>
                <c:pt idx="3">
                  <c:v>58.13</c:v>
                </c:pt>
                <c:pt idx="4">
                  <c:v>57.08</c:v>
                </c:pt>
              </c:numCache>
            </c:numRef>
          </c:val>
          <c:extLst>
            <c:ext xmlns:c16="http://schemas.microsoft.com/office/drawing/2014/chart" uri="{C3380CC4-5D6E-409C-BE32-E72D297353CC}">
              <c16:uniqueId val="{00000000-8BB1-4750-91A2-8870727F2B2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8BB1-4750-91A2-8870727F2B2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c:v>
                </c:pt>
                <c:pt idx="1">
                  <c:v>93.27</c:v>
                </c:pt>
                <c:pt idx="2">
                  <c:v>94.02</c:v>
                </c:pt>
                <c:pt idx="3">
                  <c:v>93.74</c:v>
                </c:pt>
                <c:pt idx="4">
                  <c:v>94.3</c:v>
                </c:pt>
              </c:numCache>
            </c:numRef>
          </c:val>
          <c:extLst>
            <c:ext xmlns:c16="http://schemas.microsoft.com/office/drawing/2014/chart" uri="{C3380CC4-5D6E-409C-BE32-E72D297353CC}">
              <c16:uniqueId val="{00000000-BE28-4F5B-B46B-638A43138C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BE28-4F5B-B46B-638A43138C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104.16</c:v>
                </c:pt>
                <c:pt idx="1">
                  <c:v>113.91</c:v>
                </c:pt>
                <c:pt idx="2">
                  <c:v>109.57</c:v>
                </c:pt>
                <c:pt idx="3">
                  <c:v>104.19</c:v>
                </c:pt>
                <c:pt idx="4">
                  <c:v>109.16</c:v>
                </c:pt>
              </c:numCache>
            </c:numRef>
          </c:val>
          <c:extLst>
            <c:ext xmlns:c16="http://schemas.microsoft.com/office/drawing/2014/chart" uri="{C3380CC4-5D6E-409C-BE32-E72D297353CC}">
              <c16:uniqueId val="{00000000-1186-4F57-9DD4-F8CD6EC3B6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1186-4F57-9DD4-F8CD6EC3B6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17.32</c:v>
                </c:pt>
                <c:pt idx="1">
                  <c:v>20.260000000000002</c:v>
                </c:pt>
                <c:pt idx="2">
                  <c:v>23.09</c:v>
                </c:pt>
                <c:pt idx="3">
                  <c:v>25.68</c:v>
                </c:pt>
                <c:pt idx="4">
                  <c:v>28.18</c:v>
                </c:pt>
              </c:numCache>
            </c:numRef>
          </c:val>
          <c:extLst>
            <c:ext xmlns:c16="http://schemas.microsoft.com/office/drawing/2014/chart" uri="{C3380CC4-5D6E-409C-BE32-E72D297353CC}">
              <c16:uniqueId val="{00000000-F130-49A9-856E-480D9C922A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130-49A9-856E-480D9C922A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6F-44E0-98B0-F8884D5135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46F-44E0-98B0-F8884D5135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9E-446D-858C-5A67CA2BAC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419E-446D-858C-5A67CA2BAC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116.98</c:v>
                </c:pt>
                <c:pt idx="1">
                  <c:v>133.02000000000001</c:v>
                </c:pt>
                <c:pt idx="2">
                  <c:v>123.97</c:v>
                </c:pt>
                <c:pt idx="3">
                  <c:v>99.35</c:v>
                </c:pt>
                <c:pt idx="4">
                  <c:v>82.19</c:v>
                </c:pt>
              </c:numCache>
            </c:numRef>
          </c:val>
          <c:extLst>
            <c:ext xmlns:c16="http://schemas.microsoft.com/office/drawing/2014/chart" uri="{C3380CC4-5D6E-409C-BE32-E72D297353CC}">
              <c16:uniqueId val="{00000000-65EA-43A3-BCA1-B210ABF38F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65EA-43A3-BCA1-B210ABF38F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51.94</c:v>
                </c:pt>
                <c:pt idx="1">
                  <c:v>399.52</c:v>
                </c:pt>
                <c:pt idx="2">
                  <c:v>261.23</c:v>
                </c:pt>
                <c:pt idx="3">
                  <c:v>114.26</c:v>
                </c:pt>
                <c:pt idx="4">
                  <c:v>143.97</c:v>
                </c:pt>
              </c:numCache>
            </c:numRef>
          </c:val>
          <c:extLst>
            <c:ext xmlns:c16="http://schemas.microsoft.com/office/drawing/2014/chart" uri="{C3380CC4-5D6E-409C-BE32-E72D297353CC}">
              <c16:uniqueId val="{00000000-B68E-4E83-9564-3A27CC44F6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B68E-4E83-9564-3A27CC44F6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43.4</c:v>
                </c:pt>
                <c:pt idx="1">
                  <c:v>43.69</c:v>
                </c:pt>
                <c:pt idx="2">
                  <c:v>42.77</c:v>
                </c:pt>
                <c:pt idx="3">
                  <c:v>39.54</c:v>
                </c:pt>
                <c:pt idx="4">
                  <c:v>36.020000000000003</c:v>
                </c:pt>
              </c:numCache>
            </c:numRef>
          </c:val>
          <c:extLst>
            <c:ext xmlns:c16="http://schemas.microsoft.com/office/drawing/2014/chart" uri="{C3380CC4-5D6E-409C-BE32-E72D297353CC}">
              <c16:uniqueId val="{00000000-4D63-419B-9F50-72FAF6AFB2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4D63-419B-9F50-72FAF6AFB2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342.19</c:v>
                </c:pt>
                <c:pt idx="1">
                  <c:v>341.35</c:v>
                </c:pt>
                <c:pt idx="2">
                  <c:v>349.26</c:v>
                </c:pt>
                <c:pt idx="3">
                  <c:v>378.97</c:v>
                </c:pt>
                <c:pt idx="4">
                  <c:v>416.66</c:v>
                </c:pt>
              </c:numCache>
            </c:numRef>
          </c:val>
          <c:extLst>
            <c:ext xmlns:c16="http://schemas.microsoft.com/office/drawing/2014/chart" uri="{C3380CC4-5D6E-409C-BE32-E72D297353CC}">
              <c16:uniqueId val="{00000000-6CF2-433F-ABCA-1C18E74A9B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CF2-433F-ABCA-1C18E74A9B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菰野町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40758</v>
      </c>
      <c r="AM8" s="41"/>
      <c r="AN8" s="41"/>
      <c r="AO8" s="41"/>
      <c r="AP8" s="41"/>
      <c r="AQ8" s="41"/>
      <c r="AR8" s="41"/>
      <c r="AS8" s="41"/>
      <c r="AT8" s="34">
        <f>データ!T6</f>
        <v>107.01</v>
      </c>
      <c r="AU8" s="34"/>
      <c r="AV8" s="34"/>
      <c r="AW8" s="34"/>
      <c r="AX8" s="34"/>
      <c r="AY8" s="34"/>
      <c r="AZ8" s="34"/>
      <c r="BA8" s="34"/>
      <c r="BB8" s="34">
        <f>データ!U6</f>
        <v>380.88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70.72</v>
      </c>
      <c r="J10" s="34"/>
      <c r="K10" s="34"/>
      <c r="L10" s="34"/>
      <c r="M10" s="34"/>
      <c r="N10" s="34"/>
      <c r="O10" s="34"/>
      <c r="P10" s="34">
        <f>データ!P6</f>
        <v>7.9</v>
      </c>
      <c r="Q10" s="34"/>
      <c r="R10" s="34"/>
      <c r="S10" s="34"/>
      <c r="T10" s="34"/>
      <c r="U10" s="34"/>
      <c r="V10" s="34"/>
      <c r="W10" s="34">
        <f>データ!Q6</f>
        <v>95.6</v>
      </c>
      <c r="X10" s="34"/>
      <c r="Y10" s="34"/>
      <c r="Z10" s="34"/>
      <c r="AA10" s="34"/>
      <c r="AB10" s="34"/>
      <c r="AC10" s="34"/>
      <c r="AD10" s="41">
        <f>データ!R6</f>
        <v>3146</v>
      </c>
      <c r="AE10" s="41"/>
      <c r="AF10" s="41"/>
      <c r="AG10" s="41"/>
      <c r="AH10" s="41"/>
      <c r="AI10" s="41"/>
      <c r="AJ10" s="41"/>
      <c r="AK10" s="2"/>
      <c r="AL10" s="41">
        <f>データ!V6</f>
        <v>3210</v>
      </c>
      <c r="AM10" s="41"/>
      <c r="AN10" s="41"/>
      <c r="AO10" s="41"/>
      <c r="AP10" s="41"/>
      <c r="AQ10" s="41"/>
      <c r="AR10" s="41"/>
      <c r="AS10" s="41"/>
      <c r="AT10" s="34">
        <f>データ!W6</f>
        <v>1.22</v>
      </c>
      <c r="AU10" s="34"/>
      <c r="AV10" s="34"/>
      <c r="AW10" s="34"/>
      <c r="AX10" s="34"/>
      <c r="AY10" s="34"/>
      <c r="AZ10" s="34"/>
      <c r="BA10" s="34"/>
      <c r="BB10" s="34">
        <f>データ!X6</f>
        <v>2631.15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tZJqrwrvs9O7pK5yemF0ywIRGaYrtAs/Vt4R9P7g6QhXzzZV4EdougN6NoxEMYJRkur4VLBgIl1vdM35+Tqdw==" saltValue="pQnippP+S9sfmqtgZJIYB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243418</v>
      </c>
      <c r="D6" s="19">
        <f t="shared" si="3"/>
        <v>46</v>
      </c>
      <c r="E6" s="19">
        <f t="shared" si="3"/>
        <v>17</v>
      </c>
      <c r="F6" s="19">
        <f t="shared" si="3"/>
        <v>5</v>
      </c>
      <c r="G6" s="19">
        <f t="shared" si="3"/>
        <v>0</v>
      </c>
      <c r="H6" s="19" t="str">
        <f t="shared" si="3"/>
        <v>三重県　菰野町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70.72</v>
      </c>
      <c r="P6" s="20">
        <f t="shared" si="3"/>
        <v>7.9</v>
      </c>
      <c r="Q6" s="20">
        <f t="shared" si="3"/>
        <v>95.6</v>
      </c>
      <c r="R6" s="20">
        <f t="shared" si="3"/>
        <v>3146</v>
      </c>
      <c r="S6" s="20">
        <f t="shared" si="3"/>
        <v>40758</v>
      </c>
      <c r="T6" s="20">
        <f t="shared" si="3"/>
        <v>107.01</v>
      </c>
      <c r="U6" s="20">
        <f t="shared" si="3"/>
        <v>380.88</v>
      </c>
      <c r="V6" s="20">
        <f t="shared" si="3"/>
        <v>3210</v>
      </c>
      <c r="W6" s="20">
        <f t="shared" si="3"/>
        <v>1.22</v>
      </c>
      <c r="X6" s="20">
        <f t="shared" si="3"/>
        <v>2631.15</v>
      </c>
      <c r="Y6" s="21">
        <f>IF(Y7="",NA(),Y7)</f>
        <v>104.16</v>
      </c>
      <c r="Z6" s="21">
        <f t="shared" ref="Z6:AH6" si="4">IF(Z7="",NA(),Z7)</f>
        <v>113.91</v>
      </c>
      <c r="AA6" s="21">
        <f t="shared" si="4"/>
        <v>109.57</v>
      </c>
      <c r="AB6" s="21">
        <f t="shared" si="4"/>
        <v>104.19</v>
      </c>
      <c r="AC6" s="21">
        <f t="shared" si="4"/>
        <v>109.16</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116.98</v>
      </c>
      <c r="AV6" s="21">
        <f t="shared" ref="AV6:BD6" si="6">IF(AV7="",NA(),AV7)</f>
        <v>133.02000000000001</v>
      </c>
      <c r="AW6" s="21">
        <f t="shared" si="6"/>
        <v>123.97</v>
      </c>
      <c r="AX6" s="21">
        <f t="shared" si="6"/>
        <v>99.35</v>
      </c>
      <c r="AY6" s="21">
        <f t="shared" si="6"/>
        <v>82.19</v>
      </c>
      <c r="AZ6" s="21">
        <f t="shared" si="6"/>
        <v>29.13</v>
      </c>
      <c r="BA6" s="21">
        <f t="shared" si="6"/>
        <v>35.69</v>
      </c>
      <c r="BB6" s="21">
        <f t="shared" si="6"/>
        <v>38.4</v>
      </c>
      <c r="BC6" s="21">
        <f t="shared" si="6"/>
        <v>44.04</v>
      </c>
      <c r="BD6" s="21">
        <f t="shared" si="6"/>
        <v>58.25</v>
      </c>
      <c r="BE6" s="20" t="str">
        <f>IF(BE7="","",IF(BE7="-","【-】","【"&amp;SUBSTITUTE(TEXT(BE7,"#,##0.00"),"-","△")&amp;"】"))</f>
        <v>【47.19】</v>
      </c>
      <c r="BF6" s="21">
        <f>IF(BF7="",NA(),BF7)</f>
        <v>51.94</v>
      </c>
      <c r="BG6" s="21">
        <f t="shared" ref="BG6:BO6" si="7">IF(BG7="",NA(),BG7)</f>
        <v>399.52</v>
      </c>
      <c r="BH6" s="21">
        <f t="shared" si="7"/>
        <v>261.23</v>
      </c>
      <c r="BI6" s="21">
        <f t="shared" si="7"/>
        <v>114.26</v>
      </c>
      <c r="BJ6" s="21">
        <f t="shared" si="7"/>
        <v>143.97</v>
      </c>
      <c r="BK6" s="21">
        <f t="shared" si="7"/>
        <v>867.83</v>
      </c>
      <c r="BL6" s="21">
        <f t="shared" si="7"/>
        <v>791.76</v>
      </c>
      <c r="BM6" s="21">
        <f t="shared" si="7"/>
        <v>900.82</v>
      </c>
      <c r="BN6" s="21">
        <f t="shared" si="7"/>
        <v>839.21</v>
      </c>
      <c r="BO6" s="21">
        <f t="shared" si="7"/>
        <v>791.46</v>
      </c>
      <c r="BP6" s="20" t="str">
        <f>IF(BP7="","",IF(BP7="-","【-】","【"&amp;SUBSTITUTE(TEXT(BP7,"#,##0.00"),"-","△")&amp;"】"))</f>
        <v>【798.10】</v>
      </c>
      <c r="BQ6" s="21">
        <f>IF(BQ7="",NA(),BQ7)</f>
        <v>43.4</v>
      </c>
      <c r="BR6" s="21">
        <f t="shared" ref="BR6:BZ6" si="8">IF(BR7="",NA(),BR7)</f>
        <v>43.69</v>
      </c>
      <c r="BS6" s="21">
        <f t="shared" si="8"/>
        <v>42.77</v>
      </c>
      <c r="BT6" s="21">
        <f t="shared" si="8"/>
        <v>39.54</v>
      </c>
      <c r="BU6" s="21">
        <f t="shared" si="8"/>
        <v>36.020000000000003</v>
      </c>
      <c r="BV6" s="21">
        <f t="shared" si="8"/>
        <v>57.08</v>
      </c>
      <c r="BW6" s="21">
        <f t="shared" si="8"/>
        <v>56.26</v>
      </c>
      <c r="BX6" s="21">
        <f t="shared" si="8"/>
        <v>52.94</v>
      </c>
      <c r="BY6" s="21">
        <f t="shared" si="8"/>
        <v>52.05</v>
      </c>
      <c r="BZ6" s="21">
        <f t="shared" si="8"/>
        <v>47.96</v>
      </c>
      <c r="CA6" s="20" t="str">
        <f>IF(CA7="","",IF(CA7="-","【-】","【"&amp;SUBSTITUTE(TEXT(CA7,"#,##0.00"),"-","△")&amp;"】"))</f>
        <v>【54.51】</v>
      </c>
      <c r="CB6" s="21">
        <f>IF(CB7="",NA(),CB7)</f>
        <v>342.19</v>
      </c>
      <c r="CC6" s="21">
        <f t="shared" ref="CC6:CK6" si="9">IF(CC7="",NA(),CC7)</f>
        <v>341.35</v>
      </c>
      <c r="CD6" s="21">
        <f t="shared" si="9"/>
        <v>349.26</v>
      </c>
      <c r="CE6" s="21">
        <f t="shared" si="9"/>
        <v>378.97</v>
      </c>
      <c r="CF6" s="21">
        <f t="shared" si="9"/>
        <v>416.66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59.41</v>
      </c>
      <c r="CN6" s="21">
        <f t="shared" ref="CN6:CV6" si="10">IF(CN7="",NA(),CN7)</f>
        <v>58.13</v>
      </c>
      <c r="CO6" s="21">
        <f t="shared" si="10"/>
        <v>59.64</v>
      </c>
      <c r="CP6" s="21">
        <f t="shared" si="10"/>
        <v>58.13</v>
      </c>
      <c r="CQ6" s="21">
        <f t="shared" si="10"/>
        <v>57.08</v>
      </c>
      <c r="CR6" s="21">
        <f t="shared" si="10"/>
        <v>54.83</v>
      </c>
      <c r="CS6" s="21">
        <f t="shared" si="10"/>
        <v>66.53</v>
      </c>
      <c r="CT6" s="21">
        <f t="shared" si="10"/>
        <v>52.35</v>
      </c>
      <c r="CU6" s="21">
        <f t="shared" si="10"/>
        <v>46.25</v>
      </c>
      <c r="CV6" s="21">
        <f t="shared" si="10"/>
        <v>45.32</v>
      </c>
      <c r="CW6" s="20" t="str">
        <f>IF(CW7="","",IF(CW7="-","【-】","【"&amp;SUBSTITUTE(TEXT(CW7,"#,##0.00"),"-","△")&amp;"】"))</f>
        <v>【49.92】</v>
      </c>
      <c r="CX6" s="21">
        <f>IF(CX7="",NA(),CX7)</f>
        <v>92.4</v>
      </c>
      <c r="CY6" s="21">
        <f t="shared" ref="CY6:DG6" si="11">IF(CY7="",NA(),CY7)</f>
        <v>93.27</v>
      </c>
      <c r="CZ6" s="21">
        <f t="shared" si="11"/>
        <v>94.02</v>
      </c>
      <c r="DA6" s="21">
        <f t="shared" si="11"/>
        <v>93.74</v>
      </c>
      <c r="DB6" s="21">
        <f t="shared" si="11"/>
        <v>94.3</v>
      </c>
      <c r="DC6" s="21">
        <f t="shared" si="11"/>
        <v>84.7</v>
      </c>
      <c r="DD6" s="21">
        <f t="shared" si="11"/>
        <v>84.67</v>
      </c>
      <c r="DE6" s="21">
        <f t="shared" si="11"/>
        <v>84.39</v>
      </c>
      <c r="DF6" s="21">
        <f t="shared" si="11"/>
        <v>83.96</v>
      </c>
      <c r="DG6" s="21">
        <f t="shared" si="11"/>
        <v>83.54</v>
      </c>
      <c r="DH6" s="20" t="str">
        <f>IF(DH7="","",IF(DH7="-","【-】","【"&amp;SUBSTITUTE(TEXT(DH7,"#,##0.00"),"-","△")&amp;"】"))</f>
        <v>【87.80】</v>
      </c>
      <c r="DI6" s="21">
        <f>IF(DI7="",NA(),DI7)</f>
        <v>17.32</v>
      </c>
      <c r="DJ6" s="21">
        <f t="shared" ref="DJ6:DR6" si="12">IF(DJ7="",NA(),DJ7)</f>
        <v>20.260000000000002</v>
      </c>
      <c r="DK6" s="21">
        <f t="shared" si="12"/>
        <v>23.09</v>
      </c>
      <c r="DL6" s="21">
        <f t="shared" si="12"/>
        <v>25.68</v>
      </c>
      <c r="DM6" s="21">
        <f t="shared" si="12"/>
        <v>28.18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243418</v>
      </c>
      <c r="D7" s="23">
        <v>46</v>
      </c>
      <c r="E7" s="23">
        <v>17</v>
      </c>
      <c r="F7" s="23">
        <v>5</v>
      </c>
      <c r="G7" s="23">
        <v>0</v>
      </c>
      <c r="H7" s="23" t="s">
        <v>96</v>
      </c>
      <c r="I7" s="23" t="s">
        <v>97</v>
      </c>
      <c r="J7" s="23" t="s">
        <v>98</v>
      </c>
      <c r="K7" s="23" t="s">
        <v>99</v>
      </c>
      <c r="L7" s="23" t="s">
        <v>100</v>
      </c>
      <c r="M7" s="23" t="s">
        <v>101</v>
      </c>
      <c r="N7" s="24" t="s">
        <v>102</v>
      </c>
      <c r="O7" s="24">
        <v>70.72</v>
      </c>
      <c r="P7" s="24">
        <v>7.9</v>
      </c>
      <c r="Q7" s="24">
        <v>95.6</v>
      </c>
      <c r="R7" s="24">
        <v>3146</v>
      </c>
      <c r="S7" s="24">
        <v>40758</v>
      </c>
      <c r="T7" s="24">
        <v>107.01</v>
      </c>
      <c r="U7" s="24">
        <v>380.88</v>
      </c>
      <c r="V7" s="24">
        <v>3210</v>
      </c>
      <c r="W7" s="24">
        <v>1.22</v>
      </c>
      <c r="X7" s="24">
        <v>2631.15</v>
      </c>
      <c r="Y7" s="24">
        <v>104.16</v>
      </c>
      <c r="Z7" s="24">
        <v>113.91</v>
      </c>
      <c r="AA7" s="24">
        <v>109.57</v>
      </c>
      <c r="AB7" s="24">
        <v>104.19</v>
      </c>
      <c r="AC7" s="24">
        <v>109.16</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116.98</v>
      </c>
      <c r="AV7" s="24">
        <v>133.02000000000001</v>
      </c>
      <c r="AW7" s="24">
        <v>123.97</v>
      </c>
      <c r="AX7" s="24">
        <v>99.35</v>
      </c>
      <c r="AY7" s="24">
        <v>82.19</v>
      </c>
      <c r="AZ7" s="24">
        <v>29.13</v>
      </c>
      <c r="BA7" s="24">
        <v>35.69</v>
      </c>
      <c r="BB7" s="24">
        <v>38.4</v>
      </c>
      <c r="BC7" s="24">
        <v>44.04</v>
      </c>
      <c r="BD7" s="24">
        <v>58.25</v>
      </c>
      <c r="BE7" s="24">
        <v>47.19</v>
      </c>
      <c r="BF7" s="24">
        <v>51.94</v>
      </c>
      <c r="BG7" s="24">
        <v>399.52</v>
      </c>
      <c r="BH7" s="24">
        <v>261.23</v>
      </c>
      <c r="BI7" s="24">
        <v>114.26</v>
      </c>
      <c r="BJ7" s="24">
        <v>143.97</v>
      </c>
      <c r="BK7" s="24">
        <v>867.83</v>
      </c>
      <c r="BL7" s="24">
        <v>791.76</v>
      </c>
      <c r="BM7" s="24">
        <v>900.82</v>
      </c>
      <c r="BN7" s="24">
        <v>839.21</v>
      </c>
      <c r="BO7" s="24">
        <v>791.46</v>
      </c>
      <c r="BP7" s="24">
        <v>798.1</v>
      </c>
      <c r="BQ7" s="24">
        <v>43.4</v>
      </c>
      <c r="BR7" s="24">
        <v>43.69</v>
      </c>
      <c r="BS7" s="24">
        <v>42.77</v>
      </c>
      <c r="BT7" s="24">
        <v>39.54</v>
      </c>
      <c r="BU7" s="24">
        <v>36.020000000000003</v>
      </c>
      <c r="BV7" s="24">
        <v>57.08</v>
      </c>
      <c r="BW7" s="24">
        <v>56.26</v>
      </c>
      <c r="BX7" s="24">
        <v>52.94</v>
      </c>
      <c r="BY7" s="24">
        <v>52.05</v>
      </c>
      <c r="BZ7" s="24">
        <v>47.96</v>
      </c>
      <c r="CA7" s="24">
        <v>54.51</v>
      </c>
      <c r="CB7" s="24">
        <v>342.19</v>
      </c>
      <c r="CC7" s="24">
        <v>341.35</v>
      </c>
      <c r="CD7" s="24">
        <v>349.26</v>
      </c>
      <c r="CE7" s="24">
        <v>378.97</v>
      </c>
      <c r="CF7" s="24">
        <v>416.66</v>
      </c>
      <c r="CG7" s="24">
        <v>274.99</v>
      </c>
      <c r="CH7" s="24">
        <v>282.08999999999997</v>
      </c>
      <c r="CI7" s="24">
        <v>303.27999999999997</v>
      </c>
      <c r="CJ7" s="24">
        <v>301.86</v>
      </c>
      <c r="CK7" s="24">
        <v>325.85000000000002</v>
      </c>
      <c r="CL7" s="24">
        <v>286.33</v>
      </c>
      <c r="CM7" s="24">
        <v>59.41</v>
      </c>
      <c r="CN7" s="24">
        <v>58.13</v>
      </c>
      <c r="CO7" s="24">
        <v>59.64</v>
      </c>
      <c r="CP7" s="24">
        <v>58.13</v>
      </c>
      <c r="CQ7" s="24">
        <v>57.08</v>
      </c>
      <c r="CR7" s="24">
        <v>54.83</v>
      </c>
      <c r="CS7" s="24">
        <v>66.53</v>
      </c>
      <c r="CT7" s="24">
        <v>52.35</v>
      </c>
      <c r="CU7" s="24">
        <v>46.25</v>
      </c>
      <c r="CV7" s="24">
        <v>45.32</v>
      </c>
      <c r="CW7" s="24">
        <v>49.92</v>
      </c>
      <c r="CX7" s="24">
        <v>92.4</v>
      </c>
      <c r="CY7" s="24">
        <v>93.27</v>
      </c>
      <c r="CZ7" s="24">
        <v>94.02</v>
      </c>
      <c r="DA7" s="24">
        <v>93.74</v>
      </c>
      <c r="DB7" s="24">
        <v>94.3</v>
      </c>
      <c r="DC7" s="24">
        <v>84.7</v>
      </c>
      <c r="DD7" s="24">
        <v>84.67</v>
      </c>
      <c r="DE7" s="24">
        <v>84.39</v>
      </c>
      <c r="DF7" s="24">
        <v>83.96</v>
      </c>
      <c r="DG7" s="24">
        <v>83.54</v>
      </c>
      <c r="DH7" s="24">
        <v>87.8</v>
      </c>
      <c r="DI7" s="24">
        <v>17.32</v>
      </c>
      <c r="DJ7" s="24">
        <v>20.260000000000002</v>
      </c>
      <c r="DK7" s="24">
        <v>23.09</v>
      </c>
      <c r="DL7" s="24">
        <v>25.68</v>
      </c>
      <c r="DM7" s="24">
        <v>28.18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