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上下水道課\上下水道課共通\令和7年度決算　経営分析比較表\"/>
    </mc:Choice>
  </mc:AlternateContent>
  <workbookProtection workbookAlgorithmName="SHA-512" workbookHashValue="MJePK4bnebu/Ga/1jk5ahdDiKYYnuWfcgz8XtqLd9m4+HauutupuoDsz4rZWDJhpCAaslzn/YjoZO4Z7VK3yyQ==" workbookSaltValue="TX/0MLuXLrcQhbhJt6fTO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<sst xmlns="http://schemas.openxmlformats.org/spreadsheetml/2006/main" count="236" uniqueCount="116">
  <si>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</si>
  <si>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</si>
  <si>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</si>
  <si>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</si>
  <si>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</si>
  <si>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</si>
  <si>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</si>
  <si>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</si>
  <si>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</si>
  <si>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</si>
  <si>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</si>
  <si>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</si>
  <si>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</si>
  <si>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</si>
  <si>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</si>
  <si>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</si>
  <si>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</si>
  <si>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</si>
  <si>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</si>
  <si>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</si>
  <si>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</si>
  <si>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</si>
  <si>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</si>
  <si>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</si>
  <si>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</si>
  <si>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</si>
  <si>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</si>
  <si>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</si>
  <si>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</si>
  <si>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</si>
  <si>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</si>
  <si>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</si>
  <si>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</si>
  <si>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</si>
  <si>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</si>
  <si>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</si>
  <si>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</si>
  <si>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</si>
  <si>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</si>
  <si>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</si>
  <si>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</si>
  <si>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</si>
  <si>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</si>
  <si>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</si>
  <si>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</si>
  <si>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</si>
  <si>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</si>
  <si>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</si>
  <si>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</si>
  <si>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</si>
  <si>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</si>
  <si>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</si>
  <si>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</si>
  <si>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</si>
  <si>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</si>
  <si>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</si>
  <si>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</si>
  <si>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</si>
  <si>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</si>
  <si>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</si>
  <si>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</si>
  <si>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</si>
  <si>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</si>
  <si>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</si>
  <si>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</si>
  <si>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</si>
  <si>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</si>
  <si>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</si>
  <si>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</si>
  <si>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</si>
  <si>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</si>
  <si>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</si>
  <si>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</si>
  <si>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</si>
  <si>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</si>
  <si>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</si>
  <si>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</si>
  <si>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</si>
  <si>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</si>
  <si>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</si>
  <si>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</si>
  <si>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</si>
  <si>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</si>
  <si>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</si>
  <si>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</si>
  <si>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</si>
  <si>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</si>
  <si>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</si>
  <si>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</si>
  <si>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</si>
  <si>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</si>
  <si>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</si>
  <si>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</si>
  <si>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</si>
  <si>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</si>
  <si>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</si>
  <si>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</si>
  <si>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</si>
  <si>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</si>
  <si>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</si>
  <si>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</si>
  <si>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</si>
  <si>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</si>
  <si>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</si>
  <si>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</si>
  <si>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</si>
  <si>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</si>
  <si>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</si>
  <si>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</si>
  <si>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</si>
  <si>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</si>
  <si>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</si>
  <si>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</si>
  <si>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平成6年度に事業認可を受けて事業に着手し、平成11年度末に一部において供用を開始した。現在、市街化区域における面整備は概成している。
市街化区域における面整備のため、資本費が抑えられているほか、商業施設や工場、病院等の大口需要施設が立地するなど使用料収入も比較的多く経営の健全性は高いが、水洗化率が高く家庭におけるこれ以上の使用料の増収を見込むことは難しい。主要な施設である管路の法定耐用年数は50年と長く、この間に建設改良債の償還額が減少していくことから留保財源の確保に努める。代わって雨水施設については、近年増加する雨量を適正に排除できる施設の整備が求められており、雨水公費の原則から一般会計と調整を図りつつ、公共下水道（広義）の概成後においては雨水施設の計画的な整備にシフトしていく必要があると考えている。当町の下水道は狭義の公共下水道、特定環境保全公共下水道、農業集落排水の3事業を展開している。狭義の公共下水道の経営は比較的安定しているが、人口密度や面積など特定環境保全公共下水道及び農業集落排水については、それぞれの事業単位において収支を合わせることは難しい状態ではあるが、当町では町内一円における下水道サービスを均質とするため、3事業おいて同一の使用料体系とし一体的に事業を運営している。事業ごとに経営状況を把握しつつ、3事業をひとつの下水道事業として一体的に捉えたり、広義の公共下水道と農業集落排水の2つのセグメントに捉えたり多角的な視点において事業を展開している。
</t>
    <rPh sb="43" eb="45">
      <t>ゲンザイ</t>
    </rPh>
    <rPh sb="76" eb="77">
      <t>メン</t>
    </rPh>
    <rPh sb="128" eb="131">
      <t>ヒカクテキ</t>
    </rPh>
    <rPh sb="131" eb="132">
      <t>オオ</t>
    </rPh>
    <rPh sb="133" eb="135">
      <t>ケイエイ</t>
    </rPh>
    <rPh sb="138" eb="139">
      <t>セイ</t>
    </rPh>
    <rPh sb="140" eb="141">
      <t>タカ</t>
    </rPh>
    <rPh sb="144" eb="148">
      <t>スイセンカリツ</t>
    </rPh>
    <rPh sb="149" eb="150">
      <t>タカ</t>
    </rPh>
    <rPh sb="151" eb="153">
      <t>カテイ</t>
    </rPh>
    <rPh sb="159" eb="161">
      <t>イジョウ</t>
    </rPh>
    <rPh sb="162" eb="165">
      <t>シヨウリョウ</t>
    </rPh>
    <rPh sb="166" eb="168">
      <t>ゾウシュウ</t>
    </rPh>
    <rPh sb="169" eb="171">
      <t>ミコ</t>
    </rPh>
    <rPh sb="175" eb="176">
      <t>ムズカ</t>
    </rPh>
    <rPh sb="179" eb="181">
      <t>シュヨウ</t>
    </rPh>
    <rPh sb="182" eb="184">
      <t>シセツ</t>
    </rPh>
    <rPh sb="187" eb="189">
      <t>カンロ</t>
    </rPh>
    <rPh sb="190" eb="192">
      <t>ホウテイ</t>
    </rPh>
    <rPh sb="192" eb="196">
      <t>タイヨウネンスウ</t>
    </rPh>
    <rPh sb="199" eb="200">
      <t>ネン</t>
    </rPh>
    <rPh sb="201" eb="202">
      <t>ナガ</t>
    </rPh>
    <rPh sb="206" eb="207">
      <t>アイダ</t>
    </rPh>
    <rPh sb="208" eb="210">
      <t>ケンセツ</t>
    </rPh>
    <rPh sb="210" eb="213">
      <t>カイリョウサイ</t>
    </rPh>
    <rPh sb="218" eb="220">
      <t>ゲンショウ</t>
    </rPh>
    <rPh sb="228" eb="232">
      <t>リュウホザイゲン</t>
    </rPh>
    <rPh sb="233" eb="235">
      <t>カクホ</t>
    </rPh>
    <rPh sb="236" eb="237">
      <t>ツト</t>
    </rPh>
    <rPh sb="240" eb="241">
      <t>カ</t>
    </rPh>
    <rPh sb="244" eb="246">
      <t>ウスイ</t>
    </rPh>
    <rPh sb="246" eb="248">
      <t>シセツ</t>
    </rPh>
    <rPh sb="254" eb="256">
      <t>キンネン</t>
    </rPh>
    <rPh sb="256" eb="258">
      <t>ゾウカ</t>
    </rPh>
    <rPh sb="260" eb="262">
      <t>ウリョウ</t>
    </rPh>
    <rPh sb="285" eb="289">
      <t>ウスイコウヒ</t>
    </rPh>
    <rPh sb="290" eb="292">
      <t>ゲンソク</t>
    </rPh>
    <rPh sb="294" eb="298">
      <t>イッパンカイケイ</t>
    </rPh>
    <rPh sb="299" eb="301">
      <t>チョウセイ</t>
    </rPh>
    <rPh sb="302" eb="303">
      <t>ハカ</t>
    </rPh>
    <rPh sb="307" eb="309">
      <t>コウキョウ</t>
    </rPh>
    <rPh sb="309" eb="312">
      <t>ゲスイドウ</t>
    </rPh>
    <rPh sb="313" eb="315">
      <t>コウギ</t>
    </rPh>
    <rPh sb="317" eb="320">
      <t>ガイセイゴ</t>
    </rPh>
    <rPh sb="325" eb="329">
      <t>ウスイシセツ</t>
    </rPh>
    <rPh sb="330" eb="333">
      <t>ケイカクテキ</t>
    </rPh>
    <rPh sb="334" eb="336">
      <t>セイビ</t>
    </rPh>
    <rPh sb="350" eb="351">
      <t>カンガ</t>
    </rPh>
    <phoneticPr fontId="4"/>
  </si>
  <si>
    <t>当町の公共下水道は流域関連公共下水道のため処理場を有せず、管渠が資産のほとんどを占めている。内地のため事業着手が遅く、50年の法定耐用年数を経過したいわゆる経年管は存在していないため、これを喫緊の課題として捉えてはいないが、有形固定資産減価償却率は毎年2ポイントずつ上昇し、令和3年度以降、類似団体の平均を上回る状態が続いている。アクションプログラムでは管渠の使用可能期間を72年としており、この年数を担保できるようストックマネジメントによる計画的な予防保全に努める。具体例としては、硫化水素や車両荷重により損耗の大きいマンホールポンプの圧送先の点検を行うなど、計画的で効率的な予防保全により施設の延命を図る。</t>
    <rPh sb="32" eb="34">
      <t>シサン</t>
    </rPh>
    <rPh sb="46" eb="48">
      <t>ナイチ</t>
    </rPh>
    <rPh sb="51" eb="55">
      <t>ジギョウチャクシュ</t>
    </rPh>
    <rPh sb="56" eb="57">
      <t>オソ</t>
    </rPh>
    <rPh sb="61" eb="62">
      <t>ネン</t>
    </rPh>
    <rPh sb="63" eb="65">
      <t>ホウテイ</t>
    </rPh>
    <rPh sb="82" eb="84">
      <t>ソンザイ</t>
    </rPh>
    <rPh sb="103" eb="104">
      <t>トラ</t>
    </rPh>
    <rPh sb="124" eb="126">
      <t>マイトシ</t>
    </rPh>
    <rPh sb="133" eb="135">
      <t>ジョウショウ</t>
    </rPh>
    <rPh sb="137" eb="139">
      <t>レイワ</t>
    </rPh>
    <rPh sb="140" eb="142">
      <t>ネンド</t>
    </rPh>
    <rPh sb="142" eb="144">
      <t>イコウ</t>
    </rPh>
    <rPh sb="145" eb="147">
      <t>ルイジ</t>
    </rPh>
    <rPh sb="147" eb="149">
      <t>ダンタイ</t>
    </rPh>
    <rPh sb="150" eb="152">
      <t>ヘイキン</t>
    </rPh>
    <rPh sb="153" eb="155">
      <t>ウワマワ</t>
    </rPh>
    <rPh sb="156" eb="158">
      <t>ジョウタイ</t>
    </rPh>
    <rPh sb="159" eb="160">
      <t>ツヅ</t>
    </rPh>
    <rPh sb="177" eb="179">
      <t>カンキョ</t>
    </rPh>
    <rPh sb="180" eb="186">
      <t>シヨウカノウキカン</t>
    </rPh>
    <rPh sb="198" eb="200">
      <t>ネンスウ</t>
    </rPh>
    <rPh sb="221" eb="224">
      <t>ケイカクテキ</t>
    </rPh>
    <rPh sb="230" eb="231">
      <t>ツト</t>
    </rPh>
    <rPh sb="242" eb="246">
      <t>リュウカスイソ</t>
    </rPh>
    <rPh sb="247" eb="251">
      <t>シャリョウカジュウ</t>
    </rPh>
    <rPh sb="254" eb="256">
      <t>ソンモウ</t>
    </rPh>
    <rPh sb="257" eb="258">
      <t>オオ</t>
    </rPh>
    <rPh sb="269" eb="272">
      <t>アッソウサキ</t>
    </rPh>
    <rPh sb="281" eb="284">
      <t>ケイカクテキ</t>
    </rPh>
    <rPh sb="285" eb="288">
      <t>コウリツテキ</t>
    </rPh>
    <phoneticPr fontId="4"/>
  </si>
  <si>
    <t xml:space="preserve">ライフラインの老朽化が社会問題として顕在化している。当町においても有形固定資産の減価償却率は年々増加しているが、供用開始が遅く管路の老朽化を喫緊の課題とはしていない。管路施設の50年の法定耐用年数に対し使用可能期間は72年とされていることから計画的な予防保全により施設の長期使用を可能とし、この間に内部留保を確保して将来における管渠の更新や有事に備える必要がある。当町の公共下水道事業（狭義）は汚水処理費の全額が使用料により賄われるなど、一定の健全性が担保されているが、特定環境保全公共下水道と農業集落排水の経営状況は狭義の公共下水道に比べて採算を取ることが厳しい状態にある。当町では使用料体系を一元化して同質のサービスを提供してきたが、法適用において公共下水道と農業集落排水のふたつの会計をひとつの会計とし、3事業における視点と一体的な視点を持って運営している。
</t>
    <rPh sb="7" eb="10">
      <t>ロウキュウカ</t>
    </rPh>
    <rPh sb="11" eb="15">
      <t>シャカイモンダイ</t>
    </rPh>
    <rPh sb="18" eb="21">
      <t>ケンザイカ</t>
    </rPh>
    <rPh sb="26" eb="28">
      <t>トウチョウ</t>
    </rPh>
    <rPh sb="56" eb="60">
      <t>キョウヨウカイシ</t>
    </rPh>
    <rPh sb="61" eb="62">
      <t>オソ</t>
    </rPh>
    <rPh sb="63" eb="65">
      <t>カンロ</t>
    </rPh>
    <rPh sb="66" eb="69">
      <t>ロウキュウカ</t>
    </rPh>
    <rPh sb="70" eb="72">
      <t>キッキン</t>
    </rPh>
    <rPh sb="73" eb="75">
      <t>カダイ</t>
    </rPh>
    <rPh sb="85" eb="87">
      <t>シセツ</t>
    </rPh>
    <rPh sb="90" eb="91">
      <t>ネン</t>
    </rPh>
    <rPh sb="92" eb="94">
      <t>ホウテイ</t>
    </rPh>
    <rPh sb="94" eb="98">
      <t>タイヨウネンスウ</t>
    </rPh>
    <rPh sb="99" eb="100">
      <t>タイ</t>
    </rPh>
    <rPh sb="101" eb="103">
      <t>シヨウ</t>
    </rPh>
    <rPh sb="103" eb="107">
      <t>カノウキカン</t>
    </rPh>
    <rPh sb="121" eb="124">
      <t>ケイカクテキ</t>
    </rPh>
    <rPh sb="125" eb="129">
      <t>ヨボウホゼン</t>
    </rPh>
    <rPh sb="132" eb="134">
      <t>シセツ</t>
    </rPh>
    <rPh sb="147" eb="148">
      <t>アイダ</t>
    </rPh>
    <rPh sb="149" eb="153">
      <t>ナイブリュウホ</t>
    </rPh>
    <rPh sb="154" eb="156">
      <t>カクホ</t>
    </rPh>
    <rPh sb="158" eb="160">
      <t>ショウライ</t>
    </rPh>
    <rPh sb="164" eb="166">
      <t>カンキョ</t>
    </rPh>
    <rPh sb="167" eb="169">
      <t>コウシン</t>
    </rPh>
    <rPh sb="170" eb="172">
      <t>ユウジ</t>
    </rPh>
    <rPh sb="173" eb="174">
      <t>ソナ</t>
    </rPh>
    <rPh sb="176" eb="178">
      <t>ヒツヨウ</t>
    </rPh>
    <rPh sb="185" eb="187">
      <t>コウキョウ</t>
    </rPh>
    <rPh sb="187" eb="190">
      <t>ゲスイドウ</t>
    </rPh>
    <rPh sb="190" eb="192">
      <t>ジギョウ</t>
    </rPh>
    <rPh sb="193" eb="195">
      <t>キョウギ</t>
    </rPh>
    <rPh sb="197" eb="202">
      <t>オスイショリヒ</t>
    </rPh>
    <rPh sb="203" eb="205">
      <t>ゼンガク</t>
    </rPh>
    <rPh sb="212" eb="213">
      <t>マカナ</t>
    </rPh>
    <rPh sb="219" eb="221">
      <t>イッテイ</t>
    </rPh>
    <rPh sb="222" eb="225">
      <t>ケンゼンセイ</t>
    </rPh>
    <rPh sb="226" eb="228">
      <t>タンポ</t>
    </rPh>
    <rPh sb="235" eb="246">
      <t>トクテイカンキョウホゼンコウキョウゲスイドウ</t>
    </rPh>
    <rPh sb="251" eb="253">
      <t>ハイスイ</t>
    </rPh>
    <rPh sb="254" eb="256">
      <t>ケイエイ</t>
    </rPh>
    <rPh sb="256" eb="258">
      <t>ジョウキョウ</t>
    </rPh>
    <rPh sb="259" eb="261">
      <t>キョウギ</t>
    </rPh>
    <rPh sb="262" eb="264">
      <t>コウキョウ</t>
    </rPh>
    <rPh sb="264" eb="267">
      <t>ゲスイドウ</t>
    </rPh>
    <rPh sb="268" eb="269">
      <t>クラ</t>
    </rPh>
    <rPh sb="271" eb="273">
      <t>サイサン</t>
    </rPh>
    <rPh sb="274" eb="275">
      <t>ト</t>
    </rPh>
    <rPh sb="279" eb="280">
      <t>キビ</t>
    </rPh>
    <rPh sb="282" eb="284">
      <t>ジョウタイ</t>
    </rPh>
    <rPh sb="288" eb="290">
      <t>トウチョウ</t>
    </rPh>
    <rPh sb="292" eb="295">
      <t>シヨウリョウ</t>
    </rPh>
    <rPh sb="295" eb="297">
      <t>タイケイ</t>
    </rPh>
    <rPh sb="298" eb="301">
      <t>イチゲンカ</t>
    </rPh>
    <rPh sb="303" eb="305">
      <t>ドウシツ</t>
    </rPh>
    <rPh sb="319" eb="322">
      <t>ホウテキヨウ</t>
    </rPh>
    <rPh sb="326" eb="328">
      <t>コウキョウ</t>
    </rPh>
    <rPh sb="328" eb="331">
      <t>ゲスイドウ</t>
    </rPh>
    <rPh sb="332" eb="338">
      <t>ノウギョウシュウラクハイスイ</t>
    </rPh>
    <rPh sb="343" eb="345">
      <t>カイケイ</t>
    </rPh>
    <rPh sb="350" eb="352">
      <t>カイケイ</t>
    </rPh>
    <rPh sb="356" eb="358">
      <t>ジギョウ</t>
    </rPh>
    <rPh sb="362" eb="364">
      <t>シテン</t>
    </rPh>
    <rPh sb="365" eb="368">
      <t>イッタイテキ</t>
    </rPh>
    <rPh sb="369" eb="371">
      <t>シテン</t>
    </rPh>
    <rPh sb="372" eb="373">
      <t>モ</t>
    </rPh>
    <rPh sb="375" eb="377">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</si>
</sst>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38-44D0-A024-C87FE71C30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1C38-44D0-A024-C87FE71C30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26-4423-A070-105A365E65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D526-4423-A070-105A365E65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99.74</c:v>
                </c:pt>
                <c:pt idx="1">
                  <c:v>99.87</c:v>
                </c:pt>
                <c:pt idx="2">
                  <c:v>99.87</c:v>
                </c:pt>
                <c:pt idx="3">
                  <c:v>98.93</c:v>
                </c:pt>
                <c:pt idx="4">
                  <c:v>98.88</c:v>
                </c:pt>
              </c:numCache>
            </c:numRef>
          </c:val>
          <c:extLst>
            <c:ext xmlns:c16="http://schemas.microsoft.com/office/drawing/2014/chart" uri="{C3380CC4-5D6E-409C-BE32-E72D297353CC}">
              <c16:uniqueId val="{00000000-AABC-4D3A-B55A-D54376AE76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AABC-4D3A-B55A-D54376AE76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103.76</c:v>
                </c:pt>
                <c:pt idx="1">
                  <c:v>109.89</c:v>
                </c:pt>
                <c:pt idx="2">
                  <c:v>109.78</c:v>
                </c:pt>
                <c:pt idx="3">
                  <c:v>103.1</c:v>
                </c:pt>
                <c:pt idx="4">
                  <c:v>104.95</c:v>
                </c:pt>
              </c:numCache>
            </c:numRef>
          </c:val>
          <c:extLst>
            <c:ext xmlns:c16="http://schemas.microsoft.com/office/drawing/2014/chart" uri="{C3380CC4-5D6E-409C-BE32-E72D297353CC}">
              <c16:uniqueId val="{00000000-0A20-4A36-8CB1-CCA2B67267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0A20-4A36-8CB1-CCA2B67267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12.67</c:v>
                </c:pt>
                <c:pt idx="1">
                  <c:v>15.17</c:v>
                </c:pt>
                <c:pt idx="2">
                  <c:v>17.64</c:v>
                </c:pt>
                <c:pt idx="3">
                  <c:v>20.079999999999998</c:v>
                </c:pt>
                <c:pt idx="4">
                  <c:v>22.54</c:v>
                </c:pt>
              </c:numCache>
            </c:numRef>
          </c:val>
          <c:extLst>
            <c:ext xmlns:c16="http://schemas.microsoft.com/office/drawing/2014/chart" uri="{C3380CC4-5D6E-409C-BE32-E72D297353CC}">
              <c16:uniqueId val="{00000000-EB1A-4FC5-92F9-F438D94EE7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EB1A-4FC5-92F9-F438D94EE7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5E-4FB1-9675-8FACE360D9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E55E-4FB1-9675-8FACE360D9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FC-4777-B5CB-B9EDD00C4E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1EFC-4777-B5CB-B9EDD00C4E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57.05</c:v>
                </c:pt>
                <c:pt idx="1">
                  <c:v>57.82</c:v>
                </c:pt>
                <c:pt idx="2">
                  <c:v>65.650000000000006</c:v>
                </c:pt>
                <c:pt idx="3">
                  <c:v>66.34</c:v>
                </c:pt>
                <c:pt idx="4">
                  <c:v>53.2</c:v>
                </c:pt>
              </c:numCache>
            </c:numRef>
          </c:val>
          <c:extLst>
            <c:ext xmlns:c16="http://schemas.microsoft.com/office/drawing/2014/chart" uri="{C3380CC4-5D6E-409C-BE32-E72D297353CC}">
              <c16:uniqueId val="{00000000-FF97-4445-BED0-6382631242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FF97-4445-BED0-6382631242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339.64</c:v>
                </c:pt>
                <c:pt idx="1">
                  <c:v>571.19000000000005</c:v>
                </c:pt>
                <c:pt idx="2">
                  <c:v>544.04999999999995</c:v>
                </c:pt>
                <c:pt idx="3">
                  <c:v>466.64</c:v>
                </c:pt>
                <c:pt idx="4">
                  <c:v>446</c:v>
                </c:pt>
              </c:numCache>
            </c:numRef>
          </c:val>
          <c:extLst>
            <c:ext xmlns:c16="http://schemas.microsoft.com/office/drawing/2014/chart" uri="{C3380CC4-5D6E-409C-BE32-E72D297353CC}">
              <c16:uniqueId val="{00000000-0CA6-4A6E-852B-13B9E486F9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0CA6-4A6E-852B-13B9E486F9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117.58</c:v>
                </c:pt>
                <c:pt idx="1">
                  <c:v>124.21</c:v>
                </c:pt>
                <c:pt idx="2">
                  <c:v>136.21</c:v>
                </c:pt>
                <c:pt idx="3">
                  <c:v>137.77000000000001</c:v>
                </c:pt>
                <c:pt idx="4">
                  <c:v>139.47999999999999</c:v>
                </c:pt>
              </c:numCache>
            </c:numRef>
          </c:val>
          <c:extLst>
            <c:ext xmlns:c16="http://schemas.microsoft.com/office/drawing/2014/chart" uri="{C3380CC4-5D6E-409C-BE32-E72D297353CC}">
              <c16:uniqueId val="{00000000-7C56-426F-9DCA-151CBEE255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7C56-426F-9DCA-151CBEE255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128.03</c:v>
                </c:pt>
                <c:pt idx="1">
                  <c:v>121.47</c:v>
                </c:pt>
                <c:pt idx="2">
                  <c:v>110.79</c:v>
                </c:pt>
                <c:pt idx="3">
                  <c:v>110.25</c:v>
                </c:pt>
                <c:pt idx="4">
                  <c:v>108.98</c:v>
                </c:pt>
              </c:numCache>
            </c:numRef>
          </c:val>
          <c:extLst>
            <c:ext xmlns:c16="http://schemas.microsoft.com/office/drawing/2014/chart" uri="{C3380CC4-5D6E-409C-BE32-E72D297353CC}">
              <c16:uniqueId val="{00000000-3268-4D65-ABB4-7947F5ACD1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3268-4D65-ABB4-7947F5ACD1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7" zoomScaleNormal="100" workbookViewId="0">
      <selection activeCell="CE76" sqref="CE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菰野町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40758</v>
      </c>
      <c r="AM8" s="44"/>
      <c r="AN8" s="44"/>
      <c r="AO8" s="44"/>
      <c r="AP8" s="44"/>
      <c r="AQ8" s="44"/>
      <c r="AR8" s="44"/>
      <c r="AS8" s="44"/>
      <c r="AT8" s="45">
        <f>データ!T6</f>
        <v>107.01</v>
      </c>
      <c r="AU8" s="45"/>
      <c r="AV8" s="45"/>
      <c r="AW8" s="45"/>
      <c r="AX8" s="45"/>
      <c r="AY8" s="45"/>
      <c r="AZ8" s="45"/>
      <c r="BA8" s="45"/>
      <c r="BB8" s="45">
        <f>データ!U6</f>
        <v>380.88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65.05</v>
      </c>
      <c r="J10" s="45"/>
      <c r="K10" s="45"/>
      <c r="L10" s="45"/>
      <c r="M10" s="45"/>
      <c r="N10" s="45"/>
      <c r="O10" s="45"/>
      <c r="P10" s="45">
        <f>データ!P6</f>
        <v>39.42</v>
      </c>
      <c r="Q10" s="45"/>
      <c r="R10" s="45"/>
      <c r="S10" s="45"/>
      <c r="T10" s="45"/>
      <c r="U10" s="45"/>
      <c r="V10" s="45"/>
      <c r="W10" s="45">
        <f>データ!Q6</f>
        <v>107.69</v>
      </c>
      <c r="X10" s="45"/>
      <c r="Y10" s="45"/>
      <c r="Z10" s="45"/>
      <c r="AA10" s="45"/>
      <c r="AB10" s="45"/>
      <c r="AC10" s="45"/>
      <c r="AD10" s="44">
        <f>データ!R6</f>
        <v>3146</v>
      </c>
      <c r="AE10" s="44"/>
      <c r="AF10" s="44"/>
      <c r="AG10" s="44"/>
      <c r="AH10" s="44"/>
      <c r="AI10" s="44"/>
      <c r="AJ10" s="44"/>
      <c r="AK10" s="2"/>
      <c r="AL10" s="44">
        <f>データ!V6</f>
        <v>16026</v>
      </c>
      <c r="AM10" s="44"/>
      <c r="AN10" s="44"/>
      <c r="AO10" s="44"/>
      <c r="AP10" s="44"/>
      <c r="AQ10" s="44"/>
      <c r="AR10" s="44"/>
      <c r="AS10" s="44"/>
      <c r="AT10" s="45">
        <f>データ!W6</f>
        <v>3.23</v>
      </c>
      <c r="AU10" s="45"/>
      <c r="AV10" s="45"/>
      <c r="AW10" s="45"/>
      <c r="AX10" s="45"/>
      <c r="AY10" s="45"/>
      <c r="AZ10" s="45"/>
      <c r="BA10" s="45"/>
      <c r="BB10" s="45">
        <f>データ!X6</f>
        <v>4961.6099999999997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113</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114</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7"/>
      <c r="BM60" s="38"/>
      <c r="BN60" s="38"/>
      <c r="BO60" s="38"/>
      <c r="BP60" s="38"/>
      <c r="BQ60" s="38"/>
      <c r="BR60" s="38"/>
      <c r="BS60" s="38"/>
      <c r="BT60" s="38"/>
      <c r="BU60" s="38"/>
      <c r="BV60" s="38"/>
      <c r="BW60" s="38"/>
      <c r="BX60" s="38"/>
      <c r="BY60" s="38"/>
      <c r="BZ60" s="39"/>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6GuIxJw6Lo68W5A1z1O6ei9DrwZVJOb+KXtGC1pEfUGThAOCv1CqdzBrkvuq0nOdRMsIb33YAh+FQBWIf42+Q==" saltValue="4QMHi43s49oT3gxthykq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243418</v>
      </c>
      <c r="D6" s="19">
        <f t="shared" si="3"/>
        <v>46</v>
      </c>
      <c r="E6" s="19">
        <f t="shared" si="3"/>
        <v>17</v>
      </c>
      <c r="F6" s="19">
        <f t="shared" si="3"/>
        <v>1</v>
      </c>
      <c r="G6" s="19">
        <f t="shared" si="3"/>
        <v>0</v>
      </c>
      <c r="H6" s="19" t="str">
        <f t="shared" si="3"/>
        <v>三重県　菰野町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65.05</v>
      </c>
      <c r="P6" s="20">
        <f t="shared" si="3"/>
        <v>39.42</v>
      </c>
      <c r="Q6" s="20">
        <f t="shared" si="3"/>
        <v>107.69</v>
      </c>
      <c r="R6" s="20">
        <f t="shared" si="3"/>
        <v>3146</v>
      </c>
      <c r="S6" s="20">
        <f t="shared" si="3"/>
        <v>40758</v>
      </c>
      <c r="T6" s="20">
        <f t="shared" si="3"/>
        <v>107.01</v>
      </c>
      <c r="U6" s="20">
        <f t="shared" si="3"/>
        <v>380.88</v>
      </c>
      <c r="V6" s="20">
        <f t="shared" si="3"/>
        <v>16026</v>
      </c>
      <c r="W6" s="20">
        <f t="shared" si="3"/>
        <v>3.23</v>
      </c>
      <c r="X6" s="20">
        <f t="shared" si="3"/>
        <v>4961.6099999999997</v>
      </c>
      <c r="Y6" s="21">
        <f>IF(Y7="",NA(),Y7)</f>
        <v>103.76</v>
      </c>
      <c r="Z6" s="21">
        <f t="shared" ref="Z6:AH6" si="4">IF(Z7="",NA(),Z7)</f>
        <v>109.89</v>
      </c>
      <c r="AA6" s="21">
        <f t="shared" si="4"/>
        <v>109.78</v>
      </c>
      <c r="AB6" s="21">
        <f t="shared" si="4"/>
        <v>103.1</v>
      </c>
      <c r="AC6" s="21">
        <f t="shared" si="4"/>
        <v>104.95</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57.05</v>
      </c>
      <c r="AV6" s="21">
        <f t="shared" ref="AV6:BD6" si="6">IF(AV7="",NA(),AV7)</f>
        <v>57.82</v>
      </c>
      <c r="AW6" s="21">
        <f t="shared" si="6"/>
        <v>65.650000000000006</v>
      </c>
      <c r="AX6" s="21">
        <f t="shared" si="6"/>
        <v>66.34</v>
      </c>
      <c r="AY6" s="21">
        <f t="shared" si="6"/>
        <v>53.2</v>
      </c>
      <c r="AZ6" s="21">
        <f t="shared" si="6"/>
        <v>40.67</v>
      </c>
      <c r="BA6" s="21">
        <f t="shared" si="6"/>
        <v>47.7</v>
      </c>
      <c r="BB6" s="21">
        <f t="shared" si="6"/>
        <v>50.59</v>
      </c>
      <c r="BC6" s="21">
        <f t="shared" si="6"/>
        <v>62.37</v>
      </c>
      <c r="BD6" s="21">
        <f t="shared" si="6"/>
        <v>63.88</v>
      </c>
      <c r="BE6" s="20" t="str">
        <f>IF(BE7="","",IF(BE7="-","【-】","【"&amp;SUBSTITUTE(TEXT(BE7,"#,##0.00"),"-","△")&amp;"】"))</f>
        <v>【82.75】</v>
      </c>
      <c r="BF6" s="21">
        <f>IF(BF7="",NA(),BF7)</f>
        <v>339.64</v>
      </c>
      <c r="BG6" s="21">
        <f t="shared" ref="BG6:BO6" si="7">IF(BG7="",NA(),BG7)</f>
        <v>571.19000000000005</v>
      </c>
      <c r="BH6" s="21">
        <f t="shared" si="7"/>
        <v>544.04999999999995</v>
      </c>
      <c r="BI6" s="21">
        <f t="shared" si="7"/>
        <v>466.64</v>
      </c>
      <c r="BJ6" s="21">
        <f t="shared" si="7"/>
        <v>446</v>
      </c>
      <c r="BK6" s="21">
        <f t="shared" si="7"/>
        <v>1050.51</v>
      </c>
      <c r="BL6" s="21">
        <f t="shared" si="7"/>
        <v>1102.01</v>
      </c>
      <c r="BM6" s="21">
        <f t="shared" si="7"/>
        <v>987.36</v>
      </c>
      <c r="BN6" s="21">
        <f t="shared" si="7"/>
        <v>1042.77</v>
      </c>
      <c r="BO6" s="21">
        <f t="shared" si="7"/>
        <v>943.46</v>
      </c>
      <c r="BP6" s="20" t="str">
        <f>IF(BP7="","",IF(BP7="-","【-】","【"&amp;SUBSTITUTE(TEXT(BP7,"#,##0.00"),"-","△")&amp;"】"))</f>
        <v>【602.56】</v>
      </c>
      <c r="BQ6" s="21">
        <f>IF(BQ7="",NA(),BQ7)</f>
        <v>117.58</v>
      </c>
      <c r="BR6" s="21">
        <f t="shared" ref="BR6:BZ6" si="8">IF(BR7="",NA(),BR7)</f>
        <v>124.21</v>
      </c>
      <c r="BS6" s="21">
        <f t="shared" si="8"/>
        <v>136.21</v>
      </c>
      <c r="BT6" s="21">
        <f t="shared" si="8"/>
        <v>137.77000000000001</v>
      </c>
      <c r="BU6" s="21">
        <f t="shared" si="8"/>
        <v>139.47999999999999</v>
      </c>
      <c r="BV6" s="21">
        <f t="shared" si="8"/>
        <v>82.65</v>
      </c>
      <c r="BW6" s="21">
        <f t="shared" si="8"/>
        <v>82.55</v>
      </c>
      <c r="BX6" s="21">
        <f t="shared" si="8"/>
        <v>83.55</v>
      </c>
      <c r="BY6" s="21">
        <f t="shared" si="8"/>
        <v>84.48</v>
      </c>
      <c r="BZ6" s="21">
        <f t="shared" si="8"/>
        <v>79.22</v>
      </c>
      <c r="CA6" s="20" t="str">
        <f>IF(CA7="","",IF(CA7="-","【-】","【"&amp;SUBSTITUTE(TEXT(CA7,"#,##0.00"),"-","△")&amp;"】"))</f>
        <v>【97.94】</v>
      </c>
      <c r="CB6" s="21">
        <f>IF(CB7="",NA(),CB7)</f>
        <v>128.03</v>
      </c>
      <c r="CC6" s="21">
        <f t="shared" ref="CC6:CK6" si="9">IF(CC7="",NA(),CC7)</f>
        <v>121.47</v>
      </c>
      <c r="CD6" s="21">
        <f t="shared" si="9"/>
        <v>110.79</v>
      </c>
      <c r="CE6" s="21">
        <f t="shared" si="9"/>
        <v>110.25</v>
      </c>
      <c r="CF6" s="21">
        <f t="shared" si="9"/>
        <v>108.98</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99.74</v>
      </c>
      <c r="CY6" s="21">
        <f t="shared" ref="CY6:DG6" si="11">IF(CY7="",NA(),CY7)</f>
        <v>99.87</v>
      </c>
      <c r="CZ6" s="21">
        <f t="shared" si="11"/>
        <v>99.87</v>
      </c>
      <c r="DA6" s="21">
        <f t="shared" si="11"/>
        <v>98.93</v>
      </c>
      <c r="DB6" s="21">
        <f t="shared" si="11"/>
        <v>98.88</v>
      </c>
      <c r="DC6" s="21">
        <f t="shared" si="11"/>
        <v>82.08</v>
      </c>
      <c r="DD6" s="21">
        <f t="shared" si="11"/>
        <v>81.34</v>
      </c>
      <c r="DE6" s="21">
        <f t="shared" si="11"/>
        <v>81.14</v>
      </c>
      <c r="DF6" s="21">
        <f t="shared" si="11"/>
        <v>79.7</v>
      </c>
      <c r="DG6" s="21">
        <f t="shared" si="11"/>
        <v>79</v>
      </c>
      <c r="DH6" s="20" t="str">
        <f>IF(DH7="","",IF(DH7="-","【-】","【"&amp;SUBSTITUTE(TEXT(DH7,"#,##0.00"),"-","△")&amp;"】"))</f>
        <v>【96.00】</v>
      </c>
      <c r="DI6" s="21">
        <f>IF(DI7="",NA(),DI7)</f>
        <v>12.67</v>
      </c>
      <c r="DJ6" s="21">
        <f t="shared" ref="DJ6:DR6" si="12">IF(DJ7="",NA(),DJ7)</f>
        <v>15.17</v>
      </c>
      <c r="DK6" s="21">
        <f t="shared" si="12"/>
        <v>17.64</v>
      </c>
      <c r="DL6" s="21">
        <f t="shared" si="12"/>
        <v>20.079999999999998</v>
      </c>
      <c r="DM6" s="21">
        <f t="shared" si="12"/>
        <v>22.54</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243418</v>
      </c>
      <c r="D7" s="23">
        <v>46</v>
      </c>
      <c r="E7" s="23">
        <v>17</v>
      </c>
      <c r="F7" s="23">
        <v>1</v>
      </c>
      <c r="G7" s="23">
        <v>0</v>
      </c>
      <c r="H7" s="23" t="s">
        <v>96</v>
      </c>
      <c r="I7" s="23" t="s">
        <v>97</v>
      </c>
      <c r="J7" s="23" t="s">
        <v>98</v>
      </c>
      <c r="K7" s="23" t="s">
        <v>99</v>
      </c>
      <c r="L7" s="23" t="s">
        <v>100</v>
      </c>
      <c r="M7" s="23" t="s">
        <v>101</v>
      </c>
      <c r="N7" s="24" t="s">
        <v>102</v>
      </c>
      <c r="O7" s="24">
        <v>65.05</v>
      </c>
      <c r="P7" s="24">
        <v>39.42</v>
      </c>
      <c r="Q7" s="24">
        <v>107.69</v>
      </c>
      <c r="R7" s="24">
        <v>3146</v>
      </c>
      <c r="S7" s="24">
        <v>40758</v>
      </c>
      <c r="T7" s="24">
        <v>107.01</v>
      </c>
      <c r="U7" s="24">
        <v>380.88</v>
      </c>
      <c r="V7" s="24">
        <v>16026</v>
      </c>
      <c r="W7" s="24">
        <v>3.23</v>
      </c>
      <c r="X7" s="24">
        <v>4961.6099999999997</v>
      </c>
      <c r="Y7" s="24">
        <v>103.76</v>
      </c>
      <c r="Z7" s="24">
        <v>109.89</v>
      </c>
      <c r="AA7" s="24">
        <v>109.78</v>
      </c>
      <c r="AB7" s="24">
        <v>103.1</v>
      </c>
      <c r="AC7" s="24">
        <v>104.95</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57.05</v>
      </c>
      <c r="AV7" s="24">
        <v>57.82</v>
      </c>
      <c r="AW7" s="24">
        <v>65.650000000000006</v>
      </c>
      <c r="AX7" s="24">
        <v>66.34</v>
      </c>
      <c r="AY7" s="24">
        <v>53.2</v>
      </c>
      <c r="AZ7" s="24">
        <v>40.67</v>
      </c>
      <c r="BA7" s="24">
        <v>47.7</v>
      </c>
      <c r="BB7" s="24">
        <v>50.59</v>
      </c>
      <c r="BC7" s="24">
        <v>62.37</v>
      </c>
      <c r="BD7" s="24">
        <v>63.88</v>
      </c>
      <c r="BE7" s="24">
        <v>82.75</v>
      </c>
      <c r="BF7" s="24">
        <v>339.64</v>
      </c>
      <c r="BG7" s="24">
        <v>571.19000000000005</v>
      </c>
      <c r="BH7" s="24">
        <v>544.04999999999995</v>
      </c>
      <c r="BI7" s="24">
        <v>466.64</v>
      </c>
      <c r="BJ7" s="24">
        <v>446</v>
      </c>
      <c r="BK7" s="24">
        <v>1050.51</v>
      </c>
      <c r="BL7" s="24">
        <v>1102.01</v>
      </c>
      <c r="BM7" s="24">
        <v>987.36</v>
      </c>
      <c r="BN7" s="24">
        <v>1042.77</v>
      </c>
      <c r="BO7" s="24">
        <v>943.46</v>
      </c>
      <c r="BP7" s="24">
        <v>602.55999999999995</v>
      </c>
      <c r="BQ7" s="24">
        <v>117.58</v>
      </c>
      <c r="BR7" s="24">
        <v>124.21</v>
      </c>
      <c r="BS7" s="24">
        <v>136.21</v>
      </c>
      <c r="BT7" s="24">
        <v>137.77000000000001</v>
      </c>
      <c r="BU7" s="24">
        <v>139.47999999999999</v>
      </c>
      <c r="BV7" s="24">
        <v>82.65</v>
      </c>
      <c r="BW7" s="24">
        <v>82.55</v>
      </c>
      <c r="BX7" s="24">
        <v>83.55</v>
      </c>
      <c r="BY7" s="24">
        <v>84.48</v>
      </c>
      <c r="BZ7" s="24">
        <v>79.22</v>
      </c>
      <c r="CA7" s="24">
        <v>97.94</v>
      </c>
      <c r="CB7" s="24">
        <v>128.03</v>
      </c>
      <c r="CC7" s="24">
        <v>121.47</v>
      </c>
      <c r="CD7" s="24">
        <v>110.79</v>
      </c>
      <c r="CE7" s="24">
        <v>110.25</v>
      </c>
      <c r="CF7" s="24">
        <v>108.98</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99.74</v>
      </c>
      <c r="CY7" s="24">
        <v>99.87</v>
      </c>
      <c r="CZ7" s="24">
        <v>99.87</v>
      </c>
      <c r="DA7" s="24">
        <v>98.93</v>
      </c>
      <c r="DB7" s="24">
        <v>98.88</v>
      </c>
      <c r="DC7" s="24">
        <v>82.08</v>
      </c>
      <c r="DD7" s="24">
        <v>81.34</v>
      </c>
      <c r="DE7" s="24">
        <v>81.14</v>
      </c>
      <c r="DF7" s="24">
        <v>79.7</v>
      </c>
      <c r="DG7" s="24">
        <v>79</v>
      </c>
      <c r="DH7" s="24">
        <v>96</v>
      </c>
      <c r="DI7" s="24">
        <v>12.67</v>
      </c>
      <c r="DJ7" s="24">
        <v>15.17</v>
      </c>
      <c r="DK7" s="24">
        <v>17.64</v>
      </c>
      <c r="DL7" s="24">
        <v>20.079999999999998</v>
      </c>
      <c r="DM7" s="24">
        <v>22.54</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