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388\Desktop\"/>
    </mc:Choice>
  </mc:AlternateContent>
  <xr:revisionPtr revIDLastSave="0" documentId="13_ncr:1_{40519BFA-24B8-43F4-88FB-D3B3FCF46854}" xr6:coauthVersionLast="47" xr6:coauthVersionMax="47" xr10:uidLastSave="{00000000-0000-0000-0000-000000000000}"/>
  <workbookProtection workbookAlgorithmName="SHA-512" workbookHashValue="crgyEA+V+b/Dc82QDlOgyvhtu8S4whOkZUgZVmS+lDPtpx2nTbG4Z0qrAmfL42F0IcSL2cXavmkl4DyloqYfVg==" workbookSaltValue="Bpr6SD2XXzo/OHoeFrvKt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AD10" i="4" s="1"/>
  <c r="Q6" i="5"/>
  <c r="W10" i="4" s="1"/>
  <c r="P6" i="5"/>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I85" i="4"/>
  <c r="G85" i="4"/>
  <c r="AT10" i="4"/>
  <c r="AL10" i="4"/>
  <c r="P10" i="4"/>
  <c r="I10" i="4"/>
</calcChain>
</file>

<file path=xl/sharedStrings.xml><?xml version="1.0" encoding="utf-8"?>
<sst xmlns="http://schemas.openxmlformats.org/spreadsheetml/2006/main" count="299" uniqueCount="115">
  <si>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</si>
  <si>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</si>
  <si>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</si>
  <si>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</si>
  <si>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</si>
  <si>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</si>
  <si>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</si>
  <si>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</si>
  <si>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</si>
  <si>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</si>
  <si>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</si>
  <si>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</si>
  <si>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</si>
  <si>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</si>
  <si>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</si>
  <si>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</si>
  <si>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</si>
  <si>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</si>
  <si>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</si>
  <si>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</si>
  <si>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</si>
  <si>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</si>
  <si>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</si>
  <si>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</si>
  <si>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</si>
  <si>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</si>
  <si>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</si>
  <si>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</si>
  <si>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</si>
  <si>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</si>
  <si>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</si>
  <si>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</si>
  <si>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</si>
  <si>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</si>
  <si>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</si>
  <si>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</si>
  <si>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</si>
  <si>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</si>
  <si>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</si>
  <si>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</si>
  <si>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</si>
  <si>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</si>
  <si>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</si>
  <si>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</si>
  <si>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</si>
  <si>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</si>
  <si>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</si>
  <si>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</si>
  <si>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</si>
  <si>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</si>
  <si>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</si>
  <si>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</si>
  <si>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</si>
  <si>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</si>
  <si>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</si>
  <si>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</si>
  <si>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</si>
  <si>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</si>
  <si>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</si>
  <si>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</si>
  <si>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</si>
  <si>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</si>
  <si>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</si>
  <si>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</si>
  <si>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</si>
  <si>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</si>
  <si>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</si>
  <si>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</si>
  <si>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</si>
  <si>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</si>
  <si>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</si>
  <si>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</si>
  <si>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</si>
  <si>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</si>
  <si>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</si>
  <si>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</si>
  <si>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</si>
  <si>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</si>
  <si>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</si>
  <si>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</si>
  <si>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</si>
  <si>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</si>
  <si>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</si>
  <si>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</si>
  <si>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</si>
  <si>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</si>
  <si>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</si>
  <si>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</si>
  <si>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</si>
  <si>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</si>
  <si>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</si>
  <si>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</si>
  <si>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</si>
  <si>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</si>
  <si>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</si>
  <si>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</si>
  <si>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東員町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</si>
  <si>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</si>
  <si>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</si>
  <si>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</si>
  <si>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</si>
  <si>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</si>
  <si>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</si>
  <si>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</si>
  <si>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</si>
  <si>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</si>
  <si>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</si>
  <si>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</si>
  <si>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</si>
  <si>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</si>
  <si>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</si>
  <si>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</si>
  <si>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①令和5年度に特別会計から公営企業会計に移行しているため低い水準であるが、老朽化が進んでいる資産も増加していることから、今後の推移については注視していく必要がある。
②平成2年度より整備し始めたため法定耐用年数が50年である下水道施設は比較的新しいものであるが、一斉に整備された管渠のため、今後急激に上昇していくことが見込まれる。管渠点検を状況を見て行っていく。
③管渠は現在、維持補修により機能を保持している状況である。現時点では早急な管渠の更新の必要性は少ないが、早期発見に努める。マンホールポンプにおいては、更新時期を迎えており部分的な更新・修繕を行っている。耐用年数が経過したマンホール蓋については、ストックマネジメントに則り順次取り替えている。なお、主要な管渠の耐震化については平成29年度に施工完了した。管渠施設等の適切な維持管理や延命化を図り低コストで機能を保持していく必要がある。</t>
    <rPh sb="112" eb="115">
      <t>ゲスイドウ</t>
    </rPh>
    <rPh sb="115" eb="117">
      <t>シセツ</t>
    </rPh>
    <phoneticPr fontId="4"/>
  </si>
  <si>
    <t>下水道事業を取り巻く経営環境は、人口減少や節水機器の普及など水需要の減少に伴う下水道使用料収入の減少が予想される一方、管渠整備事業は大部分が平成2年度から平成13年度の間の短期間で整備され、更新時期が集中すると予想される。平成29年度に策定したストックマネジメント計画や平成30年度に策定した経営戦略を見直し、更新事業の優先順位を設定し費用の平準化を行い、適正な維持管理により長寿命化することが必要である。また、下水道事業が長期的に安定した経営を維持していくために令和5年度から公営企業会計を適用したことにより、財務諸表を公表・比較することで経営の「見える化」を図り、適正な料金原価に照らしあわせ、持続可能な供給単価を設定し、より一層の経営の効率化と経営基盤の強化を図っていくことが必要である。</t>
    <rPh sb="39" eb="42">
      <t>ゲスイドウ</t>
    </rPh>
    <phoneticPr fontId="4"/>
  </si>
  <si>
    <t>①③⑤今後、人口減少に伴い収入は減少していく見込みであり、施設更新にかかる費用を賄うための企業債も増加していく見込みである。なお、収益における下水道使用料の不足分は、一般会計からの基準外繰入金を財源に経費を賄っている状況である。今後は、さらに合理的な経営を行い、下水道使用料の見直し等を検討し、現金等の流動資産の状況にも留意する必要がある。
②令和5年度に特別会計から公営企業会計に移行しており、累積欠損金は発生していないが、引き続き健全経営を続けていけるように取り組んでいく。
④企業債残高の割合については、低い比率であり、拡張時期に借入を行ったものが償還済みになり近年は減少傾向である。今後は施設の更新時期を迎えるにあたり、急激に企業債残高が上昇していくことが見込まれるため、計画的な借入が必要である。
⑥横ばいで推移していく見込みであるが、不明水対策を行い有収率の向上を目指しつつ使用料水準等と比較検討し、効率的な経営を目指す必要がある。
⑧97％を超えて高い水準となっている。今後整備を進めていく区域においても確実に下水道へ接続するよう促進していくとともに未接続者の調査や処理区域の見直しを実施していく。
以上の分析により今後も費用の削減に努めるとともに、一般会計からの繰入金を抑制するため、資本費平準化債を活用していくなど、経営戦略に基づく取組の進捗と成果を一定期間ごとに評価、検証した上で、収支均衡を図る具体的な取組の再検討を行い、中長期の収支見通し等の精緻化を図っていく必要がある。</t>
    <rPh sb="255" eb="256">
      <t>ヒク</t>
    </rPh>
    <rPh sb="257" eb="259">
      <t>ヒリツ</t>
    </rPh>
    <rPh sb="284" eb="286">
      <t>キンネン</t>
    </rPh>
    <rPh sb="287" eb="289">
      <t>ゲンショウ</t>
    </rPh>
    <rPh sb="289" eb="291">
      <t>ケイコウ</t>
    </rPh>
    <rPh sb="295" eb="297">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</si>
</sst>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2C6-400A-A3BE-835B9AF09B5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0.06</c:v>
                </c:pt>
                <c:pt idx="4">
                  <c:v>0.27</c:v>
                </c:pt>
              </c:numCache>
            </c:numRef>
          </c:val>
          <c:smooth val="0"/>
          <c:extLst>
            <c:ext xmlns:c16="http://schemas.microsoft.com/office/drawing/2014/chart" uri="{C3380CC4-5D6E-409C-BE32-E72D297353CC}">
              <c16:uniqueId val="{00000001-42C6-400A-A3BE-835B9AF09B5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58-4BF6-8B93-E19711E98CC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42.09</c:v>
                </c:pt>
                <c:pt idx="4">
                  <c:v>44.79</c:v>
                </c:pt>
              </c:numCache>
            </c:numRef>
          </c:val>
          <c:smooth val="0"/>
          <c:extLst>
            <c:ext xmlns:c16="http://schemas.microsoft.com/office/drawing/2014/chart" uri="{C3380CC4-5D6E-409C-BE32-E72D297353CC}">
              <c16:uniqueId val="{00000001-F558-4BF6-8B93-E19711E98CC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97.58</c:v>
                </c:pt>
                <c:pt idx="4">
                  <c:v>97.68</c:v>
                </c:pt>
              </c:numCache>
            </c:numRef>
          </c:val>
          <c:extLst>
            <c:ext xmlns:c16="http://schemas.microsoft.com/office/drawing/2014/chart" uri="{C3380CC4-5D6E-409C-BE32-E72D297353CC}">
              <c16:uniqueId val="{00000000-A1B6-44D5-A2C2-8887F71B454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84.73</c:v>
                </c:pt>
                <c:pt idx="4">
                  <c:v>88.68</c:v>
                </c:pt>
              </c:numCache>
            </c:numRef>
          </c:val>
          <c:smooth val="0"/>
          <c:extLst>
            <c:ext xmlns:c16="http://schemas.microsoft.com/office/drawing/2014/chart" uri="{C3380CC4-5D6E-409C-BE32-E72D297353CC}">
              <c16:uniqueId val="{00000001-A1B6-44D5-A2C2-8887F71B454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102</c:v>
                </c:pt>
                <c:pt idx="4">
                  <c:v>111.25</c:v>
                </c:pt>
              </c:numCache>
            </c:numRef>
          </c:val>
          <c:extLst>
            <c:ext xmlns:c16="http://schemas.microsoft.com/office/drawing/2014/chart" uri="{C3380CC4-5D6E-409C-BE32-E72D297353CC}">
              <c16:uniqueId val="{00000000-E640-4035-8D67-3529F0FC001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107.11</c:v>
                </c:pt>
                <c:pt idx="4">
                  <c:v>103.79</c:v>
                </c:pt>
              </c:numCache>
            </c:numRef>
          </c:val>
          <c:smooth val="0"/>
          <c:extLst>
            <c:ext xmlns:c16="http://schemas.microsoft.com/office/drawing/2014/chart" uri="{C3380CC4-5D6E-409C-BE32-E72D297353CC}">
              <c16:uniqueId val="{00000001-E640-4035-8D67-3529F0FC001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3.05</c:v>
                </c:pt>
                <c:pt idx="4">
                  <c:v>5.97</c:v>
                </c:pt>
              </c:numCache>
            </c:numRef>
          </c:val>
          <c:extLst>
            <c:ext xmlns:c16="http://schemas.microsoft.com/office/drawing/2014/chart" uri="{C3380CC4-5D6E-409C-BE32-E72D297353CC}">
              <c16:uniqueId val="{00000000-E2AF-4AE3-AF81-4D64211B7C1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26.77</c:v>
                </c:pt>
                <c:pt idx="4">
                  <c:v>34.590000000000003</c:v>
                </c:pt>
              </c:numCache>
            </c:numRef>
          </c:val>
          <c:smooth val="0"/>
          <c:extLst>
            <c:ext xmlns:c16="http://schemas.microsoft.com/office/drawing/2014/chart" uri="{C3380CC4-5D6E-409C-BE32-E72D297353CC}">
              <c16:uniqueId val="{00000001-E2AF-4AE3-AF81-4D64211B7C1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126-4184-B9DF-D0B3736CB16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7.0000000000000007E-2</c:v>
                </c:pt>
                <c:pt idx="4">
                  <c:v>0.1</c:v>
                </c:pt>
              </c:numCache>
            </c:numRef>
          </c:val>
          <c:smooth val="0"/>
          <c:extLst>
            <c:ext xmlns:c16="http://schemas.microsoft.com/office/drawing/2014/chart" uri="{C3380CC4-5D6E-409C-BE32-E72D297353CC}">
              <c16:uniqueId val="{00000001-D126-4184-B9DF-D0B3736CB16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A78-4F97-86A5-25B3E4CAAEA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69.540000000000006</c:v>
                </c:pt>
                <c:pt idx="4">
                  <c:v>53.87</c:v>
                </c:pt>
              </c:numCache>
            </c:numRef>
          </c:val>
          <c:smooth val="0"/>
          <c:extLst>
            <c:ext xmlns:c16="http://schemas.microsoft.com/office/drawing/2014/chart" uri="{C3380CC4-5D6E-409C-BE32-E72D297353CC}">
              <c16:uniqueId val="{00000001-0A78-4F97-86A5-25B3E4CAAEA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137.07</c:v>
                </c:pt>
                <c:pt idx="4">
                  <c:v>182.71</c:v>
                </c:pt>
              </c:numCache>
            </c:numRef>
          </c:val>
          <c:extLst>
            <c:ext xmlns:c16="http://schemas.microsoft.com/office/drawing/2014/chart" uri="{C3380CC4-5D6E-409C-BE32-E72D297353CC}">
              <c16:uniqueId val="{00000000-78EC-4902-BD08-85786E1F6D4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50.63</c:v>
                </c:pt>
                <c:pt idx="4">
                  <c:v>46.37</c:v>
                </c:pt>
              </c:numCache>
            </c:numRef>
          </c:val>
          <c:smooth val="0"/>
          <c:extLst>
            <c:ext xmlns:c16="http://schemas.microsoft.com/office/drawing/2014/chart" uri="{C3380CC4-5D6E-409C-BE32-E72D297353CC}">
              <c16:uniqueId val="{00000001-78EC-4902-BD08-85786E1F6D4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563.73</c:v>
                </c:pt>
                <c:pt idx="4">
                  <c:v>501.98</c:v>
                </c:pt>
              </c:numCache>
            </c:numRef>
          </c:val>
          <c:extLst>
            <c:ext xmlns:c16="http://schemas.microsoft.com/office/drawing/2014/chart" uri="{C3380CC4-5D6E-409C-BE32-E72D297353CC}">
              <c16:uniqueId val="{00000000-678D-415A-B1C9-A125740E75A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1168.69</c:v>
                </c:pt>
                <c:pt idx="4">
                  <c:v>1062.58</c:v>
                </c:pt>
              </c:numCache>
            </c:numRef>
          </c:val>
          <c:smooth val="0"/>
          <c:extLst>
            <c:ext xmlns:c16="http://schemas.microsoft.com/office/drawing/2014/chart" uri="{C3380CC4-5D6E-409C-BE32-E72D297353CC}">
              <c16:uniqueId val="{00000001-678D-415A-B1C9-A125740E75A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53.92</c:v>
                </c:pt>
                <c:pt idx="4">
                  <c:v>56.9</c:v>
                </c:pt>
              </c:numCache>
            </c:numRef>
          </c:val>
          <c:extLst>
            <c:ext xmlns:c16="http://schemas.microsoft.com/office/drawing/2014/chart" uri="{C3380CC4-5D6E-409C-BE32-E72D297353CC}">
              <c16:uniqueId val="{00000000-FEC2-4FC8-BA34-395FF113BE7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70.709999999999994</c:v>
                </c:pt>
                <c:pt idx="4">
                  <c:v>80.36</c:v>
                </c:pt>
              </c:numCache>
            </c:numRef>
          </c:val>
          <c:smooth val="0"/>
          <c:extLst>
            <c:ext xmlns:c16="http://schemas.microsoft.com/office/drawing/2014/chart" uri="{C3380CC4-5D6E-409C-BE32-E72D297353CC}">
              <c16:uniqueId val="{00000001-FEC2-4FC8-BA34-395FF113BE7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201.51</c:v>
                </c:pt>
                <c:pt idx="4">
                  <c:v>191.7</c:v>
                </c:pt>
              </c:numCache>
            </c:numRef>
          </c:val>
          <c:extLst>
            <c:ext xmlns:c16="http://schemas.microsoft.com/office/drawing/2014/chart" uri="{C3380CC4-5D6E-409C-BE32-E72D297353CC}">
              <c16:uniqueId val="{00000000-E64B-48B3-8DBC-16D5666671B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233.15</c:v>
                </c:pt>
                <c:pt idx="4">
                  <c:v>201.33</c:v>
                </c:pt>
              </c:numCache>
            </c:numRef>
          </c:val>
          <c:smooth val="0"/>
          <c:extLst>
            <c:ext xmlns:c16="http://schemas.microsoft.com/office/drawing/2014/chart" uri="{C3380CC4-5D6E-409C-BE32-E72D297353CC}">
              <c16:uniqueId val="{00000001-E64B-48B3-8DBC-16D5666671B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18"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東員町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非設置</v>
      </c>
      <c r="AE8" s="35"/>
      <c r="AF8" s="35"/>
      <c r="AG8" s="35"/>
      <c r="AH8" s="35"/>
      <c r="AI8" s="35"/>
      <c r="AJ8" s="35"/>
      <c r="AK8" s="3"/>
      <c r="AL8" s="36">
        <f>データ!S6</f>
        <v>25737</v>
      </c>
      <c r="AM8" s="36"/>
      <c r="AN8" s="36"/>
      <c r="AO8" s="36"/>
      <c r="AP8" s="36"/>
      <c r="AQ8" s="36"/>
      <c r="AR8" s="36"/>
      <c r="AS8" s="36"/>
      <c r="AT8" s="37">
        <f>データ!T6</f>
        <v>22.68</v>
      </c>
      <c r="AU8" s="37"/>
      <c r="AV8" s="37"/>
      <c r="AW8" s="37"/>
      <c r="AX8" s="37"/>
      <c r="AY8" s="37"/>
      <c r="AZ8" s="37"/>
      <c r="BA8" s="37"/>
      <c r="BB8" s="37">
        <f>データ!U6</f>
        <v>1134.79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60.97</v>
      </c>
      <c r="J10" s="37"/>
      <c r="K10" s="37"/>
      <c r="L10" s="37"/>
      <c r="M10" s="37"/>
      <c r="N10" s="37"/>
      <c r="O10" s="37"/>
      <c r="P10" s="37">
        <f>データ!P6</f>
        <v>32.78</v>
      </c>
      <c r="Q10" s="37"/>
      <c r="R10" s="37"/>
      <c r="S10" s="37"/>
      <c r="T10" s="37"/>
      <c r="U10" s="37"/>
      <c r="V10" s="37"/>
      <c r="W10" s="37">
        <f>データ!Q6</f>
        <v>88.3</v>
      </c>
      <c r="X10" s="37"/>
      <c r="Y10" s="37"/>
      <c r="Z10" s="37"/>
      <c r="AA10" s="37"/>
      <c r="AB10" s="37"/>
      <c r="AC10" s="37"/>
      <c r="AD10" s="36">
        <f>データ!R6</f>
        <v>1760</v>
      </c>
      <c r="AE10" s="36"/>
      <c r="AF10" s="36"/>
      <c r="AG10" s="36"/>
      <c r="AH10" s="36"/>
      <c r="AI10" s="36"/>
      <c r="AJ10" s="36"/>
      <c r="AK10" s="2"/>
      <c r="AL10" s="36">
        <f>データ!V6</f>
        <v>8437</v>
      </c>
      <c r="AM10" s="36"/>
      <c r="AN10" s="36"/>
      <c r="AO10" s="36"/>
      <c r="AP10" s="36"/>
      <c r="AQ10" s="36"/>
      <c r="AR10" s="36"/>
      <c r="AS10" s="36"/>
      <c r="AT10" s="37">
        <f>データ!W6</f>
        <v>2.98</v>
      </c>
      <c r="AU10" s="37"/>
      <c r="AV10" s="37"/>
      <c r="AW10" s="37"/>
      <c r="AX10" s="37"/>
      <c r="AY10" s="37"/>
      <c r="AZ10" s="37"/>
      <c r="BA10" s="37"/>
      <c r="BB10" s="37">
        <f>データ!X6</f>
        <v>2831.21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xtRdGPH06eNK2k1gFWq/B7whOboPsw8pPv3Nf84ushQOFw8ulT5tfaY5+V6nqxCYHkeJoBaWxrCsKrvGPJkemw==" saltValue="XdtIL4/sbCP88pabfJGsq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243248</v>
      </c>
      <c r="D6" s="19">
        <f t="shared" si="3"/>
        <v>46</v>
      </c>
      <c r="E6" s="19">
        <f t="shared" si="3"/>
        <v>17</v>
      </c>
      <c r="F6" s="19">
        <f t="shared" si="3"/>
        <v>4</v>
      </c>
      <c r="G6" s="19">
        <f t="shared" si="3"/>
        <v>0</v>
      </c>
      <c r="H6" s="19" t="str">
        <f t="shared" si="3"/>
        <v>三重県　東員町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60.97</v>
      </c>
      <c r="P6" s="20">
        <f t="shared" si="3"/>
        <v>32.78</v>
      </c>
      <c r="Q6" s="20">
        <f t="shared" si="3"/>
        <v>88.3</v>
      </c>
      <c r="R6" s="20">
        <f t="shared" si="3"/>
        <v>1760</v>
      </c>
      <c r="S6" s="20">
        <f t="shared" si="3"/>
        <v>25737</v>
      </c>
      <c r="T6" s="20">
        <f t="shared" si="3"/>
        <v>22.68</v>
      </c>
      <c r="U6" s="20">
        <f t="shared" si="3"/>
        <v>1134.79</v>
      </c>
      <c r="V6" s="20">
        <f t="shared" si="3"/>
        <v>8437</v>
      </c>
      <c r="W6" s="20">
        <f t="shared" si="3"/>
        <v>2.98</v>
      </c>
      <c r="X6" s="20">
        <f t="shared" si="3"/>
        <v>2831.21</v>
      </c>
      <c r="Y6" s="21" t="str">
        <f>IF(Y7="",NA(),Y7)</f>
        <v>-</v>
      </c>
      <c r="Z6" s="21" t="str">
        <f t="shared" ref="Z6:AH6" si="4">IF(Z7="",NA(),Z7)</f>
        <v>-</v>
      </c>
      <c r="AA6" s="21" t="str">
        <f t="shared" si="4"/>
        <v>-</v>
      </c>
      <c r="AB6" s="21">
        <f t="shared" si="4"/>
        <v>102</v>
      </c>
      <c r="AC6" s="21">
        <f t="shared" si="4"/>
        <v>111.25</v>
      </c>
      <c r="AD6" s="21" t="str">
        <f t="shared" si="4"/>
        <v>-</v>
      </c>
      <c r="AE6" s="21" t="str">
        <f t="shared" si="4"/>
        <v>-</v>
      </c>
      <c r="AF6" s="21" t="str">
        <f t="shared" si="4"/>
        <v>-</v>
      </c>
      <c r="AG6" s="21">
        <f t="shared" si="4"/>
        <v>107.11</v>
      </c>
      <c r="AH6" s="21">
        <f t="shared" si="4"/>
        <v>103.79</v>
      </c>
      <c r="AI6" s="20" t="str">
        <f>IF(AI7="","",IF(AI7="-","【-】","【"&amp;SUBSTITUTE(TEXT(AI7,"#,##0.00"),"-","△")&amp;"】"))</f>
        <v>【105.07】</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69.540000000000006</v>
      </c>
      <c r="AS6" s="21">
        <f t="shared" si="5"/>
        <v>53.87</v>
      </c>
      <c r="AT6" s="20" t="str">
        <f>IF(AT7="","",IF(AT7="-","【-】","【"&amp;SUBSTITUTE(TEXT(AT7,"#,##0.00"),"-","△")&amp;"】"))</f>
        <v>【63.54】</v>
      </c>
      <c r="AU6" s="21" t="str">
        <f>IF(AU7="",NA(),AU7)</f>
        <v>-</v>
      </c>
      <c r="AV6" s="21" t="str">
        <f t="shared" ref="AV6:BD6" si="6">IF(AV7="",NA(),AV7)</f>
        <v>-</v>
      </c>
      <c r="AW6" s="21" t="str">
        <f t="shared" si="6"/>
        <v>-</v>
      </c>
      <c r="AX6" s="21">
        <f t="shared" si="6"/>
        <v>137.07</v>
      </c>
      <c r="AY6" s="21">
        <f t="shared" si="6"/>
        <v>182.71</v>
      </c>
      <c r="AZ6" s="21" t="str">
        <f t="shared" si="6"/>
        <v>-</v>
      </c>
      <c r="BA6" s="21" t="str">
        <f t="shared" si="6"/>
        <v>-</v>
      </c>
      <c r="BB6" s="21" t="str">
        <f t="shared" si="6"/>
        <v>-</v>
      </c>
      <c r="BC6" s="21">
        <f t="shared" si="6"/>
        <v>50.63</v>
      </c>
      <c r="BD6" s="21">
        <f t="shared" si="6"/>
        <v>46.37</v>
      </c>
      <c r="BE6" s="20" t="str">
        <f>IF(BE7="","",IF(BE7="-","【-】","【"&amp;SUBSTITUTE(TEXT(BE7,"#,##0.00"),"-","△")&amp;"】"))</f>
        <v>【50.90】</v>
      </c>
      <c r="BF6" s="21" t="str">
        <f>IF(BF7="",NA(),BF7)</f>
        <v>-</v>
      </c>
      <c r="BG6" s="21" t="str">
        <f t="shared" ref="BG6:BO6" si="7">IF(BG7="",NA(),BG7)</f>
        <v>-</v>
      </c>
      <c r="BH6" s="21" t="str">
        <f t="shared" si="7"/>
        <v>-</v>
      </c>
      <c r="BI6" s="21">
        <f t="shared" si="7"/>
        <v>563.73</v>
      </c>
      <c r="BJ6" s="21">
        <f t="shared" si="7"/>
        <v>501.98</v>
      </c>
      <c r="BK6" s="21" t="str">
        <f t="shared" si="7"/>
        <v>-</v>
      </c>
      <c r="BL6" s="21" t="str">
        <f t="shared" si="7"/>
        <v>-</v>
      </c>
      <c r="BM6" s="21" t="str">
        <f t="shared" si="7"/>
        <v>-</v>
      </c>
      <c r="BN6" s="21">
        <f t="shared" si="7"/>
        <v>1168.69</v>
      </c>
      <c r="BO6" s="21">
        <f t="shared" si="7"/>
        <v>1062.58</v>
      </c>
      <c r="BP6" s="20" t="str">
        <f>IF(BP7="","",IF(BP7="-","【-】","【"&amp;SUBSTITUTE(TEXT(BP7,"#,##0.00"),"-","△")&amp;"】"))</f>
        <v>【1,099.15】</v>
      </c>
      <c r="BQ6" s="21" t="str">
        <f>IF(BQ7="",NA(),BQ7)</f>
        <v>-</v>
      </c>
      <c r="BR6" s="21" t="str">
        <f t="shared" ref="BR6:BZ6" si="8">IF(BR7="",NA(),BR7)</f>
        <v>-</v>
      </c>
      <c r="BS6" s="21" t="str">
        <f t="shared" si="8"/>
        <v>-</v>
      </c>
      <c r="BT6" s="21">
        <f t="shared" si="8"/>
        <v>53.92</v>
      </c>
      <c r="BU6" s="21">
        <f t="shared" si="8"/>
        <v>56.9</v>
      </c>
      <c r="BV6" s="21" t="str">
        <f t="shared" si="8"/>
        <v>-</v>
      </c>
      <c r="BW6" s="21" t="str">
        <f t="shared" si="8"/>
        <v>-</v>
      </c>
      <c r="BX6" s="21" t="str">
        <f t="shared" si="8"/>
        <v>-</v>
      </c>
      <c r="BY6" s="21">
        <f t="shared" si="8"/>
        <v>70.709999999999994</v>
      </c>
      <c r="BZ6" s="21">
        <f t="shared" si="8"/>
        <v>80.36</v>
      </c>
      <c r="CA6" s="20" t="str">
        <f>IF(CA7="","",IF(CA7="-","【-】","【"&amp;SUBSTITUTE(TEXT(CA7,"#,##0.00"),"-","△")&amp;"】"))</f>
        <v>【72.92】</v>
      </c>
      <c r="CB6" s="21" t="str">
        <f>IF(CB7="",NA(),CB7)</f>
        <v>-</v>
      </c>
      <c r="CC6" s="21" t="str">
        <f t="shared" ref="CC6:CK6" si="9">IF(CC7="",NA(),CC7)</f>
        <v>-</v>
      </c>
      <c r="CD6" s="21" t="str">
        <f t="shared" si="9"/>
        <v>-</v>
      </c>
      <c r="CE6" s="21">
        <f t="shared" si="9"/>
        <v>201.51</v>
      </c>
      <c r="CF6" s="21">
        <f t="shared" si="9"/>
        <v>191.7</v>
      </c>
      <c r="CG6" s="21" t="str">
        <f t="shared" si="9"/>
        <v>-</v>
      </c>
      <c r="CH6" s="21" t="str">
        <f t="shared" si="9"/>
        <v>-</v>
      </c>
      <c r="CI6" s="21" t="str">
        <f t="shared" si="9"/>
        <v>-</v>
      </c>
      <c r="CJ6" s="21">
        <f t="shared" si="9"/>
        <v>233.15</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42.09</v>
      </c>
      <c r="CV6" s="21">
        <f t="shared" si="10"/>
        <v>44.79</v>
      </c>
      <c r="CW6" s="20" t="str">
        <f>IF(CW7="","",IF(CW7="-","【-】","【"&amp;SUBSTITUTE(TEXT(CW7,"#,##0.00"),"-","△")&amp;"】"))</f>
        <v>【43.17】</v>
      </c>
      <c r="CX6" s="21" t="str">
        <f>IF(CX7="",NA(),CX7)</f>
        <v>-</v>
      </c>
      <c r="CY6" s="21" t="str">
        <f t="shared" ref="CY6:DG6" si="11">IF(CY7="",NA(),CY7)</f>
        <v>-</v>
      </c>
      <c r="CZ6" s="21" t="str">
        <f t="shared" si="11"/>
        <v>-</v>
      </c>
      <c r="DA6" s="21">
        <f t="shared" si="11"/>
        <v>97.58</v>
      </c>
      <c r="DB6" s="21">
        <f t="shared" si="11"/>
        <v>97.68</v>
      </c>
      <c r="DC6" s="21" t="str">
        <f t="shared" si="11"/>
        <v>-</v>
      </c>
      <c r="DD6" s="21" t="str">
        <f t="shared" si="11"/>
        <v>-</v>
      </c>
      <c r="DE6" s="21" t="str">
        <f t="shared" si="11"/>
        <v>-</v>
      </c>
      <c r="DF6" s="21">
        <f t="shared" si="11"/>
        <v>84.73</v>
      </c>
      <c r="DG6" s="21">
        <f t="shared" si="11"/>
        <v>88.68</v>
      </c>
      <c r="DH6" s="20" t="str">
        <f>IF(DH7="","",IF(DH7="-","【-】","【"&amp;SUBSTITUTE(TEXT(DH7,"#,##0.00"),"-","△")&amp;"】"))</f>
        <v>【86.31】</v>
      </c>
      <c r="DI6" s="21" t="str">
        <f>IF(DI7="",NA(),DI7)</f>
        <v>-</v>
      </c>
      <c r="DJ6" s="21" t="str">
        <f t="shared" ref="DJ6:DR6" si="12">IF(DJ7="",NA(),DJ7)</f>
        <v>-</v>
      </c>
      <c r="DK6" s="21" t="str">
        <f t="shared" si="12"/>
        <v>-</v>
      </c>
      <c r="DL6" s="21">
        <f t="shared" si="12"/>
        <v>3.05</v>
      </c>
      <c r="DM6" s="21">
        <f t="shared" si="12"/>
        <v>5.97</v>
      </c>
      <c r="DN6" s="21" t="str">
        <f t="shared" si="12"/>
        <v>-</v>
      </c>
      <c r="DO6" s="21" t="str">
        <f t="shared" si="12"/>
        <v>-</v>
      </c>
      <c r="DP6" s="21" t="str">
        <f t="shared" si="12"/>
        <v>-</v>
      </c>
      <c r="DQ6" s="21">
        <f t="shared" si="12"/>
        <v>26.77</v>
      </c>
      <c r="DR6" s="21">
        <f t="shared" si="12"/>
        <v>34.590000000000003</v>
      </c>
      <c r="DS6" s="20" t="str">
        <f>IF(DS7="","",IF(DS7="-","【-】","【"&amp;SUBSTITUTE(TEXT(DS7,"#,##0.00"),"-","△")&amp;"】"))</f>
        <v>【30.82】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7.0000000000000007E-2</v>
      </c>
      <c r="EC6" s="21">
        <f t="shared" si="13"/>
        <v>0.1</v>
      </c>
      <c r="ED6" s="20" t="str">
        <f>IF(ED7="","",IF(ED7="-","【-】","【"&amp;SUBSTITUTE(TEXT(ED7,"#,##0.00"),"-","△")&amp;"】"))</f>
        <v>【0.06】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0.06</v>
      </c>
      <c r="EN6" s="21">
        <f t="shared" si="14"/>
        <v>0.27</v>
      </c>
      <c r="EO6" s="20" t="str">
        <f>IF(EO7="","",IF(EO7="-","【-】","【"&amp;SUBSTITUTE(TEXT(EO7,"#,##0.00"),"-","△")&amp;"】"))</f>
        <v>【0.15】</v>
      </c>
    </row>
    <row r="7" spans="1:148" s="22" customFormat="1" x14ac:dyDescent="0.2">
      <c r="A7" s="14"/>
      <c r="B7" s="23">
        <v>2024</v>
      </c>
      <c r="C7" s="23">
        <v>243248</v>
      </c>
      <c r="D7" s="23">
        <v>46</v>
      </c>
      <c r="E7" s="23">
        <v>17</v>
      </c>
      <c r="F7" s="23">
        <v>4</v>
      </c>
      <c r="G7" s="23">
        <v>0</v>
      </c>
      <c r="H7" s="23" t="s">
        <v>96</v>
      </c>
      <c r="I7" s="23" t="s">
        <v>97</v>
      </c>
      <c r="J7" s="23" t="s">
        <v>98</v>
      </c>
      <c r="K7" s="23" t="s">
        <v>99</v>
      </c>
      <c r="L7" s="23" t="s">
        <v>100</v>
      </c>
      <c r="M7" s="23" t="s">
        <v>101</v>
      </c>
      <c r="N7" s="24" t="s">
        <v>102</v>
      </c>
      <c r="O7" s="24">
        <v>60.97</v>
      </c>
      <c r="P7" s="24">
        <v>32.78</v>
      </c>
      <c r="Q7" s="24">
        <v>88.3</v>
      </c>
      <c r="R7" s="24">
        <v>1760</v>
      </c>
      <c r="S7" s="24">
        <v>25737</v>
      </c>
      <c r="T7" s="24">
        <v>22.68</v>
      </c>
      <c r="U7" s="24">
        <v>1134.79</v>
      </c>
      <c r="V7" s="24">
        <v>8437</v>
      </c>
      <c r="W7" s="24">
        <v>2.98</v>
      </c>
      <c r="X7" s="24">
        <v>2831.21</v>
      </c>
      <c r="Y7" s="24" t="s">
        <v>102</v>
      </c>
      <c r="Z7" s="24" t="s">
        <v>102</v>
      </c>
      <c r="AA7" s="24" t="s">
        <v>102</v>
      </c>
      <c r="AB7" s="24">
        <v>102</v>
      </c>
      <c r="AC7" s="24">
        <v>111.25</v>
      </c>
      <c r="AD7" s="24" t="s">
        <v>102</v>
      </c>
      <c r="AE7" s="24" t="s">
        <v>102</v>
      </c>
      <c r="AF7" s="24" t="s">
        <v>102</v>
      </c>
      <c r="AG7" s="24">
        <v>107.11</v>
      </c>
      <c r="AH7" s="24">
        <v>103.79</v>
      </c>
      <c r="AI7" s="24">
        <v>105.07</v>
      </c>
      <c r="AJ7" s="24" t="s">
        <v>102</v>
      </c>
      <c r="AK7" s="24" t="s">
        <v>102</v>
      </c>
      <c r="AL7" s="24" t="s">
        <v>102</v>
      </c>
      <c r="AM7" s="24">
        <v>0</v>
      </c>
      <c r="AN7" s="24">
        <v>0</v>
      </c>
      <c r="AO7" s="24" t="s">
        <v>102</v>
      </c>
      <c r="AP7" s="24" t="s">
        <v>102</v>
      </c>
      <c r="AQ7" s="24" t="s">
        <v>102</v>
      </c>
      <c r="AR7" s="24">
        <v>69.540000000000006</v>
      </c>
      <c r="AS7" s="24">
        <v>53.87</v>
      </c>
      <c r="AT7" s="24">
        <v>63.54</v>
      </c>
      <c r="AU7" s="24" t="s">
        <v>102</v>
      </c>
      <c r="AV7" s="24" t="s">
        <v>102</v>
      </c>
      <c r="AW7" s="24" t="s">
        <v>102</v>
      </c>
      <c r="AX7" s="24">
        <v>137.07</v>
      </c>
      <c r="AY7" s="24">
        <v>182.71</v>
      </c>
      <c r="AZ7" s="24" t="s">
        <v>102</v>
      </c>
      <c r="BA7" s="24" t="s">
        <v>102</v>
      </c>
      <c r="BB7" s="24" t="s">
        <v>102</v>
      </c>
      <c r="BC7" s="24">
        <v>50.63</v>
      </c>
      <c r="BD7" s="24">
        <v>46.37</v>
      </c>
      <c r="BE7" s="24">
        <v>50.9</v>
      </c>
      <c r="BF7" s="24" t="s">
        <v>102</v>
      </c>
      <c r="BG7" s="24" t="s">
        <v>102</v>
      </c>
      <c r="BH7" s="24" t="s">
        <v>102</v>
      </c>
      <c r="BI7" s="24">
        <v>563.73</v>
      </c>
      <c r="BJ7" s="24">
        <v>501.98</v>
      </c>
      <c r="BK7" s="24" t="s">
        <v>102</v>
      </c>
      <c r="BL7" s="24" t="s">
        <v>102</v>
      </c>
      <c r="BM7" s="24" t="s">
        <v>102</v>
      </c>
      <c r="BN7" s="24">
        <v>1168.69</v>
      </c>
      <c r="BO7" s="24">
        <v>1062.58</v>
      </c>
      <c r="BP7" s="24">
        <v>1099.1500000000001</v>
      </c>
      <c r="BQ7" s="24" t="s">
        <v>102</v>
      </c>
      <c r="BR7" s="24" t="s">
        <v>102</v>
      </c>
      <c r="BS7" s="24" t="s">
        <v>102</v>
      </c>
      <c r="BT7" s="24">
        <v>53.92</v>
      </c>
      <c r="BU7" s="24">
        <v>56.9</v>
      </c>
      <c r="BV7" s="24" t="s">
        <v>102</v>
      </c>
      <c r="BW7" s="24" t="s">
        <v>102</v>
      </c>
      <c r="BX7" s="24" t="s">
        <v>102</v>
      </c>
      <c r="BY7" s="24">
        <v>70.709999999999994</v>
      </c>
      <c r="BZ7" s="24">
        <v>80.36</v>
      </c>
      <c r="CA7" s="24">
        <v>72.92</v>
      </c>
      <c r="CB7" s="24" t="s">
        <v>102</v>
      </c>
      <c r="CC7" s="24" t="s">
        <v>102</v>
      </c>
      <c r="CD7" s="24" t="s">
        <v>102</v>
      </c>
      <c r="CE7" s="24">
        <v>201.51</v>
      </c>
      <c r="CF7" s="24">
        <v>191.7</v>
      </c>
      <c r="CG7" s="24" t="s">
        <v>102</v>
      </c>
      <c r="CH7" s="24" t="s">
        <v>102</v>
      </c>
      <c r="CI7" s="24" t="s">
        <v>102</v>
      </c>
      <c r="CJ7" s="24">
        <v>233.15</v>
      </c>
      <c r="CK7" s="24">
        <v>201.33</v>
      </c>
      <c r="CL7" s="24">
        <v>225.78</v>
      </c>
      <c r="CM7" s="24" t="s">
        <v>102</v>
      </c>
      <c r="CN7" s="24" t="s">
        <v>102</v>
      </c>
      <c r="CO7" s="24" t="s">
        <v>102</v>
      </c>
      <c r="CP7" s="24" t="s">
        <v>102</v>
      </c>
      <c r="CQ7" s="24" t="s">
        <v>102</v>
      </c>
      <c r="CR7" s="24" t="s">
        <v>102</v>
      </c>
      <c r="CS7" s="24" t="s">
        <v>102</v>
      </c>
      <c r="CT7" s="24" t="s">
        <v>102</v>
      </c>
      <c r="CU7" s="24">
        <v>42.09</v>
      </c>
      <c r="CV7" s="24">
        <v>44.79</v>
      </c>
      <c r="CW7" s="24">
        <v>43.17</v>
      </c>
      <c r="CX7" s="24" t="s">
        <v>102</v>
      </c>
      <c r="CY7" s="24" t="s">
        <v>102</v>
      </c>
      <c r="CZ7" s="24" t="s">
        <v>102</v>
      </c>
      <c r="DA7" s="24">
        <v>97.58</v>
      </c>
      <c r="DB7" s="24">
        <v>97.68</v>
      </c>
      <c r="DC7" s="24" t="s">
        <v>102</v>
      </c>
      <c r="DD7" s="24" t="s">
        <v>102</v>
      </c>
      <c r="DE7" s="24" t="s">
        <v>102</v>
      </c>
      <c r="DF7" s="24">
        <v>84.73</v>
      </c>
      <c r="DG7" s="24">
        <v>88.68</v>
      </c>
      <c r="DH7" s="24">
        <v>86.31</v>
      </c>
      <c r="DI7" s="24" t="s">
        <v>102</v>
      </c>
      <c r="DJ7" s="24" t="s">
        <v>102</v>
      </c>
      <c r="DK7" s="24" t="s">
        <v>102</v>
      </c>
      <c r="DL7" s="24">
        <v>3.05</v>
      </c>
      <c r="DM7" s="24">
        <v>5.97</v>
      </c>
      <c r="DN7" s="24" t="s">
        <v>102</v>
      </c>
      <c r="DO7" s="24" t="s">
        <v>102</v>
      </c>
      <c r="DP7" s="24" t="s">
        <v>102</v>
      </c>
      <c r="DQ7" s="24">
        <v>26.77</v>
      </c>
      <c r="DR7" s="24">
        <v>34.590000000000003</v>
      </c>
      <c r="DS7" s="24">
        <v>30.82</v>
      </c>
      <c r="DT7" s="24" t="s">
        <v>102</v>
      </c>
      <c r="DU7" s="24" t="s">
        <v>102</v>
      </c>
      <c r="DV7" s="24" t="s">
        <v>102</v>
      </c>
      <c r="DW7" s="24">
        <v>0</v>
      </c>
      <c r="DX7" s="24">
        <v>0</v>
      </c>
      <c r="DY7" s="24" t="s">
        <v>102</v>
      </c>
      <c r="DZ7" s="24" t="s">
        <v>102</v>
      </c>
      <c r="EA7" s="24" t="s">
        <v>102</v>
      </c>
      <c r="EB7" s="24">
        <v>7.0000000000000007E-2</v>
      </c>
      <c r="EC7" s="24">
        <v>0.1</v>
      </c>
      <c r="ED7" s="24">
        <v>0.06</v>
      </c>
      <c r="EE7" s="24" t="s">
        <v>102</v>
      </c>
      <c r="EF7" s="24" t="s">
        <v>102</v>
      </c>
      <c r="EG7" s="24" t="s">
        <v>102</v>
      </c>
      <c r="EH7" s="24">
        <v>0</v>
      </c>
      <c r="EI7" s="24">
        <v>0</v>
      </c>
      <c r="EJ7" s="24" t="s">
        <v>102</v>
      </c>
      <c r="EK7" s="24" t="s">
        <v>102</v>
      </c>
      <c r="EL7" s="24" t="s">
        <v>102</v>
      </c>
      <c r="EM7" s="24">
        <v>0.06</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