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6公営企業決算統計\11_経営比較分析表\03_市町から\水道\15木曽岬町●\"/>
    </mc:Choice>
  </mc:AlternateContent>
  <xr:revisionPtr revIDLastSave="0" documentId="13_ncr:1_{DC6D773E-5B49-48D5-B7D4-6B18F67890B5}" xr6:coauthVersionLast="47" xr6:coauthVersionMax="47" xr10:uidLastSave="{00000000-0000-0000-0000-000000000000}"/>
  <workbookProtection workbookAlgorithmName="SHA-512" workbookHashValue="fTXpQK++W3agsM8fab2JvRo4VHIO8FLyTyb35RD79SJF8eygRZAzfoPE6IhJDPrI1KwnyZxumV1v7PzGSS7t/w==" workbookSaltValue="w0LM2gA5zgDXoHNOofRwuQ==" workbookSpinCount="100000" lockStructure="1"/>
  <bookViews>
    <workbookView xWindow="-110" yWindow="-110" windowWidth="19420" windowHeight="103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AT8" i="4" s="1"/>
  <c r="R6" i="5"/>
  <c r="AL8" i="4" s="1"/>
  <c r="Q6" i="5"/>
  <c r="W10" i="4" s="1"/>
  <c r="P6" i="5"/>
  <c r="P10" i="4" s="1"/>
  <c r="O6" i="5"/>
  <c r="N6" i="5"/>
  <c r="M6" i="5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L85" i="4"/>
  <c r="I85" i="4"/>
  <c r="F85" i="4"/>
  <c r="BB10" i="4"/>
  <c r="AT10" i="4"/>
  <c r="I10" i="4"/>
  <c r="B10" i="4"/>
  <c r="BB8" i="4"/>
  <c r="AD8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<sst xmlns="http://schemas.openxmlformats.org/spreadsheetml/2006/main" count="228" uniqueCount="112">
  <si>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</si>
  <si>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</si>
  <si>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</si>
  <si>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</si>
  <si>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</si>
  <si>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</si>
  <si>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</si>
  <si>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</si>
  <si>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</si>
  <si>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</si>
  <si>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</si>
  <si>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</si>
  <si>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</si>
  <si>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</si>
  <si>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</si>
  <si>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</si>
  <si>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</si>
  <si>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</si>
  <si>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</si>
  <si>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</si>
  <si>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</si>
  <si>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</si>
  <si>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</si>
  <si>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</si>
  <si>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</si>
  <si>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</si>
  <si>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</si>
  <si>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</si>
  <si>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</si>
  <si>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</si>
  <si>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</si>
  <si>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</si>
  <si>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</si>
  <si>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</si>
  <si>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</si>
  <si>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</si>
  <si>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</si>
  <si>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</si>
  <si>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</si>
  <si>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</si>
  <si>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</si>
  <si>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</si>
  <si>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</si>
  <si>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</si>
  <si>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</si>
  <si>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</si>
  <si>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</si>
  <si>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</si>
  <si>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</si>
  <si>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</si>
  <si>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</si>
  <si>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</si>
  <si>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</si>
  <si>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</si>
  <si>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</si>
  <si>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</si>
  <si>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</si>
  <si>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</si>
  <si>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</si>
  <si>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</si>
  <si>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</si>
  <si>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</si>
  <si>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</si>
  <si>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</si>
  <si>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</si>
  <si>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</si>
  <si>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</si>
  <si>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</si>
  <si>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</si>
  <si>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</si>
  <si>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</si>
  <si>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</si>
  <si>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</si>
  <si>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</si>
  <si>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</si>
  <si>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</si>
  <si>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</si>
  <si>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</si>
  <si>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</si>
  <si>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</si>
  <si>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</si>
  <si>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</si>
  <si>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</si>
  <si>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</si>
  <si>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</si>
  <si>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</si>
  <si>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</si>
  <si>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</si>
  <si>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</si>
  <si>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</si>
  <si>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</si>
  <si>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</si>
  <si>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</si>
  <si>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</si>
  <si>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</si>
  <si>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</si>
  <si>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</si>
  <si>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</si>
  <si>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</si>
  <si>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</si>
  <si>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</si>
  <si>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</si>
  <si>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</si>
  <si>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</si>
  <si>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</si>
  <si>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</si>
  <si>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</si>
  <si>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</si>
  <si>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</si>
  <si>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 今後、配水管と施設の老朽化が増加見込みのため、更新に係る費用と経営状況を正確に把握し、健全・効率的な経営を維持する。そのために令和4,5年度に策定した施設と管路の耐震化・更新に沿って計画的進めていく必要がある。</t>
    <phoneticPr fontId="4"/>
  </si>
  <si>
    <t>①令和5年度と同様に100％を切り、類似団体平均も下回り、赤字経営となった。
②類似団体平均よりも下回っている。
③令和6年度全国平均を上回っており、支払能力は十分備えているといえる。
④平成22年度以降発生していない。
⑤令和5年度よりは上回り、令和6年度は90％を越えた。類似団体平均よりも上回っており、今後も引き続き力を入れて取り組む。
⑥類似団体の平均値よりも低く抑えられている。
⑦継続的に類似団体平均を上回っている。
⑧毎年度90％を超えており、継続的に類似団体平均を上回っている。</t>
    <rPh sb="124" eb="126">
      <t>レイワ</t>
    </rPh>
    <rPh sb="127" eb="129">
      <t>ネンド</t>
    </rPh>
    <rPh sb="134" eb="135">
      <t>コ</t>
    </rPh>
    <rPh sb="147" eb="148">
      <t>ウエ</t>
    </rPh>
    <phoneticPr fontId="4"/>
  </si>
  <si>
    <t>①令和4年度より新しい施設が追加された影響で、減価償却率が改善し、令和6年度も類似団体平均を下回っている。しかし、法定耐用年数を迎える施設・管路が多いことは例年と同様に変わらない。
②類似団体平均を下回ったが、当該値は令和3年度からほとんど数値は変わっていない。また今後も管の老朽化が増となるため、今後の数値も増となることが見込まれる。
③令和6年度も類似団体平均を上回っているが、今後も将来的な老朽管の増加が予測されるため、より計画的な更新が必要である。</t>
    <rPh sb="29" eb="31">
      <t>カイゼン</t>
    </rPh>
    <rPh sb="33" eb="35">
      <t>レイワ</t>
    </rPh>
    <rPh sb="36" eb="38">
      <t>ネンド</t>
    </rPh>
    <rPh sb="99" eb="100">
      <t>シタ</t>
    </rPh>
    <rPh sb="105" eb="108">
      <t>トウガイチ</t>
    </rPh>
    <rPh sb="109" eb="111">
      <t>レイワ</t>
    </rPh>
    <rPh sb="112" eb="114">
      <t>ネンド</t>
    </rPh>
    <rPh sb="120" eb="122">
      <t>スウチ</t>
    </rPh>
    <rPh sb="123" eb="12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</si>
</sst>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0.18</c:v>
                </c:pt>
                <c:pt idx="2">
                  <c:v>0.56999999999999995</c:v>
                </c:pt>
                <c:pt idx="3">
                  <c:v>0.56999999999999995</c:v>
                </c:pt>
                <c:pt idx="4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3-41E0-B4AC-70DB19BF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3-41E0-B4AC-70DB19BF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56.18</c:v>
                </c:pt>
                <c:pt idx="1">
                  <c:v>55.7</c:v>
                </c:pt>
                <c:pt idx="2">
                  <c:v>52.99</c:v>
                </c:pt>
                <c:pt idx="3">
                  <c:v>54.48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E-41D2-BC5A-051AD35A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1D2-BC5A-051AD35A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93.47</c:v>
                </c:pt>
                <c:pt idx="1">
                  <c:v>93.78</c:v>
                </c:pt>
                <c:pt idx="2">
                  <c:v>93.07</c:v>
                </c:pt>
                <c:pt idx="3">
                  <c:v>91.8</c:v>
                </c:pt>
                <c:pt idx="4">
                  <c:v>90.88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8-4FFA-B446-7D9F6947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8-4FFA-B446-7D9F6947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101.53</c:v>
                </c:pt>
                <c:pt idx="1">
                  <c:v>101.1</c:v>
                </c:pt>
                <c:pt idx="2">
                  <c:v>92.15</c:v>
                </c:pt>
                <c:pt idx="3">
                  <c:v>94.01</c:v>
                </c:pt>
                <c:pt idx="4">
                  <c:v>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AB2-8B2C-31D27210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C-4AB2-8B2C-31D27210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70.91</c:v>
                </c:pt>
                <c:pt idx="1">
                  <c:v>71.61</c:v>
                </c:pt>
                <c:pt idx="2">
                  <c:v>47.53</c:v>
                </c:pt>
                <c:pt idx="3">
                  <c:v>49.48</c:v>
                </c:pt>
                <c:pt idx="4">
                  <c:v>51.44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4-4445-AC63-BFD35FD4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445-AC63-BFD35FD4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21.49</c:v>
                </c:pt>
                <c:pt idx="1">
                  <c:v>22.22</c:v>
                </c:pt>
                <c:pt idx="2">
                  <c:v>22.23</c:v>
                </c:pt>
                <c:pt idx="3">
                  <c:v>22.26</c:v>
                </c:pt>
                <c:pt idx="4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4EB-900E-AC5326DA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4EB-900E-AC5326DA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2.81</c:v>
                </c:pt>
                <c:pt idx="3" formatCode="#,##0.00;&quot;△&quot;#,##0.00;&quot;-&quot;">
                  <c:v>8.74</c:v>
                </c:pt>
                <c:pt idx="4" formatCode="#,##0.00;&quot;△&quot;#,##0.00;&quot;-&quot;">
                  <c:v>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C-4E48-AA21-98B81542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C-4E48-AA21-98B81542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322.77</c:v>
                </c:pt>
                <c:pt idx="1">
                  <c:v>226.79</c:v>
                </c:pt>
                <c:pt idx="2">
                  <c:v>5951.67</c:v>
                </c:pt>
                <c:pt idx="3">
                  <c:v>3464.1</c:v>
                </c:pt>
                <c:pt idx="4">
                  <c:v>6073.82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9-43AF-912D-4EC3382DB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9-43AF-912D-4EC3382DB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8-4074-AF87-DCFAA50C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8-4074-AF87-DCFAA50C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91.04</c:v>
                </c:pt>
                <c:pt idx="1">
                  <c:v>101.48</c:v>
                </c:pt>
                <c:pt idx="2">
                  <c:v>80.760000000000005</c:v>
                </c:pt>
                <c:pt idx="3">
                  <c:v>81.239999999999995</c:v>
                </c:pt>
                <c:pt idx="4">
                  <c:v>93.23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D-4158-ACA7-A47290DD8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D-4158-ACA7-A47290DD8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172.78</c:v>
                </c:pt>
                <c:pt idx="1">
                  <c:v>170.3</c:v>
                </c:pt>
                <c:pt idx="2">
                  <c:v>194.23</c:v>
                </c:pt>
                <c:pt idx="3">
                  <c:v>186.47</c:v>
                </c:pt>
                <c:pt idx="4">
                  <c:v>182.05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F-44DA-A9AF-C0776106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4DA-A9AF-C0776106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45" zoomScaleNormal="100" workbookViewId="0">
      <selection activeCell="BL47" sqref="BL47:BZ6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三重県　木曽岬町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A8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5875</v>
      </c>
      <c r="AM8" s="44"/>
      <c r="AN8" s="44"/>
      <c r="AO8" s="44"/>
      <c r="AP8" s="44"/>
      <c r="AQ8" s="44"/>
      <c r="AR8" s="44"/>
      <c r="AS8" s="44"/>
      <c r="AT8" s="45">
        <f>データ!$S$6</f>
        <v>15.74</v>
      </c>
      <c r="AU8" s="46"/>
      <c r="AV8" s="46"/>
      <c r="AW8" s="46"/>
      <c r="AX8" s="46"/>
      <c r="AY8" s="46"/>
      <c r="AZ8" s="46"/>
      <c r="BA8" s="46"/>
      <c r="BB8" s="47">
        <f>データ!$T$6</f>
        <v>373.25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99.21</v>
      </c>
      <c r="J10" s="46"/>
      <c r="K10" s="46"/>
      <c r="L10" s="46"/>
      <c r="M10" s="46"/>
      <c r="N10" s="46"/>
      <c r="O10" s="80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2750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5860</v>
      </c>
      <c r="AM10" s="44"/>
      <c r="AN10" s="44"/>
      <c r="AO10" s="44"/>
      <c r="AP10" s="44"/>
      <c r="AQ10" s="44"/>
      <c r="AR10" s="44"/>
      <c r="AS10" s="44"/>
      <c r="AT10" s="45">
        <f>データ!$V$6</f>
        <v>15.74</v>
      </c>
      <c r="AU10" s="46"/>
      <c r="AV10" s="46"/>
      <c r="AW10" s="46"/>
      <c r="AX10" s="46"/>
      <c r="AY10" s="46"/>
      <c r="AZ10" s="46"/>
      <c r="BA10" s="46"/>
      <c r="BB10" s="47">
        <f>データ!$W$6</f>
        <v>372.3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109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gZcay4KE9irTTuWidqiy8vSYAHap4nWKYMd2fytbFy/ONkeEDoVs52qoASLbuhQhQ5An7b779R5r6rHO1fM5dA==" saltValue="R/4mDMD7uwogvXMJoAj6Z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243035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木曽岬町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99.21</v>
      </c>
      <c r="P6" s="21">
        <f t="shared" si="3"/>
        <v>100</v>
      </c>
      <c r="Q6" s="21">
        <f t="shared" si="3"/>
        <v>2750</v>
      </c>
      <c r="R6" s="21">
        <f t="shared" si="3"/>
        <v>5875</v>
      </c>
      <c r="S6" s="21">
        <f t="shared" si="3"/>
        <v>15.74</v>
      </c>
      <c r="T6" s="21">
        <f t="shared" si="3"/>
        <v>373.25</v>
      </c>
      <c r="U6" s="21">
        <f t="shared" si="3"/>
        <v>5860</v>
      </c>
      <c r="V6" s="21">
        <f t="shared" si="3"/>
        <v>15.74</v>
      </c>
      <c r="W6" s="21">
        <f t="shared" si="3"/>
        <v>372.3</v>
      </c>
      <c r="X6" s="22">
        <f>IF(X7="",NA(),X7)</f>
        <v>101.53</v>
      </c>
      <c r="Y6" s="22">
        <f t="shared" ref="Y6:AG6" si="4">IF(Y7="",NA(),Y7)</f>
        <v>101.1</v>
      </c>
      <c r="Z6" s="22">
        <f t="shared" si="4"/>
        <v>92.15</v>
      </c>
      <c r="AA6" s="22">
        <f t="shared" si="4"/>
        <v>94.01</v>
      </c>
      <c r="AB6" s="22">
        <f t="shared" si="4"/>
        <v>95.5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2">
        <f t="shared" si="5"/>
        <v>2.81</v>
      </c>
      <c r="AL6" s="22">
        <f t="shared" si="5"/>
        <v>8.74</v>
      </c>
      <c r="AM6" s="22">
        <f t="shared" si="5"/>
        <v>5.81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322.77</v>
      </c>
      <c r="AU6" s="22">
        <f t="shared" ref="AU6:BC6" si="6">IF(AU7="",NA(),AU7)</f>
        <v>226.79</v>
      </c>
      <c r="AV6" s="22">
        <f t="shared" si="6"/>
        <v>5951.67</v>
      </c>
      <c r="AW6" s="22">
        <f t="shared" si="6"/>
        <v>3464.1</v>
      </c>
      <c r="AX6" s="22">
        <f t="shared" si="6"/>
        <v>6073.82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91.04</v>
      </c>
      <c r="BQ6" s="22">
        <f t="shared" ref="BQ6:BY6" si="8">IF(BQ7="",NA(),BQ7)</f>
        <v>101.48</v>
      </c>
      <c r="BR6" s="22">
        <f t="shared" si="8"/>
        <v>80.760000000000005</v>
      </c>
      <c r="BS6" s="22">
        <f t="shared" si="8"/>
        <v>81.239999999999995</v>
      </c>
      <c r="BT6" s="22">
        <f t="shared" si="8"/>
        <v>93.23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172.78</v>
      </c>
      <c r="CB6" s="22">
        <f t="shared" ref="CB6:CJ6" si="9">IF(CB7="",NA(),CB7)</f>
        <v>170.3</v>
      </c>
      <c r="CC6" s="22">
        <f t="shared" si="9"/>
        <v>194.23</v>
      </c>
      <c r="CD6" s="22">
        <f t="shared" si="9"/>
        <v>186.47</v>
      </c>
      <c r="CE6" s="22">
        <f t="shared" si="9"/>
        <v>182.05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56.18</v>
      </c>
      <c r="CM6" s="22">
        <f t="shared" ref="CM6:CU6" si="10">IF(CM7="",NA(),CM7)</f>
        <v>55.7</v>
      </c>
      <c r="CN6" s="22">
        <f t="shared" si="10"/>
        <v>52.99</v>
      </c>
      <c r="CO6" s="22">
        <f t="shared" si="10"/>
        <v>54.48</v>
      </c>
      <c r="CP6" s="22">
        <f t="shared" si="10"/>
        <v>55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93.47</v>
      </c>
      <c r="CX6" s="22">
        <f t="shared" ref="CX6:DF6" si="11">IF(CX7="",NA(),CX7)</f>
        <v>93.78</v>
      </c>
      <c r="CY6" s="22">
        <f t="shared" si="11"/>
        <v>93.07</v>
      </c>
      <c r="CZ6" s="22">
        <f t="shared" si="11"/>
        <v>91.8</v>
      </c>
      <c r="DA6" s="22">
        <f t="shared" si="11"/>
        <v>90.88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70.91</v>
      </c>
      <c r="DI6" s="22">
        <f t="shared" ref="DI6:DQ6" si="12">IF(DI7="",NA(),DI7)</f>
        <v>71.61</v>
      </c>
      <c r="DJ6" s="22">
        <f t="shared" si="12"/>
        <v>47.53</v>
      </c>
      <c r="DK6" s="22">
        <f t="shared" si="12"/>
        <v>49.48</v>
      </c>
      <c r="DL6" s="22">
        <f t="shared" si="12"/>
        <v>51.44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2">
        <f>IF(DS7="",NA(),DS7)</f>
        <v>21.49</v>
      </c>
      <c r="DT6" s="22">
        <f t="shared" ref="DT6:EB6" si="13">IF(DT7="",NA(),DT7)</f>
        <v>22.22</v>
      </c>
      <c r="DU6" s="22">
        <f t="shared" si="13"/>
        <v>22.23</v>
      </c>
      <c r="DV6" s="22">
        <f t="shared" si="13"/>
        <v>22.26</v>
      </c>
      <c r="DW6" s="22">
        <f t="shared" si="13"/>
        <v>22.2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2">
        <f>IF(ED7="",NA(),ED7)</f>
        <v>0.06</v>
      </c>
      <c r="EE6" s="22">
        <f t="shared" ref="EE6:EM6" si="14">IF(EE7="",NA(),EE7)</f>
        <v>0.18</v>
      </c>
      <c r="EF6" s="22">
        <f t="shared" si="14"/>
        <v>0.56999999999999995</v>
      </c>
      <c r="EG6" s="22">
        <f t="shared" si="14"/>
        <v>0.56999999999999995</v>
      </c>
      <c r="EH6" s="22">
        <f t="shared" si="14"/>
        <v>0.68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243035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99.21</v>
      </c>
      <c r="P7" s="25">
        <v>100</v>
      </c>
      <c r="Q7" s="25">
        <v>2750</v>
      </c>
      <c r="R7" s="25">
        <v>5875</v>
      </c>
      <c r="S7" s="25">
        <v>15.74</v>
      </c>
      <c r="T7" s="25">
        <v>373.25</v>
      </c>
      <c r="U7" s="25">
        <v>5860</v>
      </c>
      <c r="V7" s="25">
        <v>15.74</v>
      </c>
      <c r="W7" s="25">
        <v>372.3</v>
      </c>
      <c r="X7" s="25">
        <v>101.53</v>
      </c>
      <c r="Y7" s="25">
        <v>101.1</v>
      </c>
      <c r="Z7" s="25">
        <v>92.15</v>
      </c>
      <c r="AA7" s="25">
        <v>94.01</v>
      </c>
      <c r="AB7" s="25">
        <v>95.5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2.81</v>
      </c>
      <c r="AL7" s="25">
        <v>8.74</v>
      </c>
      <c r="AM7" s="25">
        <v>5.81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322.77</v>
      </c>
      <c r="AU7" s="25">
        <v>226.79</v>
      </c>
      <c r="AV7" s="25">
        <v>5951.67</v>
      </c>
      <c r="AW7" s="25">
        <v>3464.1</v>
      </c>
      <c r="AX7" s="25">
        <v>6073.82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91.04</v>
      </c>
      <c r="BQ7" s="25">
        <v>101.48</v>
      </c>
      <c r="BR7" s="25">
        <v>80.760000000000005</v>
      </c>
      <c r="BS7" s="25">
        <v>81.239999999999995</v>
      </c>
      <c r="BT7" s="25">
        <v>93.23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172.78</v>
      </c>
      <c r="CB7" s="25">
        <v>170.3</v>
      </c>
      <c r="CC7" s="25">
        <v>194.23</v>
      </c>
      <c r="CD7" s="25">
        <v>186.47</v>
      </c>
      <c r="CE7" s="25">
        <v>182.05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56.18</v>
      </c>
      <c r="CM7" s="25">
        <v>55.7</v>
      </c>
      <c r="CN7" s="25">
        <v>52.99</v>
      </c>
      <c r="CO7" s="25">
        <v>54.48</v>
      </c>
      <c r="CP7" s="25">
        <v>55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93.47</v>
      </c>
      <c r="CX7" s="25">
        <v>93.78</v>
      </c>
      <c r="CY7" s="25">
        <v>93.07</v>
      </c>
      <c r="CZ7" s="25">
        <v>91.8</v>
      </c>
      <c r="DA7" s="25">
        <v>90.88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70.91</v>
      </c>
      <c r="DI7" s="25">
        <v>71.61</v>
      </c>
      <c r="DJ7" s="25">
        <v>47.53</v>
      </c>
      <c r="DK7" s="25">
        <v>49.48</v>
      </c>
      <c r="DL7" s="25">
        <v>51.44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21.49</v>
      </c>
      <c r="DT7" s="25">
        <v>22.22</v>
      </c>
      <c r="DU7" s="25">
        <v>22.23</v>
      </c>
      <c r="DV7" s="25">
        <v>22.26</v>
      </c>
      <c r="DW7" s="25">
        <v>22.2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0.06</v>
      </c>
      <c r="EE7" s="25">
        <v>0.18</v>
      </c>
      <c r="EF7" s="25">
        <v>0.56999999999999995</v>
      </c>
      <c r="EG7" s="25">
        <v>0.56999999999999995</v>
      </c>
      <c r="EH7" s="25">
        <v>0.68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