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34535\Documents\ドキュメント\田口\R05\引継データ（稲森）\17.公営企業経営比較分析表\公営企業経営比較分析表（R6決算）\02_ダウンロードした様式\上下水道\下水道\"/>
    </mc:Choice>
  </mc:AlternateContent>
  <xr:revisionPtr revIDLastSave="0" documentId="13_ncr:1_{30766C92-5163-4974-9DAA-C024BFD5D7EC}" xr6:coauthVersionLast="47" xr6:coauthVersionMax="47" xr10:uidLastSave="{00000000-0000-0000-0000-000000000000}"/>
  <workbookProtection workbookAlgorithmName="SHA-512" workbookHashValue="DkbV1Y31abIYhQ70A91FEosWfkPPWYaKLRh79KkocAyxNQTqp5r1l1jMkEwetkcs6D27amI5tzla+b2uLdcd0A==" workbookSaltValue="SXldLyrZFR04QPZcg2lIg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AD10" i="4"/>
  <c r="I10" i="4"/>
  <c r="B10" i="4"/>
  <c r="P8"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<sst xmlns="http://schemas.openxmlformats.org/spreadsheetml/2006/main" count="253" uniqueCount="116">
  <si>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</si>
  <si>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</si>
  <si>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</si>
  <si>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</si>
  <si>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</si>
  <si>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</si>
  <si>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</si>
  <si>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</si>
  <si>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</si>
  <si>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</si>
  <si>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</si>
  <si>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</si>
  <si>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</si>
  <si>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</si>
  <si>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</si>
  <si>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</si>
  <si>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</si>
  <si>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</si>
  <si>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</si>
  <si>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</si>
  <si>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</si>
  <si>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</si>
  <si>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</si>
  <si>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</si>
  <si>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</si>
  <si>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</si>
  <si>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</si>
  <si>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</si>
  <si>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</si>
  <si>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</si>
  <si>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</si>
  <si>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</si>
  <si>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</si>
  <si>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</si>
  <si>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</si>
  <si>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</si>
  <si>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</si>
  <si>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</si>
  <si>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</si>
  <si>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</si>
  <si>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</si>
  <si>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</si>
  <si>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</si>
  <si>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</si>
  <si>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</si>
  <si>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</si>
  <si>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</si>
  <si>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</si>
  <si>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</si>
  <si>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</si>
  <si>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</si>
  <si>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</si>
  <si>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</si>
  <si>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</si>
  <si>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</si>
  <si>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</si>
  <si>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</si>
  <si>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</si>
  <si>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</si>
  <si>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</si>
  <si>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</si>
  <si>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</si>
  <si>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</si>
  <si>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</si>
  <si>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</si>
  <si>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</si>
  <si>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</si>
  <si>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</si>
  <si>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</si>
  <si>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</si>
  <si>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</si>
  <si>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</si>
  <si>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</si>
  <si>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</si>
  <si>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</si>
  <si>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</si>
  <si>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</si>
  <si>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</si>
  <si>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</si>
  <si>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</si>
  <si>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</si>
  <si>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</si>
  <si>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</si>
  <si>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</si>
  <si>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</si>
  <si>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</si>
  <si>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</si>
  <si>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</si>
  <si>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</si>
  <si>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</si>
  <si>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</si>
  <si>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</si>
  <si>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</si>
  <si>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</si>
  <si>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</si>
  <si>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</si>
  <si>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</si>
  <si>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</si>
  <si>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</si>
  <si>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</si>
  <si>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</si>
  <si>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</si>
  <si>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</si>
  <si>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</si>
  <si>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</si>
  <si>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</si>
  <si>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</si>
  <si>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</si>
  <si>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</si>
  <si>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</si>
  <si>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</si>
  <si>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</si>
  <si>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</si>
  <si>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該事業は青山地域の一部のみで実施されており、今後面的に拡大する予定が無いため、既存施設の維持管理が主体となるが、設備の老朽化に伴い修繕等に係る経費の増加が見込まれることから、経営は厳しさを増すものと予想される。
　現状では経常収支比率は黒字となっているものの、一般会計繰入金に依存しており、使用料収入で維持管理費が賄えていない状況である。
　このため、他のセグメントと合わせて使用料の改定を行うこととしているが、事業規模が小さく効率性に課題があることから、現実的な使用料水準によるセグメント単体での収支改善には限界がある。</t>
    <rPh sb="109" eb="111">
      <t>ゲンジョウ</t>
    </rPh>
    <rPh sb="153" eb="155">
      <t>イジ</t>
    </rPh>
    <rPh sb="155" eb="158">
      <t>カンリヒ</t>
    </rPh>
    <rPh sb="178" eb="179">
      <t>タ</t>
    </rPh>
    <rPh sb="186" eb="187">
      <t>ア</t>
    </rPh>
    <rPh sb="190" eb="193">
      <t>シヨウリョウ</t>
    </rPh>
    <rPh sb="194" eb="196">
      <t>カイテイ</t>
    </rPh>
    <rPh sb="197" eb="198">
      <t>オコナ</t>
    </rPh>
    <rPh sb="208" eb="210">
      <t>ジギョウ</t>
    </rPh>
    <rPh sb="210" eb="212">
      <t>キボ</t>
    </rPh>
    <rPh sb="213" eb="214">
      <t>チイ</t>
    </rPh>
    <rPh sb="216" eb="219">
      <t>コウリツセイ</t>
    </rPh>
    <rPh sb="220" eb="222">
      <t>カダイ</t>
    </rPh>
    <phoneticPr fontId="4"/>
  </si>
  <si>
    <t>　現在、約240基の市町村設置型合併浄化槽を設置、管理している。
　最も古いもので供用開始から16年以上が経過しており、資産の老朽化度合を示す有形固定資産減価償却率は類似団体平均値より高い値となっている。
　このため、保守点検結果に基づく修繕を適切に行っていく必要がある。</t>
    <rPh sb="92" eb="93">
      <t>タカ</t>
    </rPh>
    <rPh sb="122" eb="124">
      <t>テキセツ</t>
    </rPh>
    <phoneticPr fontId="4"/>
  </si>
  <si>
    <t xml:space="preserve">　令和５年２月に下水道使用料を改定し従量制となったことによって、使用料収入の一部が翌年度の収入となり、令和４年度は、前年度より経常収支比率が一旦低下したが、令和５年度では通常通りの期間で収入していることから前年度より増加している。
　企業債残高対事業規模比率については、令和５年度までは一般会計繰入金の大部分を一般会計負担分として公債費に充当していたため、類似団体平均値を大きく下回っていたが、令和６年度以降は、算出根拠とする支出額に充当するため、著しく増加した。
　経費回収率については、下水道使用料の改定に伴い使用料収入が一旦減少したが、、令和５年度では前年度より増加した。事業の性質として、浄化槽の人槽に応じた維持管理費が必要となることから経費の削減が進めにくいこともあり、汚水処理費が使用料により賄われていない状況である。
</t>
    <rPh sb="51" eb="53">
      <t>レイワ</t>
    </rPh>
    <rPh sb="54" eb="56">
      <t>ネンド</t>
    </rPh>
    <rPh sb="70" eb="72">
      <t>イッタン</t>
    </rPh>
    <rPh sb="78" eb="80">
      <t>レイワ</t>
    </rPh>
    <rPh sb="81" eb="83">
      <t>ネンド</t>
    </rPh>
    <rPh sb="85" eb="88">
      <t>ツウジョウドオ</t>
    </rPh>
    <rPh sb="90" eb="92">
      <t>キカン</t>
    </rPh>
    <rPh sb="93" eb="95">
      <t>シュウニュウ</t>
    </rPh>
    <rPh sb="103" eb="106">
      <t>ゼンネンド</t>
    </rPh>
    <rPh sb="108" eb="110">
      <t>ゾウカ</t>
    </rPh>
    <rPh sb="260" eb="262">
      <t>ケイヒ</t>
    </rPh>
    <rPh sb="263" eb="265">
      <t>イッタン</t>
    </rPh>
    <rPh sb="272" eb="274">
      <t>レイワ</t>
    </rPh>
    <rPh sb="279" eb="282">
      <t>ゼンネンド</t>
    </rPh>
    <rPh sb="284" eb="286">
      <t>ゾウカ</t>
    </rPh>
    <rPh sb="305" eb="30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</si>
</sst>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75-482D-8B88-8C645032133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575-482D-8B88-8C645032133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52.11</c:v>
                </c:pt>
                <c:pt idx="1">
                  <c:v>64.790000000000006</c:v>
                </c:pt>
                <c:pt idx="2">
                  <c:v>60.56</c:v>
                </c:pt>
                <c:pt idx="3">
                  <c:v>60.56</c:v>
                </c:pt>
                <c:pt idx="4">
                  <c:v>60.56</c:v>
                </c:pt>
              </c:numCache>
            </c:numRef>
          </c:val>
          <c:extLst>
            <c:ext xmlns:c16="http://schemas.microsoft.com/office/drawing/2014/chart" uri="{C3380CC4-5D6E-409C-BE32-E72D297353CC}">
              <c16:uniqueId val="{00000000-23FB-468B-A35C-5DAE007850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23FB-468B-A35C-5DAE007850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76E-46D9-9736-63C7E028B22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876E-46D9-9736-63C7E028B22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101.15</c:v>
                </c:pt>
                <c:pt idx="1">
                  <c:v>102.87</c:v>
                </c:pt>
                <c:pt idx="2">
                  <c:v>94.62</c:v>
                </c:pt>
                <c:pt idx="3">
                  <c:v>101.27</c:v>
                </c:pt>
                <c:pt idx="4">
                  <c:v>98.96</c:v>
                </c:pt>
              </c:numCache>
            </c:numRef>
          </c:val>
          <c:extLst>
            <c:ext xmlns:c16="http://schemas.microsoft.com/office/drawing/2014/chart" uri="{C3380CC4-5D6E-409C-BE32-E72D297353CC}">
              <c16:uniqueId val="{00000000-02B2-4748-AC6C-E7BC7894DA4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02B2-4748-AC6C-E7BC7894DA4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19.3</c:v>
                </c:pt>
                <c:pt idx="1">
                  <c:v>24.13</c:v>
                </c:pt>
                <c:pt idx="2">
                  <c:v>28.96</c:v>
                </c:pt>
                <c:pt idx="3">
                  <c:v>33.78</c:v>
                </c:pt>
                <c:pt idx="4">
                  <c:v>38.61</c:v>
                </c:pt>
              </c:numCache>
            </c:numRef>
          </c:val>
          <c:extLst>
            <c:ext xmlns:c16="http://schemas.microsoft.com/office/drawing/2014/chart" uri="{C3380CC4-5D6E-409C-BE32-E72D297353CC}">
              <c16:uniqueId val="{00000000-7832-4DD4-95BB-7D20B9BACC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7832-4DD4-95BB-7D20B9BACC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79-4CF1-ABE6-B9C0E5CE599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479-4CF1-ABE6-B9C0E5CE599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0A-4696-B191-BD330B2535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430A-4696-B191-BD330B2535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308.01</c:v>
                </c:pt>
                <c:pt idx="1">
                  <c:v>293.58</c:v>
                </c:pt>
                <c:pt idx="2">
                  <c:v>273.08999999999997</c:v>
                </c:pt>
                <c:pt idx="3">
                  <c:v>324.83</c:v>
                </c:pt>
                <c:pt idx="4">
                  <c:v>257.48</c:v>
                </c:pt>
              </c:numCache>
            </c:numRef>
          </c:val>
          <c:extLst>
            <c:ext xmlns:c16="http://schemas.microsoft.com/office/drawing/2014/chart" uri="{C3380CC4-5D6E-409C-BE32-E72D297353CC}">
              <c16:uniqueId val="{00000000-3F36-4DBC-AF9D-20953D483E5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3F36-4DBC-AF9D-20953D483E5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149.07</c:v>
                </c:pt>
                <c:pt idx="1">
                  <c:v>141.02000000000001</c:v>
                </c:pt>
                <c:pt idx="2">
                  <c:v>160.66</c:v>
                </c:pt>
                <c:pt idx="3">
                  <c:v>132.24</c:v>
                </c:pt>
                <c:pt idx="4">
                  <c:v>476.86</c:v>
                </c:pt>
              </c:numCache>
            </c:numRef>
          </c:val>
          <c:extLst>
            <c:ext xmlns:c16="http://schemas.microsoft.com/office/drawing/2014/chart" uri="{C3380CC4-5D6E-409C-BE32-E72D297353CC}">
              <c16:uniqueId val="{00000000-93B7-4855-B557-2CA545C33AD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93B7-4855-B557-2CA545C33AD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67.739999999999995</c:v>
                </c:pt>
                <c:pt idx="1">
                  <c:v>67.959999999999994</c:v>
                </c:pt>
                <c:pt idx="2">
                  <c:v>55.73</c:v>
                </c:pt>
                <c:pt idx="3">
                  <c:v>62.75</c:v>
                </c:pt>
                <c:pt idx="4">
                  <c:v>59.17</c:v>
                </c:pt>
              </c:numCache>
            </c:numRef>
          </c:val>
          <c:extLst>
            <c:ext xmlns:c16="http://schemas.microsoft.com/office/drawing/2014/chart" uri="{C3380CC4-5D6E-409C-BE32-E72D297353CC}">
              <c16:uniqueId val="{00000000-D2F2-4649-9D98-50BAF3AD97C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D2F2-4649-9D98-50BAF3AD97C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432.49</c:v>
                </c:pt>
                <c:pt idx="1">
                  <c:v>432.25</c:v>
                </c:pt>
                <c:pt idx="2">
                  <c:v>374.29</c:v>
                </c:pt>
                <c:pt idx="3">
                  <c:v>345.43</c:v>
                </c:pt>
                <c:pt idx="4">
                  <c:v>492.17</c:v>
                </c:pt>
              </c:numCache>
            </c:numRef>
          </c:val>
          <c:extLst>
            <c:ext xmlns:c16="http://schemas.microsoft.com/office/drawing/2014/chart" uri="{C3380CC4-5D6E-409C-BE32-E72D297353CC}">
              <c16:uniqueId val="{00000000-4ED7-4627-BF28-ABE3A581328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4ED7-4627-BF28-ABE3A581328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4" zoomScale="77" zoomScaleNormal="77"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伊賀市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自治体職員</v>
      </c>
      <c r="AE8" s="35"/>
      <c r="AF8" s="35"/>
      <c r="AG8" s="35"/>
      <c r="AH8" s="35"/>
      <c r="AI8" s="35"/>
      <c r="AJ8" s="35"/>
      <c r="AK8" s="3"/>
      <c r="AL8" s="36">
        <f>データ!S6</f>
        <v>84603</v>
      </c>
      <c r="AM8" s="36"/>
      <c r="AN8" s="36"/>
      <c r="AO8" s="36"/>
      <c r="AP8" s="36"/>
      <c r="AQ8" s="36"/>
      <c r="AR8" s="36"/>
      <c r="AS8" s="36"/>
      <c r="AT8" s="37">
        <f>データ!T6</f>
        <v>558.23</v>
      </c>
      <c r="AU8" s="37"/>
      <c r="AV8" s="37"/>
      <c r="AW8" s="37"/>
      <c r="AX8" s="37"/>
      <c r="AY8" s="37"/>
      <c r="AZ8" s="37"/>
      <c r="BA8" s="37"/>
      <c r="BB8" s="37">
        <f>データ!U6</f>
        <v>151.56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40.22</v>
      </c>
      <c r="J10" s="37"/>
      <c r="K10" s="37"/>
      <c r="L10" s="37"/>
      <c r="M10" s="37"/>
      <c r="N10" s="37"/>
      <c r="O10" s="37"/>
      <c r="P10" s="37">
        <f>データ!P6</f>
        <v>0.74</v>
      </c>
      <c r="Q10" s="37"/>
      <c r="R10" s="37"/>
      <c r="S10" s="37"/>
      <c r="T10" s="37"/>
      <c r="U10" s="37"/>
      <c r="V10" s="37"/>
      <c r="W10" s="37">
        <f>データ!Q6</f>
        <v>100</v>
      </c>
      <c r="X10" s="37"/>
      <c r="Y10" s="37"/>
      <c r="Z10" s="37"/>
      <c r="AA10" s="37"/>
      <c r="AB10" s="37"/>
      <c r="AC10" s="37"/>
      <c r="AD10" s="36">
        <f>データ!R6</f>
        <v>5170</v>
      </c>
      <c r="AE10" s="36"/>
      <c r="AF10" s="36"/>
      <c r="AG10" s="36"/>
      <c r="AH10" s="36"/>
      <c r="AI10" s="36"/>
      <c r="AJ10" s="36"/>
      <c r="AK10" s="2"/>
      <c r="AL10" s="36">
        <f>データ!V6</f>
        <v>619</v>
      </c>
      <c r="AM10" s="36"/>
      <c r="AN10" s="36"/>
      <c r="AO10" s="36"/>
      <c r="AP10" s="36"/>
      <c r="AQ10" s="36"/>
      <c r="AR10" s="36"/>
      <c r="AS10" s="36"/>
      <c r="AT10" s="37">
        <f>データ!W6</f>
        <v>20.75</v>
      </c>
      <c r="AU10" s="37"/>
      <c r="AV10" s="37"/>
      <c r="AW10" s="37"/>
      <c r="AX10" s="37"/>
      <c r="AY10" s="37"/>
      <c r="AZ10" s="37"/>
      <c r="BA10" s="37"/>
      <c r="BB10" s="37">
        <f>データ!X6</f>
        <v>29.83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es1TTxQEPi3ZgBCw0p+a2BVJdrXZJ6g/H2RczOwqgBH0mIaU//bHcTF4hppnPsf4A6DveX/re72//P/XojZh+g==" saltValue="H+tt6eYSkwJTHyvDOLRxW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242161</v>
      </c>
      <c r="D6" s="19">
        <f t="shared" si="3"/>
        <v>46</v>
      </c>
      <c r="E6" s="19">
        <f t="shared" si="3"/>
        <v>18</v>
      </c>
      <c r="F6" s="19">
        <f t="shared" si="3"/>
        <v>0</v>
      </c>
      <c r="G6" s="19">
        <f t="shared" si="3"/>
        <v>0</v>
      </c>
      <c r="H6" s="19" t="str">
        <f t="shared" si="3"/>
        <v>三重県　伊賀市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40.22</v>
      </c>
      <c r="P6" s="20">
        <f t="shared" si="3"/>
        <v>0.74</v>
      </c>
      <c r="Q6" s="20">
        <f t="shared" si="3"/>
        <v>100</v>
      </c>
      <c r="R6" s="20">
        <f t="shared" si="3"/>
        <v>5170</v>
      </c>
      <c r="S6" s="20">
        <f t="shared" si="3"/>
        <v>84603</v>
      </c>
      <c r="T6" s="20">
        <f t="shared" si="3"/>
        <v>558.23</v>
      </c>
      <c r="U6" s="20">
        <f t="shared" si="3"/>
        <v>151.56</v>
      </c>
      <c r="V6" s="20">
        <f t="shared" si="3"/>
        <v>619</v>
      </c>
      <c r="W6" s="20">
        <f t="shared" si="3"/>
        <v>20.75</v>
      </c>
      <c r="X6" s="20">
        <f t="shared" si="3"/>
        <v>29.83</v>
      </c>
      <c r="Y6" s="21">
        <f>IF(Y7="",NA(),Y7)</f>
        <v>101.15</v>
      </c>
      <c r="Z6" s="21">
        <f t="shared" ref="Z6:AH6" si="4">IF(Z7="",NA(),Z7)</f>
        <v>102.87</v>
      </c>
      <c r="AA6" s="21">
        <f t="shared" si="4"/>
        <v>94.62</v>
      </c>
      <c r="AB6" s="21">
        <f t="shared" si="4"/>
        <v>101.27</v>
      </c>
      <c r="AC6" s="21">
        <f t="shared" si="4"/>
        <v>98.96</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308.01</v>
      </c>
      <c r="AV6" s="21">
        <f t="shared" ref="AV6:BD6" si="6">IF(AV7="",NA(),AV7)</f>
        <v>293.58</v>
      </c>
      <c r="AW6" s="21">
        <f t="shared" si="6"/>
        <v>273.08999999999997</v>
      </c>
      <c r="AX6" s="21">
        <f t="shared" si="6"/>
        <v>324.83</v>
      </c>
      <c r="AY6" s="21">
        <f t="shared" si="6"/>
        <v>257.48</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149.07</v>
      </c>
      <c r="BG6" s="21">
        <f t="shared" ref="BG6:BO6" si="7">IF(BG7="",NA(),BG7)</f>
        <v>141.02000000000001</v>
      </c>
      <c r="BH6" s="21">
        <f t="shared" si="7"/>
        <v>160.66</v>
      </c>
      <c r="BI6" s="21">
        <f t="shared" si="7"/>
        <v>132.24</v>
      </c>
      <c r="BJ6" s="21">
        <f t="shared" si="7"/>
        <v>476.86</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67.739999999999995</v>
      </c>
      <c r="BR6" s="21">
        <f t="shared" ref="BR6:BZ6" si="8">IF(BR7="",NA(),BR7)</f>
        <v>67.959999999999994</v>
      </c>
      <c r="BS6" s="21">
        <f t="shared" si="8"/>
        <v>55.73</v>
      </c>
      <c r="BT6" s="21">
        <f t="shared" si="8"/>
        <v>62.75</v>
      </c>
      <c r="BU6" s="21">
        <f t="shared" si="8"/>
        <v>59.17</v>
      </c>
      <c r="BV6" s="21">
        <f t="shared" si="8"/>
        <v>60.59</v>
      </c>
      <c r="BW6" s="21">
        <f t="shared" si="8"/>
        <v>60</v>
      </c>
      <c r="BX6" s="21">
        <f t="shared" si="8"/>
        <v>59.01</v>
      </c>
      <c r="BY6" s="21">
        <f t="shared" si="8"/>
        <v>56.06</v>
      </c>
      <c r="BZ6" s="21">
        <f t="shared" si="8"/>
        <v>53.25</v>
      </c>
      <c r="CA6" s="20" t="str">
        <f>IF(CA7="","",IF(CA7="-","【-】","【"&amp;SUBSTITUTE(TEXT(CA7,"#,##0.00"),"-","△")&amp;"】"))</f>
        <v>【51.14】</v>
      </c>
      <c r="CB6" s="21">
        <f>IF(CB7="",NA(),CB7)</f>
        <v>432.49</v>
      </c>
      <c r="CC6" s="21">
        <f t="shared" ref="CC6:CK6" si="9">IF(CC7="",NA(),CC7)</f>
        <v>432.25</v>
      </c>
      <c r="CD6" s="21">
        <f t="shared" si="9"/>
        <v>374.29</v>
      </c>
      <c r="CE6" s="21">
        <f t="shared" si="9"/>
        <v>345.43</v>
      </c>
      <c r="CF6" s="21">
        <f t="shared" si="9"/>
        <v>492.17</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52.11</v>
      </c>
      <c r="CN6" s="21">
        <f t="shared" ref="CN6:CV6" si="10">IF(CN7="",NA(),CN7)</f>
        <v>64.790000000000006</v>
      </c>
      <c r="CO6" s="21">
        <f t="shared" si="10"/>
        <v>60.56</v>
      </c>
      <c r="CP6" s="21">
        <f t="shared" si="10"/>
        <v>60.56</v>
      </c>
      <c r="CQ6" s="21">
        <f t="shared" si="10"/>
        <v>60.56</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19.3</v>
      </c>
      <c r="DJ6" s="21">
        <f t="shared" ref="DJ6:DR6" si="12">IF(DJ7="",NA(),DJ7)</f>
        <v>24.13</v>
      </c>
      <c r="DK6" s="21">
        <f t="shared" si="12"/>
        <v>28.96</v>
      </c>
      <c r="DL6" s="21">
        <f t="shared" si="12"/>
        <v>33.78</v>
      </c>
      <c r="DM6" s="21">
        <f t="shared" si="12"/>
        <v>38.61</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242161</v>
      </c>
      <c r="D7" s="23">
        <v>46</v>
      </c>
      <c r="E7" s="23">
        <v>18</v>
      </c>
      <c r="F7" s="23">
        <v>0</v>
      </c>
      <c r="G7" s="23">
        <v>0</v>
      </c>
      <c r="H7" s="23" t="s">
        <v>96</v>
      </c>
      <c r="I7" s="23" t="s">
        <v>97</v>
      </c>
      <c r="J7" s="23" t="s">
        <v>98</v>
      </c>
      <c r="K7" s="23" t="s">
        <v>99</v>
      </c>
      <c r="L7" s="23" t="s">
        <v>100</v>
      </c>
      <c r="M7" s="23" t="s">
        <v>101</v>
      </c>
      <c r="N7" s="24" t="s">
        <v>102</v>
      </c>
      <c r="O7" s="24">
        <v>40.22</v>
      </c>
      <c r="P7" s="24">
        <v>0.74</v>
      </c>
      <c r="Q7" s="24">
        <v>100</v>
      </c>
      <c r="R7" s="24">
        <v>5170</v>
      </c>
      <c r="S7" s="24">
        <v>84603</v>
      </c>
      <c r="T7" s="24">
        <v>558.23</v>
      </c>
      <c r="U7" s="24">
        <v>151.56</v>
      </c>
      <c r="V7" s="24">
        <v>619</v>
      </c>
      <c r="W7" s="24">
        <v>20.75</v>
      </c>
      <c r="X7" s="24">
        <v>29.83</v>
      </c>
      <c r="Y7" s="24">
        <v>101.15</v>
      </c>
      <c r="Z7" s="24">
        <v>102.87</v>
      </c>
      <c r="AA7" s="24">
        <v>94.62</v>
      </c>
      <c r="AB7" s="24">
        <v>101.27</v>
      </c>
      <c r="AC7" s="24">
        <v>98.96</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308.01</v>
      </c>
      <c r="AV7" s="24">
        <v>293.58</v>
      </c>
      <c r="AW7" s="24">
        <v>273.08999999999997</v>
      </c>
      <c r="AX7" s="24">
        <v>324.83</v>
      </c>
      <c r="AY7" s="24">
        <v>257.48</v>
      </c>
      <c r="AZ7" s="24">
        <v>100.47</v>
      </c>
      <c r="BA7" s="24">
        <v>122.71</v>
      </c>
      <c r="BB7" s="24">
        <v>138.19999999999999</v>
      </c>
      <c r="BC7" s="24">
        <v>126.97</v>
      </c>
      <c r="BD7" s="24">
        <v>103.61</v>
      </c>
      <c r="BE7" s="24">
        <v>106.63</v>
      </c>
      <c r="BF7" s="24">
        <v>149.07</v>
      </c>
      <c r="BG7" s="24">
        <v>141.02000000000001</v>
      </c>
      <c r="BH7" s="24">
        <v>160.66</v>
      </c>
      <c r="BI7" s="24">
        <v>132.24</v>
      </c>
      <c r="BJ7" s="24">
        <v>476.86</v>
      </c>
      <c r="BK7" s="24">
        <v>294.27</v>
      </c>
      <c r="BL7" s="24">
        <v>294.08999999999997</v>
      </c>
      <c r="BM7" s="24">
        <v>294.08999999999997</v>
      </c>
      <c r="BN7" s="24">
        <v>338.47</v>
      </c>
      <c r="BO7" s="24">
        <v>368.83</v>
      </c>
      <c r="BP7" s="24">
        <v>386.06</v>
      </c>
      <c r="BQ7" s="24">
        <v>67.739999999999995</v>
      </c>
      <c r="BR7" s="24">
        <v>67.959999999999994</v>
      </c>
      <c r="BS7" s="24">
        <v>55.73</v>
      </c>
      <c r="BT7" s="24">
        <v>62.75</v>
      </c>
      <c r="BU7" s="24">
        <v>59.17</v>
      </c>
      <c r="BV7" s="24">
        <v>60.59</v>
      </c>
      <c r="BW7" s="24">
        <v>60</v>
      </c>
      <c r="BX7" s="24">
        <v>59.01</v>
      </c>
      <c r="BY7" s="24">
        <v>56.06</v>
      </c>
      <c r="BZ7" s="24">
        <v>53.25</v>
      </c>
      <c r="CA7" s="24">
        <v>51.14</v>
      </c>
      <c r="CB7" s="24">
        <v>432.49</v>
      </c>
      <c r="CC7" s="24">
        <v>432.25</v>
      </c>
      <c r="CD7" s="24">
        <v>374.29</v>
      </c>
      <c r="CE7" s="24">
        <v>345.43</v>
      </c>
      <c r="CF7" s="24">
        <v>492.17</v>
      </c>
      <c r="CG7" s="24">
        <v>280.23</v>
      </c>
      <c r="CH7" s="24">
        <v>282.70999999999998</v>
      </c>
      <c r="CI7" s="24">
        <v>291.82</v>
      </c>
      <c r="CJ7" s="24">
        <v>304.36</v>
      </c>
      <c r="CK7" s="24">
        <v>325.45</v>
      </c>
      <c r="CL7" s="24">
        <v>329.31</v>
      </c>
      <c r="CM7" s="24">
        <v>52.11</v>
      </c>
      <c r="CN7" s="24">
        <v>64.790000000000006</v>
      </c>
      <c r="CO7" s="24">
        <v>60.56</v>
      </c>
      <c r="CP7" s="24">
        <v>60.56</v>
      </c>
      <c r="CQ7" s="24">
        <v>60.56</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19.3</v>
      </c>
      <c r="DJ7" s="24">
        <v>24.13</v>
      </c>
      <c r="DK7" s="24">
        <v>28.96</v>
      </c>
      <c r="DL7" s="24">
        <v>33.78</v>
      </c>
      <c r="DM7" s="24">
        <v>38.61</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