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4535\Documents\ドキュメント\田口\R05\引継データ（稲森）\17.公営企業経営比較分析表\公営企業経営比較分析表（R6決算）\02_ダウンロードした様式\上下水道\下水道\"/>
    </mc:Choice>
  </mc:AlternateContent>
  <xr:revisionPtr revIDLastSave="0" documentId="13_ncr:1_{078B61BB-4D5F-40BC-AD5F-EE36BE926B22}" xr6:coauthVersionLast="47" xr6:coauthVersionMax="47" xr10:uidLastSave="{00000000-0000-0000-0000-000000000000}"/>
  <workbookProtection workbookAlgorithmName="SHA-512" workbookHashValue="HDnd+wIUQ5P+aAfawa3fCdHASSCb0Kh4dJAxdlRjExGZOcmPwRwd3XTpExxM5wzjlNDqTuDmS5y1X24wowIg6A==" workbookSaltValue="2fFYYOYOQhgUiIjAo7YxI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<sst xmlns="http://schemas.openxmlformats.org/spreadsheetml/2006/main" count="231" uniqueCount="117">
  <si>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</si>
  <si>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</si>
  <si>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</si>
  <si>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</si>
  <si>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</si>
  <si>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</si>
  <si>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</si>
  <si>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</si>
  <si>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</si>
  <si>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</si>
  <si>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</si>
  <si>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</si>
  <si>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</si>
  <si>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</si>
  <si>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</si>
  <si>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</si>
  <si>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</si>
  <si>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</si>
  <si>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</si>
  <si>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</si>
  <si>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</si>
  <si>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</si>
  <si>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</si>
  <si>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</si>
  <si>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</si>
  <si>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</si>
  <si>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</si>
  <si>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</si>
  <si>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</si>
  <si>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</si>
  <si>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</si>
  <si>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</si>
  <si>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</si>
  <si>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</si>
  <si>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</si>
  <si>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</si>
  <si>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</si>
  <si>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</si>
  <si>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</si>
  <si>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</si>
  <si>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</si>
  <si>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</si>
  <si>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</si>
  <si>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</si>
  <si>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</si>
  <si>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</si>
  <si>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</si>
  <si>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</si>
  <si>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</si>
  <si>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</si>
  <si>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</si>
  <si>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</si>
  <si>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</si>
  <si>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</si>
  <si>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</si>
  <si>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</si>
  <si>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</si>
  <si>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</si>
  <si>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</si>
  <si>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</si>
  <si>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</si>
  <si>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</si>
  <si>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</si>
  <si>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</si>
  <si>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</si>
  <si>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</si>
  <si>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</si>
  <si>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</si>
  <si>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</si>
  <si>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</si>
  <si>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</si>
  <si>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</si>
  <si>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</si>
  <si>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</si>
  <si>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</si>
  <si>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</si>
  <si>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</si>
  <si>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</si>
  <si>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</si>
  <si>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</si>
  <si>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</si>
  <si>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</si>
  <si>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</si>
  <si>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</si>
  <si>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</si>
  <si>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</si>
  <si>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</si>
  <si>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</si>
  <si>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</si>
  <si>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</si>
  <si>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</si>
  <si>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</si>
  <si>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</si>
  <si>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</si>
  <si>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</si>
  <si>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</si>
  <si>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</si>
  <si>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</si>
  <si>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</si>
  <si>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</si>
  <si>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</si>
  <si>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</si>
  <si>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</si>
  <si>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</si>
  <si>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</si>
  <si>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</si>
  <si>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</si>
  <si>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</si>
  <si>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</si>
  <si>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</si>
  <si>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</si>
  <si>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</si>
  <si>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</si>
  <si>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</si>
  <si>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水洗化率は全国平均や類似団体平均と比較して低いものの、他の指標は概ね良好な数値を示している。
　しかしながら、実態は一般会計からの繰入により経営が維持されている状況であり、使用料収入で維持管理費程度しか賄えていない状況である。
　また、今後、施設の改築更新等の本格化により多額の経費が必要と見込まれ、経営環境はさらに厳しくなるものと予想される。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66" eb="68">
      <t>クリイレ</t>
    </rPh>
    <rPh sb="71" eb="73">
      <t>ケイエイ</t>
    </rPh>
    <rPh sb="74" eb="76">
      <t>イジ</t>
    </rPh>
    <rPh sb="119" eb="121">
      <t>コンゴ</t>
    </rPh>
    <rPh sb="131" eb="134">
      <t>ホンカクカ</t>
    </rPh>
    <rPh sb="153" eb="155">
      <t>カンキョウ</t>
    </rPh>
    <rPh sb="159" eb="160">
      <t>キビ</t>
    </rPh>
    <rPh sb="179" eb="181">
      <t>ジョウキョウ</t>
    </rPh>
    <rPh sb="182" eb="183">
      <t>フ</t>
    </rPh>
    <rPh sb="242" eb="245">
      <t>シヨウリョウ</t>
    </rPh>
    <rPh sb="246" eb="248">
      <t>カイテイ</t>
    </rPh>
    <rPh sb="267" eb="268">
      <t>ヒ</t>
    </rPh>
    <rPh sb="269" eb="270">
      <t>ツヅ</t>
    </rPh>
    <phoneticPr fontId="4"/>
  </si>
  <si>
    <t>　現状では法定耐用年数を超えた老朽化管渠がないため、改修のみの実施となっている。
　資産の老朽化度合を示す有形固定資産減価償却率は類似団体平均値より低い値であるが、市内５処理区全てについて、供用開始から17年以上が経過しようとしており、処理施設の機械・電気設備などの改修や更新時期を迎えている。
　このため、処理施設の統廃合計画と調整を図りながら、人口減少時代に合った適正規模での改築更新を進めていく必要がある。</t>
    <rPh sb="88" eb="89">
      <t>スベ</t>
    </rPh>
    <phoneticPr fontId="4"/>
  </si>
  <si>
    <t>　経常収支比率は100％以上であり、単年度収支としては黒字を維持しているが、実態は一般会計繰入金に依存しており、今後、老朽化施設の改築更新費等の増加が見込まれていることから、その財源確保が喫緊の課題である。
　企業債残高対事業規模比率については、令和５年度までは一般会計繰入金の大部分を一般会計負担分として公債費に充当していたため、類似団体平均値を大きく下回っていたが、令和６年度以降は、算出根拠とする支出に充当するため、著しく増加した。
　経費回収率については、類似団体平均値よりは高いものの100％を下回っており、汚水処理費が使用料により賄われていない状況のため、適正な使用料収入の確保と汚水処理費の削減の両面からの対策が必要である。
　施設利用率については、晴天時一日平均処理水量が上昇したことにより増加した。今後は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
　</t>
    <rPh sb="123" eb="125">
      <t>レイワ</t>
    </rPh>
    <rPh sb="126" eb="128">
      <t>ネンド</t>
    </rPh>
    <rPh sb="131" eb="135">
      <t>イッパンカイケイ</t>
    </rPh>
    <rPh sb="135" eb="138">
      <t>クリイレキン</t>
    </rPh>
    <rPh sb="139" eb="142">
      <t>ダイブブン</t>
    </rPh>
    <rPh sb="153" eb="156">
      <t>コウサイヒ</t>
    </rPh>
    <rPh sb="157" eb="159">
      <t>ジュウトウ</t>
    </rPh>
    <rPh sb="185" eb="187">
      <t>レイワ</t>
    </rPh>
    <rPh sb="188" eb="190">
      <t>ネンド</t>
    </rPh>
    <rPh sb="190" eb="192">
      <t>イコウ</t>
    </rPh>
    <rPh sb="194" eb="196">
      <t>サンシュツ</t>
    </rPh>
    <rPh sb="196" eb="198">
      <t>コンキョ</t>
    </rPh>
    <rPh sb="201" eb="203">
      <t>シシュツ</t>
    </rPh>
    <rPh sb="204" eb="206">
      <t>ジュウトウ</t>
    </rPh>
    <rPh sb="211" eb="212">
      <t>イチジル</t>
    </rPh>
    <rPh sb="252" eb="254">
      <t>シタマワ</t>
    </rPh>
    <rPh sb="344" eb="346">
      <t>ジョウショウ</t>
    </rPh>
    <rPh sb="353" eb="355">
      <t>ゾウカ</t>
    </rPh>
    <rPh sb="358" eb="360">
      <t>コンゴ</t>
    </rPh>
    <rPh sb="403" eb="405">
      <t>ウンエイ</t>
    </rPh>
    <rPh sb="410" eb="411">
      <t>ハカ</t>
    </rPh>
    <rPh sb="412" eb="4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</si>
</sst>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4-4E2A-9F1B-DCC5B6F1A4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504-4E2A-9F1B-DCC5B6F1A4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46.81</c:v>
                </c:pt>
                <c:pt idx="1">
                  <c:v>46.81</c:v>
                </c:pt>
                <c:pt idx="2">
                  <c:v>32.01</c:v>
                </c:pt>
                <c:pt idx="3">
                  <c:v>48.14</c:v>
                </c:pt>
                <c:pt idx="4">
                  <c:v>47.72</c:v>
                </c:pt>
              </c:numCache>
            </c:numRef>
          </c:val>
          <c:extLst>
            <c:ext xmlns:c16="http://schemas.microsoft.com/office/drawing/2014/chart" uri="{C3380CC4-5D6E-409C-BE32-E72D297353CC}">
              <c16:uniqueId val="{00000000-3E21-45B2-8D00-A27B71C2DE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E21-45B2-8D00-A27B71C2DE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78.56</c:v>
                </c:pt>
                <c:pt idx="1">
                  <c:v>79.02</c:v>
                </c:pt>
                <c:pt idx="2">
                  <c:v>80.930000000000007</c:v>
                </c:pt>
                <c:pt idx="3">
                  <c:v>80.39</c:v>
                </c:pt>
                <c:pt idx="4">
                  <c:v>79.900000000000006</c:v>
                </c:pt>
              </c:numCache>
            </c:numRef>
          </c:val>
          <c:extLst>
            <c:ext xmlns:c16="http://schemas.microsoft.com/office/drawing/2014/chart" uri="{C3380CC4-5D6E-409C-BE32-E72D297353CC}">
              <c16:uniqueId val="{00000000-24BB-4407-8951-4A85C9DBF2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4BB-4407-8951-4A85C9DBF2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129.99</c:v>
                </c:pt>
                <c:pt idx="1">
                  <c:v>129.87</c:v>
                </c:pt>
                <c:pt idx="2">
                  <c:v>124.87</c:v>
                </c:pt>
                <c:pt idx="3">
                  <c:v>132.35</c:v>
                </c:pt>
                <c:pt idx="4">
                  <c:v>122.52</c:v>
                </c:pt>
              </c:numCache>
            </c:numRef>
          </c:val>
          <c:extLst>
            <c:ext xmlns:c16="http://schemas.microsoft.com/office/drawing/2014/chart" uri="{C3380CC4-5D6E-409C-BE32-E72D297353CC}">
              <c16:uniqueId val="{00000000-90CC-4B41-A824-C6D34D57F2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90CC-4B41-A824-C6D34D57F2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13.82</c:v>
                </c:pt>
                <c:pt idx="1">
                  <c:v>16.86</c:v>
                </c:pt>
                <c:pt idx="2">
                  <c:v>19.75</c:v>
                </c:pt>
                <c:pt idx="3">
                  <c:v>22.06</c:v>
                </c:pt>
                <c:pt idx="4">
                  <c:v>24.62</c:v>
                </c:pt>
              </c:numCache>
            </c:numRef>
          </c:val>
          <c:extLst>
            <c:ext xmlns:c16="http://schemas.microsoft.com/office/drawing/2014/chart" uri="{C3380CC4-5D6E-409C-BE32-E72D297353CC}">
              <c16:uniqueId val="{00000000-474D-46BB-81D5-B1D8E0BB02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74D-46BB-81D5-B1D8E0BB02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BD-471C-A635-18E9375B8D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3BD-471C-A635-18E9375B8D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97-4DA4-A015-6D5428F863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7C97-4DA4-A015-6D5428F863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271.70999999999998</c:v>
                </c:pt>
                <c:pt idx="1">
                  <c:v>257.05</c:v>
                </c:pt>
                <c:pt idx="2">
                  <c:v>276.06</c:v>
                </c:pt>
                <c:pt idx="3">
                  <c:v>222.55</c:v>
                </c:pt>
                <c:pt idx="4">
                  <c:v>271.41000000000003</c:v>
                </c:pt>
              </c:numCache>
            </c:numRef>
          </c:val>
          <c:extLst>
            <c:ext xmlns:c16="http://schemas.microsoft.com/office/drawing/2014/chart" uri="{C3380CC4-5D6E-409C-BE32-E72D297353CC}">
              <c16:uniqueId val="{00000000-A266-453F-8D14-73CEE15C49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266-453F-8D14-73CEE15C49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25.35</c:v>
                </c:pt>
                <c:pt idx="1">
                  <c:v>25.68</c:v>
                </c:pt>
                <c:pt idx="2">
                  <c:v>26.72</c:v>
                </c:pt>
                <c:pt idx="3">
                  <c:v>50.85</c:v>
                </c:pt>
                <c:pt idx="4">
                  <c:v>1274.2</c:v>
                </c:pt>
              </c:numCache>
            </c:numRef>
          </c:val>
          <c:extLst>
            <c:ext xmlns:c16="http://schemas.microsoft.com/office/drawing/2014/chart" uri="{C3380CC4-5D6E-409C-BE32-E72D297353CC}">
              <c16:uniqueId val="{00000000-15BF-470B-8667-297AAE49A6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5BF-470B-8667-297AAE49A6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96.62</c:v>
                </c:pt>
                <c:pt idx="1">
                  <c:v>97.25</c:v>
                </c:pt>
                <c:pt idx="2">
                  <c:v>97.77</c:v>
                </c:pt>
                <c:pt idx="3">
                  <c:v>97.84</c:v>
                </c:pt>
                <c:pt idx="4">
                  <c:v>91.21</c:v>
                </c:pt>
              </c:numCache>
            </c:numRef>
          </c:val>
          <c:extLst>
            <c:ext xmlns:c16="http://schemas.microsoft.com/office/drawing/2014/chart" uri="{C3380CC4-5D6E-409C-BE32-E72D297353CC}">
              <c16:uniqueId val="{00000000-FF52-480E-BC60-E82290383A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F52-480E-BC60-E82290383A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167.85</c:v>
                </c:pt>
                <c:pt idx="1">
                  <c:v>170.85</c:v>
                </c:pt>
                <c:pt idx="2">
                  <c:v>165.67</c:v>
                </c:pt>
                <c:pt idx="3">
                  <c:v>196.87</c:v>
                </c:pt>
                <c:pt idx="4">
                  <c:v>229.68</c:v>
                </c:pt>
              </c:numCache>
            </c:numRef>
          </c:val>
          <c:extLst>
            <c:ext xmlns:c16="http://schemas.microsoft.com/office/drawing/2014/chart" uri="{C3380CC4-5D6E-409C-BE32-E72D297353CC}">
              <c16:uniqueId val="{00000000-613D-407B-87D9-D9C46E99BE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13D-407B-87D9-D9C46E99BE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伊賀市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84603</v>
      </c>
      <c r="AM8" s="45"/>
      <c r="AN8" s="45"/>
      <c r="AO8" s="45"/>
      <c r="AP8" s="45"/>
      <c r="AQ8" s="45"/>
      <c r="AR8" s="45"/>
      <c r="AS8" s="45"/>
      <c r="AT8" s="44">
        <f>データ!T6</f>
        <v>558.23</v>
      </c>
      <c r="AU8" s="44"/>
      <c r="AV8" s="44"/>
      <c r="AW8" s="44"/>
      <c r="AX8" s="44"/>
      <c r="AY8" s="44"/>
      <c r="AZ8" s="44"/>
      <c r="BA8" s="44"/>
      <c r="BB8" s="44">
        <f>データ!U6</f>
        <v>151.56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73.88</v>
      </c>
      <c r="J10" s="44"/>
      <c r="K10" s="44"/>
      <c r="L10" s="44"/>
      <c r="M10" s="44"/>
      <c r="N10" s="44"/>
      <c r="O10" s="44"/>
      <c r="P10" s="44">
        <f>データ!P6</f>
        <v>13.72</v>
      </c>
      <c r="Q10" s="44"/>
      <c r="R10" s="44"/>
      <c r="S10" s="44"/>
      <c r="T10" s="44"/>
      <c r="U10" s="44"/>
      <c r="V10" s="44"/>
      <c r="W10" s="44">
        <f>データ!Q6</f>
        <v>84.96</v>
      </c>
      <c r="X10" s="44"/>
      <c r="Y10" s="44"/>
      <c r="Z10" s="44"/>
      <c r="AA10" s="44"/>
      <c r="AB10" s="44"/>
      <c r="AC10" s="44"/>
      <c r="AD10" s="45">
        <f>データ!R6</f>
        <v>5170</v>
      </c>
      <c r="AE10" s="45"/>
      <c r="AF10" s="45"/>
      <c r="AG10" s="45"/>
      <c r="AH10" s="45"/>
      <c r="AI10" s="45"/>
      <c r="AJ10" s="45"/>
      <c r="AK10" s="2"/>
      <c r="AL10" s="45">
        <f>データ!V6</f>
        <v>11530</v>
      </c>
      <c r="AM10" s="45"/>
      <c r="AN10" s="45"/>
      <c r="AO10" s="45"/>
      <c r="AP10" s="45"/>
      <c r="AQ10" s="45"/>
      <c r="AR10" s="45"/>
      <c r="AS10" s="45"/>
      <c r="AT10" s="44">
        <f>データ!W6</f>
        <v>4.72</v>
      </c>
      <c r="AU10" s="44"/>
      <c r="AV10" s="44"/>
      <c r="AW10" s="44"/>
      <c r="AX10" s="44"/>
      <c r="AY10" s="44"/>
      <c r="AZ10" s="44"/>
      <c r="BA10" s="44"/>
      <c r="BB10" s="44">
        <f>データ!X6</f>
        <v>2442.8000000000002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b4wOV40zpXPbZRrqITxxY7UhjIf1O2biCVXZy4I6wagbQiz/HbZ0nCbZtKE2Ps9Qmsr4nHD5IamvCBESUimOA==" saltValue="+7PIBzNSGJPHUG1ly2f/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242161</v>
      </c>
      <c r="D6" s="19">
        <f t="shared" si="3"/>
        <v>46</v>
      </c>
      <c r="E6" s="19">
        <f t="shared" si="3"/>
        <v>17</v>
      </c>
      <c r="F6" s="19">
        <f t="shared" si="3"/>
        <v>4</v>
      </c>
      <c r="G6" s="19">
        <f t="shared" si="3"/>
        <v>0</v>
      </c>
      <c r="H6" s="19" t="str">
        <f t="shared" si="3"/>
        <v>三重県　伊賀市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73.88</v>
      </c>
      <c r="P6" s="20">
        <f t="shared" si="3"/>
        <v>13.72</v>
      </c>
      <c r="Q6" s="20">
        <f t="shared" si="3"/>
        <v>84.96</v>
      </c>
      <c r="R6" s="20">
        <f t="shared" si="3"/>
        <v>5170</v>
      </c>
      <c r="S6" s="20">
        <f t="shared" si="3"/>
        <v>84603</v>
      </c>
      <c r="T6" s="20">
        <f t="shared" si="3"/>
        <v>558.23</v>
      </c>
      <c r="U6" s="20">
        <f t="shared" si="3"/>
        <v>151.56</v>
      </c>
      <c r="V6" s="20">
        <f t="shared" si="3"/>
        <v>11530</v>
      </c>
      <c r="W6" s="20">
        <f t="shared" si="3"/>
        <v>4.72</v>
      </c>
      <c r="X6" s="20">
        <f t="shared" si="3"/>
        <v>2442.8000000000002</v>
      </c>
      <c r="Y6" s="21">
        <f>IF(Y7="",NA(),Y7)</f>
        <v>129.99</v>
      </c>
      <c r="Z6" s="21">
        <f t="shared" ref="Z6:AH6" si="4">IF(Z7="",NA(),Z7)</f>
        <v>129.87</v>
      </c>
      <c r="AA6" s="21">
        <f t="shared" si="4"/>
        <v>124.87</v>
      </c>
      <c r="AB6" s="21">
        <f t="shared" si="4"/>
        <v>132.35</v>
      </c>
      <c r="AC6" s="21">
        <f t="shared" si="4"/>
        <v>122.52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271.70999999999998</v>
      </c>
      <c r="AV6" s="21">
        <f t="shared" ref="AV6:BD6" si="6">IF(AV7="",NA(),AV7)</f>
        <v>257.05</v>
      </c>
      <c r="AW6" s="21">
        <f t="shared" si="6"/>
        <v>276.06</v>
      </c>
      <c r="AX6" s="21">
        <f t="shared" si="6"/>
        <v>222.55</v>
      </c>
      <c r="AY6" s="21">
        <f t="shared" si="6"/>
        <v>271.41000000000003</v>
      </c>
      <c r="AZ6" s="21">
        <f t="shared" si="6"/>
        <v>44.24</v>
      </c>
      <c r="BA6" s="21">
        <f t="shared" si="6"/>
        <v>43.07</v>
      </c>
      <c r="BB6" s="21">
        <f t="shared" si="6"/>
        <v>45.42</v>
      </c>
      <c r="BC6" s="21">
        <f t="shared" si="6"/>
        <v>50.63</v>
      </c>
      <c r="BD6" s="21">
        <f t="shared" si="6"/>
        <v>53.28</v>
      </c>
      <c r="BE6" s="20" t="str">
        <f>IF(BE7="","",IF(BE7="-","【-】","【"&amp;SUBSTITUTE(TEXT(BE7,"#,##0.00"),"-","△")&amp;"】"))</f>
        <v>【50.90】</v>
      </c>
      <c r="BF6" s="21">
        <f>IF(BF7="",NA(),BF7)</f>
        <v>25.35</v>
      </c>
      <c r="BG6" s="21">
        <f t="shared" ref="BG6:BO6" si="7">IF(BG7="",NA(),BG7)</f>
        <v>25.68</v>
      </c>
      <c r="BH6" s="21">
        <f t="shared" si="7"/>
        <v>26.72</v>
      </c>
      <c r="BI6" s="21">
        <f t="shared" si="7"/>
        <v>50.85</v>
      </c>
      <c r="BJ6" s="21">
        <f t="shared" si="7"/>
        <v>1274.2</v>
      </c>
      <c r="BK6" s="21">
        <f t="shared" si="7"/>
        <v>1258.43</v>
      </c>
      <c r="BL6" s="21">
        <f t="shared" si="7"/>
        <v>1163.75</v>
      </c>
      <c r="BM6" s="21">
        <f t="shared" si="7"/>
        <v>1195.47</v>
      </c>
      <c r="BN6" s="21">
        <f t="shared" si="7"/>
        <v>1168.69</v>
      </c>
      <c r="BO6" s="21">
        <f t="shared" si="7"/>
        <v>1142.44</v>
      </c>
      <c r="BP6" s="20" t="str">
        <f>IF(BP7="","",IF(BP7="-","【-】","【"&amp;SUBSTITUTE(TEXT(BP7,"#,##0.00"),"-","△")&amp;"】"))</f>
        <v>【1,099.15】</v>
      </c>
      <c r="BQ6" s="21">
        <f>IF(BQ7="",NA(),BQ7)</f>
        <v>96.62</v>
      </c>
      <c r="BR6" s="21">
        <f t="shared" ref="BR6:BZ6" si="8">IF(BR7="",NA(),BR7)</f>
        <v>97.25</v>
      </c>
      <c r="BS6" s="21">
        <f t="shared" si="8"/>
        <v>97.77</v>
      </c>
      <c r="BT6" s="21">
        <f t="shared" si="8"/>
        <v>97.84</v>
      </c>
      <c r="BU6" s="21">
        <f t="shared" si="8"/>
        <v>91.21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167.85</v>
      </c>
      <c r="CC6" s="21">
        <f t="shared" ref="CC6:CK6" si="9">IF(CC7="",NA(),CC7)</f>
        <v>170.85</v>
      </c>
      <c r="CD6" s="21">
        <f t="shared" si="9"/>
        <v>165.67</v>
      </c>
      <c r="CE6" s="21">
        <f t="shared" si="9"/>
        <v>196.87</v>
      </c>
      <c r="CF6" s="21">
        <f t="shared" si="9"/>
        <v>229.68</v>
      </c>
      <c r="CG6" s="21">
        <f t="shared" si="9"/>
        <v>224.88</v>
      </c>
      <c r="CH6" s="21">
        <f t="shared" si="9"/>
        <v>228.64</v>
      </c>
      <c r="CI6" s="21">
        <f t="shared" si="9"/>
        <v>239.46</v>
      </c>
      <c r="CJ6" s="21">
        <f t="shared" si="9"/>
        <v>233.15</v>
      </c>
      <c r="CK6" s="21">
        <f t="shared" si="9"/>
        <v>252.17</v>
      </c>
      <c r="CL6" s="20" t="str">
        <f>IF(CL7="","",IF(CL7="-","【-】","【"&amp;SUBSTITUTE(TEXT(CL7,"#,##0.00"),"-","△")&amp;"】"))</f>
        <v>【225.78】</v>
      </c>
      <c r="CM6" s="21">
        <f>IF(CM7="",NA(),CM7)</f>
        <v>46.81</v>
      </c>
      <c r="CN6" s="21">
        <f t="shared" ref="CN6:CV6" si="10">IF(CN7="",NA(),CN7)</f>
        <v>46.81</v>
      </c>
      <c r="CO6" s="21">
        <f t="shared" si="10"/>
        <v>32.01</v>
      </c>
      <c r="CP6" s="21">
        <f t="shared" si="10"/>
        <v>48.14</v>
      </c>
      <c r="CQ6" s="21">
        <f t="shared" si="10"/>
        <v>47.72</v>
      </c>
      <c r="CR6" s="21">
        <f t="shared" si="10"/>
        <v>42.4</v>
      </c>
      <c r="CS6" s="21">
        <f t="shared" si="10"/>
        <v>42.28</v>
      </c>
      <c r="CT6" s="21">
        <f t="shared" si="10"/>
        <v>41.06</v>
      </c>
      <c r="CU6" s="21">
        <f t="shared" si="10"/>
        <v>42.09</v>
      </c>
      <c r="CV6" s="21">
        <f t="shared" si="10"/>
        <v>42.15</v>
      </c>
      <c r="CW6" s="20" t="str">
        <f>IF(CW7="","",IF(CW7="-","【-】","【"&amp;SUBSTITUTE(TEXT(CW7,"#,##0.00"),"-","△")&amp;"】"))</f>
        <v>【43.17】</v>
      </c>
      <c r="CX6" s="21">
        <f>IF(CX7="",NA(),CX7)</f>
        <v>78.56</v>
      </c>
      <c r="CY6" s="21">
        <f t="shared" ref="CY6:DG6" si="11">IF(CY7="",NA(),CY7)</f>
        <v>79.02</v>
      </c>
      <c r="CZ6" s="21">
        <f t="shared" si="11"/>
        <v>80.930000000000007</v>
      </c>
      <c r="DA6" s="21">
        <f t="shared" si="11"/>
        <v>80.39</v>
      </c>
      <c r="DB6" s="21">
        <f t="shared" si="11"/>
        <v>79.900000000000006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13.82</v>
      </c>
      <c r="DJ6" s="21">
        <f t="shared" ref="DJ6:DR6" si="12">IF(DJ7="",NA(),DJ7)</f>
        <v>16.86</v>
      </c>
      <c r="DK6" s="21">
        <f t="shared" si="12"/>
        <v>19.75</v>
      </c>
      <c r="DL6" s="21">
        <f t="shared" si="12"/>
        <v>22.06</v>
      </c>
      <c r="DM6" s="21">
        <f t="shared" si="12"/>
        <v>24.62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242161</v>
      </c>
      <c r="D7" s="23">
        <v>46</v>
      </c>
      <c r="E7" s="23">
        <v>17</v>
      </c>
      <c r="F7" s="23">
        <v>4</v>
      </c>
      <c r="G7" s="23">
        <v>0</v>
      </c>
      <c r="H7" s="23" t="s">
        <v>96</v>
      </c>
      <c r="I7" s="23" t="s">
        <v>97</v>
      </c>
      <c r="J7" s="23" t="s">
        <v>98</v>
      </c>
      <c r="K7" s="23" t="s">
        <v>99</v>
      </c>
      <c r="L7" s="23" t="s">
        <v>100</v>
      </c>
      <c r="M7" s="23" t="s">
        <v>101</v>
      </c>
      <c r="N7" s="24" t="s">
        <v>102</v>
      </c>
      <c r="O7" s="24">
        <v>73.88</v>
      </c>
      <c r="P7" s="24">
        <v>13.72</v>
      </c>
      <c r="Q7" s="24">
        <v>84.96</v>
      </c>
      <c r="R7" s="24">
        <v>5170</v>
      </c>
      <c r="S7" s="24">
        <v>84603</v>
      </c>
      <c r="T7" s="24">
        <v>558.23</v>
      </c>
      <c r="U7" s="24">
        <v>151.56</v>
      </c>
      <c r="V7" s="24">
        <v>11530</v>
      </c>
      <c r="W7" s="24">
        <v>4.72</v>
      </c>
      <c r="X7" s="24">
        <v>2442.8000000000002</v>
      </c>
      <c r="Y7" s="24">
        <v>129.99</v>
      </c>
      <c r="Z7" s="24">
        <v>129.87</v>
      </c>
      <c r="AA7" s="24">
        <v>124.87</v>
      </c>
      <c r="AB7" s="24">
        <v>132.35</v>
      </c>
      <c r="AC7" s="24">
        <v>122.52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271.70999999999998</v>
      </c>
      <c r="AV7" s="24">
        <v>257.05</v>
      </c>
      <c r="AW7" s="24">
        <v>276.06</v>
      </c>
      <c r="AX7" s="24">
        <v>222.55</v>
      </c>
      <c r="AY7" s="24">
        <v>271.41000000000003</v>
      </c>
      <c r="AZ7" s="24">
        <v>44.24</v>
      </c>
      <c r="BA7" s="24">
        <v>43.07</v>
      </c>
      <c r="BB7" s="24">
        <v>45.42</v>
      </c>
      <c r="BC7" s="24">
        <v>50.63</v>
      </c>
      <c r="BD7" s="24">
        <v>53.28</v>
      </c>
      <c r="BE7" s="24">
        <v>50.9</v>
      </c>
      <c r="BF7" s="24">
        <v>25.35</v>
      </c>
      <c r="BG7" s="24">
        <v>25.68</v>
      </c>
      <c r="BH7" s="24">
        <v>26.72</v>
      </c>
      <c r="BI7" s="24">
        <v>50.85</v>
      </c>
      <c r="BJ7" s="24">
        <v>1274.2</v>
      </c>
      <c r="BK7" s="24">
        <v>1258.43</v>
      </c>
      <c r="BL7" s="24">
        <v>1163.75</v>
      </c>
      <c r="BM7" s="24">
        <v>1195.47</v>
      </c>
      <c r="BN7" s="24">
        <v>1168.69</v>
      </c>
      <c r="BO7" s="24">
        <v>1142.44</v>
      </c>
      <c r="BP7" s="24">
        <v>1099.1500000000001</v>
      </c>
      <c r="BQ7" s="24">
        <v>96.62</v>
      </c>
      <c r="BR7" s="24">
        <v>97.25</v>
      </c>
      <c r="BS7" s="24">
        <v>97.77</v>
      </c>
      <c r="BT7" s="24">
        <v>97.84</v>
      </c>
      <c r="BU7" s="24">
        <v>91.21</v>
      </c>
      <c r="BV7" s="24">
        <v>73.36</v>
      </c>
      <c r="BW7" s="24">
        <v>72.599999999999994</v>
      </c>
      <c r="BX7" s="24">
        <v>69.430000000000007</v>
      </c>
      <c r="BY7" s="24">
        <v>70.709999999999994</v>
      </c>
      <c r="BZ7" s="24">
        <v>66.63</v>
      </c>
      <c r="CA7" s="24">
        <v>72.92</v>
      </c>
      <c r="CB7" s="24">
        <v>167.85</v>
      </c>
      <c r="CC7" s="24">
        <v>170.85</v>
      </c>
      <c r="CD7" s="24">
        <v>165.67</v>
      </c>
      <c r="CE7" s="24">
        <v>196.87</v>
      </c>
      <c r="CF7" s="24">
        <v>229.68</v>
      </c>
      <c r="CG7" s="24">
        <v>224.88</v>
      </c>
      <c r="CH7" s="24">
        <v>228.64</v>
      </c>
      <c r="CI7" s="24">
        <v>239.46</v>
      </c>
      <c r="CJ7" s="24">
        <v>233.15</v>
      </c>
      <c r="CK7" s="24">
        <v>252.17</v>
      </c>
      <c r="CL7" s="24">
        <v>225.78</v>
      </c>
      <c r="CM7" s="24">
        <v>46.81</v>
      </c>
      <c r="CN7" s="24">
        <v>46.81</v>
      </c>
      <c r="CO7" s="24">
        <v>32.01</v>
      </c>
      <c r="CP7" s="24">
        <v>48.14</v>
      </c>
      <c r="CQ7" s="24">
        <v>47.72</v>
      </c>
      <c r="CR7" s="24">
        <v>42.4</v>
      </c>
      <c r="CS7" s="24">
        <v>42.28</v>
      </c>
      <c r="CT7" s="24">
        <v>41.06</v>
      </c>
      <c r="CU7" s="24">
        <v>42.09</v>
      </c>
      <c r="CV7" s="24">
        <v>42.15</v>
      </c>
      <c r="CW7" s="24">
        <v>43.17</v>
      </c>
      <c r="CX7" s="24">
        <v>78.56</v>
      </c>
      <c r="CY7" s="24">
        <v>79.02</v>
      </c>
      <c r="CZ7" s="24">
        <v>80.930000000000007</v>
      </c>
      <c r="DA7" s="24">
        <v>80.39</v>
      </c>
      <c r="DB7" s="24">
        <v>79.900000000000006</v>
      </c>
      <c r="DC7" s="24">
        <v>84.19</v>
      </c>
      <c r="DD7" s="24">
        <v>84.34</v>
      </c>
      <c r="DE7" s="24">
        <v>84.34</v>
      </c>
      <c r="DF7" s="24">
        <v>84.73</v>
      </c>
      <c r="DG7" s="24">
        <v>84.21</v>
      </c>
      <c r="DH7" s="24">
        <v>86.31</v>
      </c>
      <c r="DI7" s="24">
        <v>13.82</v>
      </c>
      <c r="DJ7" s="24">
        <v>16.86</v>
      </c>
      <c r="DK7" s="24">
        <v>19.75</v>
      </c>
      <c r="DL7" s="24">
        <v>22.06</v>
      </c>
      <c r="DM7" s="24">
        <v>24.62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