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34535\Documents\ドキュメント\田口\R05\引継データ（稲森）\17.公営企業経営比較分析表\公営企業経営比較分析表（R6決算）\02_ダウンロードした様式\上下水道\下水道\"/>
    </mc:Choice>
  </mc:AlternateContent>
  <xr:revisionPtr revIDLastSave="0" documentId="13_ncr:1_{E1FFCC50-4E4C-489A-8690-CDB9F40BCFB7}" xr6:coauthVersionLast="47" xr6:coauthVersionMax="47" xr10:uidLastSave="{00000000-0000-0000-0000-000000000000}"/>
  <workbookProtection workbookAlgorithmName="SHA-512" workbookHashValue="GOXACtNCA6NGOn38xfJXlkAxpbt8a/CY2X3edQ3jZIXN3e2KD2DVixfOI70G94QIebhMsyc36q6nODDCY/fUWQ==" workbookSaltValue="kg/ciK+DwtA5wql0oFSOo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E85" i="4"/>
  <c r="P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<sst xmlns="http://schemas.openxmlformats.org/spreadsheetml/2006/main" count="231" uniqueCount="115">
  <si>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</si>
  <si>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</si>
  <si>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</si>
  <si>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</si>
  <si>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</si>
  <si>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</si>
  <si>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</si>
  <si>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</si>
  <si>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</si>
  <si>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</si>
  <si>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</si>
  <si>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</si>
  <si>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</si>
  <si>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</si>
  <si>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</si>
  <si>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</si>
  <si>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</si>
  <si>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</si>
  <si>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</si>
  <si>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</si>
  <si>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</si>
  <si>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</si>
  <si>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</si>
  <si>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</si>
  <si>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</si>
  <si>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</si>
  <si>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</si>
  <si>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</si>
  <si>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</si>
  <si>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</si>
  <si>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</si>
  <si>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</si>
  <si>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</si>
  <si>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</si>
  <si>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</si>
  <si>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</si>
  <si>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</si>
  <si>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</si>
  <si>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</si>
  <si>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</si>
  <si>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</si>
  <si>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</si>
  <si>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</si>
  <si>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</si>
  <si>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</si>
  <si>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</si>
  <si>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</si>
  <si>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</si>
  <si>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</si>
  <si>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</si>
  <si>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</si>
  <si>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</si>
  <si>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</si>
  <si>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</si>
  <si>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</si>
  <si>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</si>
  <si>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</si>
  <si>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</si>
  <si>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</si>
  <si>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</si>
  <si>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</si>
  <si>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</si>
  <si>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</si>
  <si>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</si>
  <si>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</si>
  <si>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</si>
  <si>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</si>
  <si>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</si>
  <si>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</si>
  <si>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</si>
  <si>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</si>
  <si>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</si>
  <si>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</si>
  <si>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</si>
  <si>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</si>
  <si>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</si>
  <si>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</si>
  <si>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</si>
  <si>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</si>
  <si>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</si>
  <si>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</si>
  <si>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</si>
  <si>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</si>
  <si>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</si>
  <si>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</si>
  <si>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</si>
  <si>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</si>
  <si>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</si>
  <si>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</si>
  <si>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</si>
  <si>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</si>
  <si>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</si>
  <si>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</si>
  <si>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</si>
  <si>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</si>
  <si>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</si>
  <si>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</si>
  <si>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</si>
  <si>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</si>
  <si>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</si>
  <si>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</si>
  <si>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</si>
  <si>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</si>
  <si>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</si>
  <si>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</si>
  <si>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</si>
  <si>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</si>
  <si>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</si>
  <si>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</si>
  <si>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</si>
  <si>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</si>
  <si>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</si>
  <si>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令和５年２月に下水道使用料を改定し、令和５年度より従量制を本格導入したことによって、前年度と比較して経常収支比率が増加し、単年度収支としても黒字となった。
　今後は、老朽化施設の改築更新費等、経費の増加が見込まれていることから、その財源確保が課題である。
　企業債残高対事業規模比率については、当初整備時の企業債償還が順次完了していることから類似団体平均値を大きく下回っているが、供用開始から28年が経過しており、今後、改築更新の本格化に伴う企業債発行の増加が見込まれる。
　経費回収率については、下水道使用料の改定に伴う使用料収入の増加によって、前年度より改善した。使用料収入は翌年度以降増加することが見込まれるものの、物価高騰等による経常経費の増加が見込まれるため、経費削減に資する対策が必要である。
　施設利用率については、令和４年度において晴天時現在処理能力が見直されたため、令和５年度に引き続き低下した。隣接する処理区との統廃合を含めた施設運営の効率化を進めていく必要がある。
　水洗化率については、100％を維持しており適正である。</t>
    <rPh sb="393" eb="395">
      <t>レイワ</t>
    </rPh>
    <rPh sb="396" eb="398">
      <t>ネンド</t>
    </rPh>
    <rPh sb="399" eb="400">
      <t>ヒ</t>
    </rPh>
    <rPh sb="401" eb="402">
      <t>ツヅ</t>
    </rPh>
    <phoneticPr fontId="4"/>
  </si>
  <si>
    <t>　当該事業は上野新都市（ゆめが丘地区）のみの事業であり、産業用地内の事業所等の汚水処理に係る使用料収入があること等から、経営指標上は類似団体と比べて比較的良好な状態であるが、産業汚水用を除く一般用に限ると経営は厳しい状況である。
　こうした状況に加え、今後、施設の老朽化に伴う改築更新に多額の経費が必要となること等により、経営はさらに困難になっていくと予想される。
　このため、安定的な事業運営に向けた経営基盤強化と財政マネジメント向上のため、伊賀市下水道事業経営戦略に基づく老朽化施設の計画的な改築更新や使用料の改定など、収入・支出の両面からの取り組みを引き続き進めていく。</t>
    <phoneticPr fontId="4"/>
  </si>
  <si>
    <t>　現状では法定耐用年数（50年）を超えた老朽化管渠がないため、改修のみの実施となっているが、処理区の供用開始から28年が経過しており、資産の老朽化度合を示す有形固定資産減価償却率は類似団体平均値より高い値となっている。
　今後、本格的な施設の改修や更新の時期を迎えるため、ストックマネジメント計画に基づき、計画的に施設の改築更新を行っていく必要がある。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</si>
</sst>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58-4832-989F-8FA64A265E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5358-4832-989F-8FA64A265E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59.57</c:v>
                </c:pt>
                <c:pt idx="1">
                  <c:v>59.57</c:v>
                </c:pt>
                <c:pt idx="2">
                  <c:v>40.28</c:v>
                </c:pt>
                <c:pt idx="3">
                  <c:v>33.04</c:v>
                </c:pt>
                <c:pt idx="4">
                  <c:v>32.6</c:v>
                </c:pt>
              </c:numCache>
            </c:numRef>
          </c:val>
          <c:extLst>
            <c:ext xmlns:c16="http://schemas.microsoft.com/office/drawing/2014/chart" uri="{C3380CC4-5D6E-409C-BE32-E72D297353CC}">
              <c16:uniqueId val="{00000000-D40A-4336-808C-0C575A3F35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D40A-4336-808C-0C575A3F35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42-4225-A40B-DB96814D648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D842-4225-A40B-DB96814D648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105.26</c:v>
                </c:pt>
                <c:pt idx="1">
                  <c:v>108.43</c:v>
                </c:pt>
                <c:pt idx="2">
                  <c:v>98.33</c:v>
                </c:pt>
                <c:pt idx="3">
                  <c:v>106.91</c:v>
                </c:pt>
                <c:pt idx="4">
                  <c:v>119.59</c:v>
                </c:pt>
              </c:numCache>
            </c:numRef>
          </c:val>
          <c:extLst>
            <c:ext xmlns:c16="http://schemas.microsoft.com/office/drawing/2014/chart" uri="{C3380CC4-5D6E-409C-BE32-E72D297353CC}">
              <c16:uniqueId val="{00000000-E100-4EEE-99B1-FEC976FC0A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E100-4EEE-99B1-FEC976FC0A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16.329999999999998</c:v>
                </c:pt>
                <c:pt idx="1">
                  <c:v>18.760000000000002</c:v>
                </c:pt>
                <c:pt idx="2">
                  <c:v>22.9</c:v>
                </c:pt>
                <c:pt idx="3">
                  <c:v>26.95</c:v>
                </c:pt>
                <c:pt idx="4">
                  <c:v>30.15</c:v>
                </c:pt>
              </c:numCache>
            </c:numRef>
          </c:val>
          <c:extLst>
            <c:ext xmlns:c16="http://schemas.microsoft.com/office/drawing/2014/chart" uri="{C3380CC4-5D6E-409C-BE32-E72D297353CC}">
              <c16:uniqueId val="{00000000-8508-4AE9-B40D-064A003398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8508-4AE9-B40D-064A003398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47-43D2-AE4B-72B900BB3E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8347-43D2-AE4B-72B900BB3E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12-4861-B038-EBCDD4A126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A612-4861-B038-EBCDD4A126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572.26</c:v>
                </c:pt>
                <c:pt idx="1">
                  <c:v>570.04999999999995</c:v>
                </c:pt>
                <c:pt idx="2">
                  <c:v>1251.21</c:v>
                </c:pt>
                <c:pt idx="3">
                  <c:v>479.05</c:v>
                </c:pt>
                <c:pt idx="4">
                  <c:v>929.54</c:v>
                </c:pt>
              </c:numCache>
            </c:numRef>
          </c:val>
          <c:extLst>
            <c:ext xmlns:c16="http://schemas.microsoft.com/office/drawing/2014/chart" uri="{C3380CC4-5D6E-409C-BE32-E72D297353CC}">
              <c16:uniqueId val="{00000000-2FC6-4C09-9BFD-DE75A5F428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2FC6-4C09-9BFD-DE75A5F428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40.44</c:v>
                </c:pt>
                <c:pt idx="1">
                  <c:v>63.4</c:v>
                </c:pt>
                <c:pt idx="2">
                  <c:v>59.33</c:v>
                </c:pt>
                <c:pt idx="3">
                  <c:v>51.97</c:v>
                </c:pt>
                <c:pt idx="4">
                  <c:v>93.93</c:v>
                </c:pt>
              </c:numCache>
            </c:numRef>
          </c:val>
          <c:extLst>
            <c:ext xmlns:c16="http://schemas.microsoft.com/office/drawing/2014/chart" uri="{C3380CC4-5D6E-409C-BE32-E72D297353CC}">
              <c16:uniqueId val="{00000000-32C1-4D0D-8FC2-D1C5D32584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32C1-4D0D-8FC2-D1C5D32584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96.36</c:v>
                </c:pt>
                <c:pt idx="1">
                  <c:v>116.24</c:v>
                </c:pt>
                <c:pt idx="2">
                  <c:v>89.27</c:v>
                </c:pt>
                <c:pt idx="3">
                  <c:v>114.34</c:v>
                </c:pt>
                <c:pt idx="4">
                  <c:v>134.31</c:v>
                </c:pt>
              </c:numCache>
            </c:numRef>
          </c:val>
          <c:extLst>
            <c:ext xmlns:c16="http://schemas.microsoft.com/office/drawing/2014/chart" uri="{C3380CC4-5D6E-409C-BE32-E72D297353CC}">
              <c16:uniqueId val="{00000000-E22D-4B93-9F4C-F2DBE91A84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E22D-4B93-9F4C-F2DBE91A84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137.01</c:v>
                </c:pt>
                <c:pt idx="1">
                  <c:v>98.61</c:v>
                </c:pt>
                <c:pt idx="2">
                  <c:v>122.45</c:v>
                </c:pt>
                <c:pt idx="3">
                  <c:v>105.67</c:v>
                </c:pt>
                <c:pt idx="4">
                  <c:v>107.34</c:v>
                </c:pt>
              </c:numCache>
            </c:numRef>
          </c:val>
          <c:extLst>
            <c:ext xmlns:c16="http://schemas.microsoft.com/office/drawing/2014/chart" uri="{C3380CC4-5D6E-409C-BE32-E72D297353CC}">
              <c16:uniqueId val="{00000000-1803-416E-B654-A2C123ABDA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1803-416E-B654-A2C123ABDA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38" zoomScale="89" zoomScaleNormal="89"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三重県　伊賀市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自治体職員</v>
      </c>
      <c r="AE8" s="66"/>
      <c r="AF8" s="66"/>
      <c r="AG8" s="66"/>
      <c r="AH8" s="66"/>
      <c r="AI8" s="66"/>
      <c r="AJ8" s="66"/>
      <c r="AK8" s="3"/>
      <c r="AL8" s="54">
        <f>データ!S6</f>
        <v>84603</v>
      </c>
      <c r="AM8" s="54"/>
      <c r="AN8" s="54"/>
      <c r="AO8" s="54"/>
      <c r="AP8" s="54"/>
      <c r="AQ8" s="54"/>
      <c r="AR8" s="54"/>
      <c r="AS8" s="54"/>
      <c r="AT8" s="53">
        <f>データ!T6</f>
        <v>558.23</v>
      </c>
      <c r="AU8" s="53"/>
      <c r="AV8" s="53"/>
      <c r="AW8" s="53"/>
      <c r="AX8" s="53"/>
      <c r="AY8" s="53"/>
      <c r="AZ8" s="53"/>
      <c r="BA8" s="53"/>
      <c r="BB8" s="53">
        <f>データ!U6</f>
        <v>151.56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95.88</v>
      </c>
      <c r="J10" s="53"/>
      <c r="K10" s="53"/>
      <c r="L10" s="53"/>
      <c r="M10" s="53"/>
      <c r="N10" s="53"/>
      <c r="O10" s="53"/>
      <c r="P10" s="53">
        <f>データ!P6</f>
        <v>5.61</v>
      </c>
      <c r="Q10" s="53"/>
      <c r="R10" s="53"/>
      <c r="S10" s="53"/>
      <c r="T10" s="53"/>
      <c r="U10" s="53"/>
      <c r="V10" s="53"/>
      <c r="W10" s="53">
        <f>データ!Q6</f>
        <v>98.37</v>
      </c>
      <c r="X10" s="53"/>
      <c r="Y10" s="53"/>
      <c r="Z10" s="53"/>
      <c r="AA10" s="53"/>
      <c r="AB10" s="53"/>
      <c r="AC10" s="53"/>
      <c r="AD10" s="54">
        <f>データ!R6</f>
        <v>5170</v>
      </c>
      <c r="AE10" s="54"/>
      <c r="AF10" s="54"/>
      <c r="AG10" s="54"/>
      <c r="AH10" s="54"/>
      <c r="AI10" s="54"/>
      <c r="AJ10" s="54"/>
      <c r="AK10" s="2"/>
      <c r="AL10" s="54">
        <f>データ!V6</f>
        <v>4713</v>
      </c>
      <c r="AM10" s="54"/>
      <c r="AN10" s="54"/>
      <c r="AO10" s="54"/>
      <c r="AP10" s="54"/>
      <c r="AQ10" s="54"/>
      <c r="AR10" s="54"/>
      <c r="AS10" s="54"/>
      <c r="AT10" s="53">
        <f>データ!W6</f>
        <v>1.61</v>
      </c>
      <c r="AU10" s="53"/>
      <c r="AV10" s="53"/>
      <c r="AW10" s="53"/>
      <c r="AX10" s="53"/>
      <c r="AY10" s="53"/>
      <c r="AZ10" s="53"/>
      <c r="BA10" s="53"/>
      <c r="BB10" s="53">
        <f>データ!X6</f>
        <v>2927.33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dHQtxeilI71+Fm6w074LGAIBq5NrqSfUFmTAdGAbG2r/gPD1MBeEGnLatgs088epMjNr+wRHnovodlBLYotTQ==" saltValue="q2HbRavKTMvwpgmFH63A0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242161</v>
      </c>
      <c r="D6" s="19">
        <f t="shared" si="3"/>
        <v>46</v>
      </c>
      <c r="E6" s="19">
        <f t="shared" si="3"/>
        <v>17</v>
      </c>
      <c r="F6" s="19">
        <f t="shared" si="3"/>
        <v>1</v>
      </c>
      <c r="G6" s="19">
        <f t="shared" si="3"/>
        <v>0</v>
      </c>
      <c r="H6" s="19" t="str">
        <f t="shared" si="3"/>
        <v>三重県　伊賀市</v>
      </c>
      <c r="I6" s="19" t="str">
        <f t="shared" si="3"/>
        <v>法適用</v>
      </c>
      <c r="J6" s="19" t="str">
        <f t="shared" si="3"/>
        <v>下水道事業</v>
      </c>
      <c r="K6" s="19" t="str">
        <f t="shared" si="3"/>
        <v>公共下水道</v>
      </c>
      <c r="L6" s="19" t="str">
        <f t="shared" si="3"/>
        <v>Cc2</v>
      </c>
      <c r="M6" s="19" t="str">
        <f t="shared" si="3"/>
        <v>自治体職員</v>
      </c>
      <c r="N6" s="20" t="str">
        <f t="shared" si="3"/>
        <v>-</v>
      </c>
      <c r="O6" s="20">
        <f t="shared" si="3"/>
        <v>95.88</v>
      </c>
      <c r="P6" s="20">
        <f t="shared" si="3"/>
        <v>5.61</v>
      </c>
      <c r="Q6" s="20">
        <f t="shared" si="3"/>
        <v>98.37</v>
      </c>
      <c r="R6" s="20">
        <f t="shared" si="3"/>
        <v>5170</v>
      </c>
      <c r="S6" s="20">
        <f t="shared" si="3"/>
        <v>84603</v>
      </c>
      <c r="T6" s="20">
        <f t="shared" si="3"/>
        <v>558.23</v>
      </c>
      <c r="U6" s="20">
        <f t="shared" si="3"/>
        <v>151.56</v>
      </c>
      <c r="V6" s="20">
        <f t="shared" si="3"/>
        <v>4713</v>
      </c>
      <c r="W6" s="20">
        <f t="shared" si="3"/>
        <v>1.61</v>
      </c>
      <c r="X6" s="20">
        <f t="shared" si="3"/>
        <v>2927.33</v>
      </c>
      <c r="Y6" s="21">
        <f>IF(Y7="",NA(),Y7)</f>
        <v>105.26</v>
      </c>
      <c r="Z6" s="21">
        <f t="shared" ref="Z6:AH6" si="4">IF(Z7="",NA(),Z7)</f>
        <v>108.43</v>
      </c>
      <c r="AA6" s="21">
        <f t="shared" si="4"/>
        <v>98.33</v>
      </c>
      <c r="AB6" s="21">
        <f t="shared" si="4"/>
        <v>106.91</v>
      </c>
      <c r="AC6" s="21">
        <f t="shared" si="4"/>
        <v>119.59</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572.26</v>
      </c>
      <c r="AV6" s="21">
        <f t="shared" ref="AV6:BD6" si="6">IF(AV7="",NA(),AV7)</f>
        <v>570.04999999999995</v>
      </c>
      <c r="AW6" s="21">
        <f t="shared" si="6"/>
        <v>1251.21</v>
      </c>
      <c r="AX6" s="21">
        <f t="shared" si="6"/>
        <v>479.05</v>
      </c>
      <c r="AY6" s="21">
        <f t="shared" si="6"/>
        <v>929.54</v>
      </c>
      <c r="AZ6" s="21">
        <f t="shared" si="6"/>
        <v>40.67</v>
      </c>
      <c r="BA6" s="21">
        <f t="shared" si="6"/>
        <v>47.7</v>
      </c>
      <c r="BB6" s="21">
        <f t="shared" si="6"/>
        <v>50.59</v>
      </c>
      <c r="BC6" s="21">
        <f t="shared" si="6"/>
        <v>62.37</v>
      </c>
      <c r="BD6" s="21">
        <f t="shared" si="6"/>
        <v>63.88</v>
      </c>
      <c r="BE6" s="20" t="str">
        <f>IF(BE7="","",IF(BE7="-","【-】","【"&amp;SUBSTITUTE(TEXT(BE7,"#,##0.00"),"-","△")&amp;"】"))</f>
        <v>【82.75】</v>
      </c>
      <c r="BF6" s="21">
        <f>IF(BF7="",NA(),BF7)</f>
        <v>40.44</v>
      </c>
      <c r="BG6" s="21">
        <f t="shared" ref="BG6:BO6" si="7">IF(BG7="",NA(),BG7)</f>
        <v>63.4</v>
      </c>
      <c r="BH6" s="21">
        <f t="shared" si="7"/>
        <v>59.33</v>
      </c>
      <c r="BI6" s="21">
        <f t="shared" si="7"/>
        <v>51.97</v>
      </c>
      <c r="BJ6" s="21">
        <f t="shared" si="7"/>
        <v>93.93</v>
      </c>
      <c r="BK6" s="21">
        <f t="shared" si="7"/>
        <v>1050.51</v>
      </c>
      <c r="BL6" s="21">
        <f t="shared" si="7"/>
        <v>1102.01</v>
      </c>
      <c r="BM6" s="21">
        <f t="shared" si="7"/>
        <v>987.36</v>
      </c>
      <c r="BN6" s="21">
        <f t="shared" si="7"/>
        <v>1042.77</v>
      </c>
      <c r="BO6" s="21">
        <f t="shared" si="7"/>
        <v>943.46</v>
      </c>
      <c r="BP6" s="20" t="str">
        <f>IF(BP7="","",IF(BP7="-","【-】","【"&amp;SUBSTITUTE(TEXT(BP7,"#,##0.00"),"-","△")&amp;"】"))</f>
        <v>【602.56】</v>
      </c>
      <c r="BQ6" s="21">
        <f>IF(BQ7="",NA(),BQ7)</f>
        <v>96.36</v>
      </c>
      <c r="BR6" s="21">
        <f t="shared" ref="BR6:BZ6" si="8">IF(BR7="",NA(),BR7)</f>
        <v>116.24</v>
      </c>
      <c r="BS6" s="21">
        <f t="shared" si="8"/>
        <v>89.27</v>
      </c>
      <c r="BT6" s="21">
        <f t="shared" si="8"/>
        <v>114.34</v>
      </c>
      <c r="BU6" s="21">
        <f t="shared" si="8"/>
        <v>134.31</v>
      </c>
      <c r="BV6" s="21">
        <f t="shared" si="8"/>
        <v>82.65</v>
      </c>
      <c r="BW6" s="21">
        <f t="shared" si="8"/>
        <v>82.55</v>
      </c>
      <c r="BX6" s="21">
        <f t="shared" si="8"/>
        <v>83.55</v>
      </c>
      <c r="BY6" s="21">
        <f t="shared" si="8"/>
        <v>84.48</v>
      </c>
      <c r="BZ6" s="21">
        <f t="shared" si="8"/>
        <v>79.22</v>
      </c>
      <c r="CA6" s="20" t="str">
        <f>IF(CA7="","",IF(CA7="-","【-】","【"&amp;SUBSTITUTE(TEXT(CA7,"#,##0.00"),"-","△")&amp;"】"))</f>
        <v>【97.94】</v>
      </c>
      <c r="CB6" s="21">
        <f>IF(CB7="",NA(),CB7)</f>
        <v>137.01</v>
      </c>
      <c r="CC6" s="21">
        <f t="shared" ref="CC6:CK6" si="9">IF(CC7="",NA(),CC7)</f>
        <v>98.61</v>
      </c>
      <c r="CD6" s="21">
        <f t="shared" si="9"/>
        <v>122.45</v>
      </c>
      <c r="CE6" s="21">
        <f t="shared" si="9"/>
        <v>105.67</v>
      </c>
      <c r="CF6" s="21">
        <f t="shared" si="9"/>
        <v>107.34</v>
      </c>
      <c r="CG6" s="21">
        <f t="shared" si="9"/>
        <v>186.3</v>
      </c>
      <c r="CH6" s="21">
        <f t="shared" si="9"/>
        <v>188.38</v>
      </c>
      <c r="CI6" s="21">
        <f t="shared" si="9"/>
        <v>185.98</v>
      </c>
      <c r="CJ6" s="21">
        <f t="shared" si="9"/>
        <v>187.11</v>
      </c>
      <c r="CK6" s="21">
        <f t="shared" si="9"/>
        <v>202.47</v>
      </c>
      <c r="CL6" s="20" t="str">
        <f>IF(CL7="","",IF(CL7="-","【-】","【"&amp;SUBSTITUTE(TEXT(CL7,"#,##0.00"),"-","△")&amp;"】"))</f>
        <v>【140.98】</v>
      </c>
      <c r="CM6" s="21">
        <f>IF(CM7="",NA(),CM7)</f>
        <v>59.57</v>
      </c>
      <c r="CN6" s="21">
        <f t="shared" ref="CN6:CV6" si="10">IF(CN7="",NA(),CN7)</f>
        <v>59.57</v>
      </c>
      <c r="CO6" s="21">
        <f t="shared" si="10"/>
        <v>40.28</v>
      </c>
      <c r="CP6" s="21">
        <f t="shared" si="10"/>
        <v>33.04</v>
      </c>
      <c r="CQ6" s="21">
        <f t="shared" si="10"/>
        <v>32.6</v>
      </c>
      <c r="CR6" s="21">
        <f t="shared" si="10"/>
        <v>50.53</v>
      </c>
      <c r="CS6" s="21">
        <f t="shared" si="10"/>
        <v>51.42</v>
      </c>
      <c r="CT6" s="21">
        <f t="shared" si="10"/>
        <v>48.95</v>
      </c>
      <c r="CU6" s="21">
        <f t="shared" si="10"/>
        <v>49.28</v>
      </c>
      <c r="CV6" s="21">
        <f t="shared" si="10"/>
        <v>50.62</v>
      </c>
      <c r="CW6" s="20" t="str">
        <f>IF(CW7="","",IF(CW7="-","【-】","【"&amp;SUBSTITUTE(TEXT(CW7,"#,##0.00"),"-","△")&amp;"】"))</f>
        <v>【60.13】</v>
      </c>
      <c r="CX6" s="21">
        <f>IF(CX7="",NA(),CX7)</f>
        <v>100</v>
      </c>
      <c r="CY6" s="21">
        <f t="shared" ref="CY6:DG6" si="11">IF(CY7="",NA(),CY7)</f>
        <v>100</v>
      </c>
      <c r="CZ6" s="21">
        <f t="shared" si="11"/>
        <v>100</v>
      </c>
      <c r="DA6" s="21">
        <f t="shared" si="11"/>
        <v>100</v>
      </c>
      <c r="DB6" s="21">
        <f t="shared" si="11"/>
        <v>100</v>
      </c>
      <c r="DC6" s="21">
        <f t="shared" si="11"/>
        <v>82.08</v>
      </c>
      <c r="DD6" s="21">
        <f t="shared" si="11"/>
        <v>81.34</v>
      </c>
      <c r="DE6" s="21">
        <f t="shared" si="11"/>
        <v>81.14</v>
      </c>
      <c r="DF6" s="21">
        <f t="shared" si="11"/>
        <v>79.7</v>
      </c>
      <c r="DG6" s="21">
        <f t="shared" si="11"/>
        <v>79</v>
      </c>
      <c r="DH6" s="20" t="str">
        <f>IF(DH7="","",IF(DH7="-","【-】","【"&amp;SUBSTITUTE(TEXT(DH7,"#,##0.00"),"-","△")&amp;"】"))</f>
        <v>【96.00】</v>
      </c>
      <c r="DI6" s="21">
        <f>IF(DI7="",NA(),DI7)</f>
        <v>16.329999999999998</v>
      </c>
      <c r="DJ6" s="21">
        <f t="shared" ref="DJ6:DR6" si="12">IF(DJ7="",NA(),DJ7)</f>
        <v>18.760000000000002</v>
      </c>
      <c r="DK6" s="21">
        <f t="shared" si="12"/>
        <v>22.9</v>
      </c>
      <c r="DL6" s="21">
        <f t="shared" si="12"/>
        <v>26.95</v>
      </c>
      <c r="DM6" s="21">
        <f t="shared" si="12"/>
        <v>30.15</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242161</v>
      </c>
      <c r="D7" s="23">
        <v>46</v>
      </c>
      <c r="E7" s="23">
        <v>17</v>
      </c>
      <c r="F7" s="23">
        <v>1</v>
      </c>
      <c r="G7" s="23">
        <v>0</v>
      </c>
      <c r="H7" s="23" t="s">
        <v>96</v>
      </c>
      <c r="I7" s="23" t="s">
        <v>97</v>
      </c>
      <c r="J7" s="23" t="s">
        <v>98</v>
      </c>
      <c r="K7" s="23" t="s">
        <v>99</v>
      </c>
      <c r="L7" s="23" t="s">
        <v>100</v>
      </c>
      <c r="M7" s="23" t="s">
        <v>101</v>
      </c>
      <c r="N7" s="24" t="s">
        <v>102</v>
      </c>
      <c r="O7" s="24">
        <v>95.88</v>
      </c>
      <c r="P7" s="24">
        <v>5.61</v>
      </c>
      <c r="Q7" s="24">
        <v>98.37</v>
      </c>
      <c r="R7" s="24">
        <v>5170</v>
      </c>
      <c r="S7" s="24">
        <v>84603</v>
      </c>
      <c r="T7" s="24">
        <v>558.23</v>
      </c>
      <c r="U7" s="24">
        <v>151.56</v>
      </c>
      <c r="V7" s="24">
        <v>4713</v>
      </c>
      <c r="W7" s="24">
        <v>1.61</v>
      </c>
      <c r="X7" s="24">
        <v>2927.33</v>
      </c>
      <c r="Y7" s="24">
        <v>105.26</v>
      </c>
      <c r="Z7" s="24">
        <v>108.43</v>
      </c>
      <c r="AA7" s="24">
        <v>98.33</v>
      </c>
      <c r="AB7" s="24">
        <v>106.91</v>
      </c>
      <c r="AC7" s="24">
        <v>119.59</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572.26</v>
      </c>
      <c r="AV7" s="24">
        <v>570.04999999999995</v>
      </c>
      <c r="AW7" s="24">
        <v>1251.21</v>
      </c>
      <c r="AX7" s="24">
        <v>479.05</v>
      </c>
      <c r="AY7" s="24">
        <v>929.54</v>
      </c>
      <c r="AZ7" s="24">
        <v>40.67</v>
      </c>
      <c r="BA7" s="24">
        <v>47.7</v>
      </c>
      <c r="BB7" s="24">
        <v>50.59</v>
      </c>
      <c r="BC7" s="24">
        <v>62.37</v>
      </c>
      <c r="BD7" s="24">
        <v>63.88</v>
      </c>
      <c r="BE7" s="24">
        <v>82.75</v>
      </c>
      <c r="BF7" s="24">
        <v>40.44</v>
      </c>
      <c r="BG7" s="24">
        <v>63.4</v>
      </c>
      <c r="BH7" s="24">
        <v>59.33</v>
      </c>
      <c r="BI7" s="24">
        <v>51.97</v>
      </c>
      <c r="BJ7" s="24">
        <v>93.93</v>
      </c>
      <c r="BK7" s="24">
        <v>1050.51</v>
      </c>
      <c r="BL7" s="24">
        <v>1102.01</v>
      </c>
      <c r="BM7" s="24">
        <v>987.36</v>
      </c>
      <c r="BN7" s="24">
        <v>1042.77</v>
      </c>
      <c r="BO7" s="24">
        <v>943.46</v>
      </c>
      <c r="BP7" s="24">
        <v>602.55999999999995</v>
      </c>
      <c r="BQ7" s="24">
        <v>96.36</v>
      </c>
      <c r="BR7" s="24">
        <v>116.24</v>
      </c>
      <c r="BS7" s="24">
        <v>89.27</v>
      </c>
      <c r="BT7" s="24">
        <v>114.34</v>
      </c>
      <c r="BU7" s="24">
        <v>134.31</v>
      </c>
      <c r="BV7" s="24">
        <v>82.65</v>
      </c>
      <c r="BW7" s="24">
        <v>82.55</v>
      </c>
      <c r="BX7" s="24">
        <v>83.55</v>
      </c>
      <c r="BY7" s="24">
        <v>84.48</v>
      </c>
      <c r="BZ7" s="24">
        <v>79.22</v>
      </c>
      <c r="CA7" s="24">
        <v>97.94</v>
      </c>
      <c r="CB7" s="24">
        <v>137.01</v>
      </c>
      <c r="CC7" s="24">
        <v>98.61</v>
      </c>
      <c r="CD7" s="24">
        <v>122.45</v>
      </c>
      <c r="CE7" s="24">
        <v>105.67</v>
      </c>
      <c r="CF7" s="24">
        <v>107.34</v>
      </c>
      <c r="CG7" s="24">
        <v>186.3</v>
      </c>
      <c r="CH7" s="24">
        <v>188.38</v>
      </c>
      <c r="CI7" s="24">
        <v>185.98</v>
      </c>
      <c r="CJ7" s="24">
        <v>187.11</v>
      </c>
      <c r="CK7" s="24">
        <v>202.47</v>
      </c>
      <c r="CL7" s="24">
        <v>140.97999999999999</v>
      </c>
      <c r="CM7" s="24">
        <v>59.57</v>
      </c>
      <c r="CN7" s="24">
        <v>59.57</v>
      </c>
      <c r="CO7" s="24">
        <v>40.28</v>
      </c>
      <c r="CP7" s="24">
        <v>33.04</v>
      </c>
      <c r="CQ7" s="24">
        <v>32.6</v>
      </c>
      <c r="CR7" s="24">
        <v>50.53</v>
      </c>
      <c r="CS7" s="24">
        <v>51.42</v>
      </c>
      <c r="CT7" s="24">
        <v>48.95</v>
      </c>
      <c r="CU7" s="24">
        <v>49.28</v>
      </c>
      <c r="CV7" s="24">
        <v>50.62</v>
      </c>
      <c r="CW7" s="24">
        <v>60.13</v>
      </c>
      <c r="CX7" s="24">
        <v>100</v>
      </c>
      <c r="CY7" s="24">
        <v>100</v>
      </c>
      <c r="CZ7" s="24">
        <v>100</v>
      </c>
      <c r="DA7" s="24">
        <v>100</v>
      </c>
      <c r="DB7" s="24">
        <v>100</v>
      </c>
      <c r="DC7" s="24">
        <v>82.08</v>
      </c>
      <c r="DD7" s="24">
        <v>81.34</v>
      </c>
      <c r="DE7" s="24">
        <v>81.14</v>
      </c>
      <c r="DF7" s="24">
        <v>79.7</v>
      </c>
      <c r="DG7" s="24">
        <v>79</v>
      </c>
      <c r="DH7" s="24">
        <v>96</v>
      </c>
      <c r="DI7" s="24">
        <v>16.329999999999998</v>
      </c>
      <c r="DJ7" s="24">
        <v>18.760000000000002</v>
      </c>
      <c r="DK7" s="24">
        <v>22.9</v>
      </c>
      <c r="DL7" s="24">
        <v>26.95</v>
      </c>
      <c r="DM7" s="24">
        <v>30.15</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