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Ncc-svsm97\課別共有フォルダ\下水道課\01_業務係\14_各種調査・統計等\01　県(市町行財政課)・財政課からの調査\18　〇経営比較分析表（R6決算）\01　回答　【経営比較分析表】\02　県提出用\"/>
    </mc:Choice>
  </mc:AlternateContent>
  <xr:revisionPtr revIDLastSave="0" documentId="13_ncr:1_{6EA6F254-6796-4CCD-90E4-01ACDF187F8E}" xr6:coauthVersionLast="36" xr6:coauthVersionMax="36" xr10:uidLastSave="{00000000-0000-0000-0000-000000000000}"/>
  <workbookProtection workbookAlgorithmName="SHA-512" workbookHashValue="dsDg4fr0/vx9JqziqojB/BGl6qD57pDEhfbn0NGxfGXCSKSvgX1K+KK6rQDkKV/fc0GR/j+E1TW4uWRQdyiX6g==" workbookSaltValue="Ly0zJdoxtrC0ajksPDGpiQ=="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BB8" i="4"/>
  <c r="AD8" i="4"/>
  <c r="W8" i="4"/>
  <c r="B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<sst xmlns="http://schemas.openxmlformats.org/spreadsheetml/2006/main" count="231" uniqueCount="116">
  <si>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</si>
  <si>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</si>
  <si>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</si>
  <si>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</si>
  <si>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</si>
  <si>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</si>
  <si>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</si>
  <si>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</si>
  <si>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</si>
  <si>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</si>
  <si>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</si>
  <si>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</si>
  <si>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</si>
  <si>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</si>
  <si>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</si>
  <si>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</si>
  <si>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</si>
  <si>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</si>
  <si>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</si>
  <si>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</si>
  <si>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</si>
  <si>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</si>
  <si>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</si>
  <si>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</si>
  <si>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</si>
  <si>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</si>
  <si>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</si>
  <si>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</si>
  <si>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</si>
  <si>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</si>
  <si>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</si>
  <si>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</si>
  <si>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</si>
  <si>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</si>
  <si>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</si>
  <si>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</si>
  <si>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</si>
  <si>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</si>
  <si>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</si>
  <si>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</si>
  <si>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</si>
  <si>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</si>
  <si>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</si>
  <si>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</si>
  <si>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</si>
  <si>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</si>
  <si>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</si>
  <si>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</si>
  <si>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</si>
  <si>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</si>
  <si>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</si>
  <si>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</si>
  <si>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</si>
  <si>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</si>
  <si>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</si>
  <si>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</si>
  <si>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</si>
  <si>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</si>
  <si>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</si>
  <si>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</si>
  <si>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</si>
  <si>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</si>
  <si>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</si>
  <si>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</si>
  <si>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</si>
  <si>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</si>
  <si>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</si>
  <si>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</si>
  <si>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</si>
  <si>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</si>
  <si>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</si>
  <si>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</si>
  <si>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</si>
  <si>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</si>
  <si>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</si>
  <si>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</si>
  <si>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</si>
  <si>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</si>
  <si>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</si>
  <si>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</si>
  <si>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</si>
  <si>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</si>
  <si>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</si>
  <si>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</si>
  <si>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</si>
  <si>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</si>
  <si>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</si>
  <si>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</si>
  <si>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</si>
  <si>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</si>
  <si>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</si>
  <si>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</si>
  <si>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</si>
  <si>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</si>
  <si>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</si>
  <si>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</si>
  <si>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</si>
  <si>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</si>
  <si>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</si>
  <si>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</si>
  <si>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</si>
  <si>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</si>
  <si>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</si>
  <si>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</si>
  <si>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</si>
  <si>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</si>
  <si>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</si>
  <si>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</si>
  <si>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</si>
  <si>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</si>
  <si>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</si>
  <si>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</si>
  <si>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</si>
  <si>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農業集落排水施設の供用開始が平成10年であり、管渠については、老朽化の懸念はない。しかし、処理場やマンホールポンプ場の機械・電気設備の一部は耐用年数に達し、経年劣化からの故障もみられることから、効率的で効果的な改修及び更新を行いライフサイクルコストの最小化を図るため、平成24年度から28年度に機能強化対策事業を実施した。</t>
    <phoneticPr fontId="4"/>
  </si>
  <si>
    <t>　経費回収率について、汚水処理原価の減少により若干改善した。これは、修繕費の減が主な要因である。
　企業債残高対事業規模比率については、新たな面整備を行っていないため、企業債の残高は減少している。今後も同様の傾向が続く見込みである。
　水洗化率についてはほぼ横ばいであり、施設利用率も低い状況が続いている。最大50万円の補助金を交付するなど、新たな施策を実行しているが、効果は限定的である。今後の人口減少に伴う処理水量の減少が予測される。
　汚水処理原価は、類似団体平均値と比べ依然高い数値であるため、料金収入の減少を少しでも抑え、維持管理費の削減による減少に努める。
　下水道使用料は、近隣市町と比較し非常に高額であるが、経費回収率は100％を下回っている。類似団体平均値を上回ってはいるが、改善に向け、引き続き接続率の向上と経費の削減に努めていく。</t>
    <rPh sb="18" eb="20">
      <t>ゲンショウ</t>
    </rPh>
    <rPh sb="25" eb="27">
      <t>カイゼン</t>
    </rPh>
    <rPh sb="34" eb="37">
      <t>シュウゼンヒ</t>
    </rPh>
    <rPh sb="38" eb="39">
      <t>ゲン</t>
    </rPh>
    <rPh sb="353" eb="354">
      <t>ヒ</t>
    </rPh>
    <rPh sb="355" eb="356">
      <t>ツヅ</t>
    </rPh>
    <phoneticPr fontId="4"/>
  </si>
  <si>
    <t>　下水道接続率向上のため、未接続世帯への啓発活動を継続するとともに、経費節減に努め、効率的な事業運営を目指す。令和6年度から新たにスタートした接続補助金制度により、下水道への接続を促す。
　なお、本市は令和4年度に「志摩市下水道事業経営戦略」を改定しており、市ホームページにおいて掲載済みである。</t>
    <rPh sb="71" eb="73">
      <t>セツゾク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</si>
</sst>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DB-4118-B3E0-0153F19CBC7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CFDB-4118-B3E0-0153F19CBC7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27.83</c:v>
                </c:pt>
                <c:pt idx="1">
                  <c:v>31.5</c:v>
                </c:pt>
                <c:pt idx="2">
                  <c:v>27.17</c:v>
                </c:pt>
                <c:pt idx="3">
                  <c:v>26.17</c:v>
                </c:pt>
                <c:pt idx="4">
                  <c:v>25.5</c:v>
                </c:pt>
              </c:numCache>
            </c:numRef>
          </c:val>
          <c:extLst>
            <c:ext xmlns:c16="http://schemas.microsoft.com/office/drawing/2014/chart" uri="{C3380CC4-5D6E-409C-BE32-E72D297353CC}">
              <c16:uniqueId val="{00000000-24E7-4453-94CF-CE630160399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24E7-4453-94CF-CE630160399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71.97</c:v>
                </c:pt>
                <c:pt idx="1">
                  <c:v>71.84</c:v>
                </c:pt>
                <c:pt idx="2">
                  <c:v>72.88</c:v>
                </c:pt>
                <c:pt idx="3">
                  <c:v>73.67</c:v>
                </c:pt>
                <c:pt idx="4">
                  <c:v>73.94</c:v>
                </c:pt>
              </c:numCache>
            </c:numRef>
          </c:val>
          <c:extLst>
            <c:ext xmlns:c16="http://schemas.microsoft.com/office/drawing/2014/chart" uri="{C3380CC4-5D6E-409C-BE32-E72D297353CC}">
              <c16:uniqueId val="{00000000-F4BC-4197-B75A-B6141D3B2F0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F4BC-4197-B75A-B6141D3B2F0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116.38</c:v>
                </c:pt>
                <c:pt idx="1">
                  <c:v>104.5</c:v>
                </c:pt>
                <c:pt idx="2">
                  <c:v>99.77</c:v>
                </c:pt>
                <c:pt idx="3">
                  <c:v>108.94</c:v>
                </c:pt>
                <c:pt idx="4">
                  <c:v>109.9</c:v>
                </c:pt>
              </c:numCache>
            </c:numRef>
          </c:val>
          <c:extLst>
            <c:ext xmlns:c16="http://schemas.microsoft.com/office/drawing/2014/chart" uri="{C3380CC4-5D6E-409C-BE32-E72D297353CC}">
              <c16:uniqueId val="{00000000-4457-4551-926F-4810E53B1BF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4457-4551-926F-4810E53B1BF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3.65</c:v>
                </c:pt>
                <c:pt idx="1">
                  <c:v>7.29</c:v>
                </c:pt>
                <c:pt idx="2">
                  <c:v>10.95</c:v>
                </c:pt>
                <c:pt idx="3">
                  <c:v>14.61</c:v>
                </c:pt>
                <c:pt idx="4">
                  <c:v>18.27</c:v>
                </c:pt>
              </c:numCache>
            </c:numRef>
          </c:val>
          <c:extLst>
            <c:ext xmlns:c16="http://schemas.microsoft.com/office/drawing/2014/chart" uri="{C3380CC4-5D6E-409C-BE32-E72D297353CC}">
              <c16:uniqueId val="{00000000-C451-460A-A4CB-DFD1D37F46D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C451-460A-A4CB-DFD1D37F46D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C5-487B-BB03-CBF8D646BD5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2FC5-487B-BB03-CBF8D646BD5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B7-43B5-B3C5-921BB369771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06B7-43B5-B3C5-921BB369771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47.61</c:v>
                </c:pt>
                <c:pt idx="1">
                  <c:v>38.97</c:v>
                </c:pt>
                <c:pt idx="2">
                  <c:v>34.82</c:v>
                </c:pt>
                <c:pt idx="3">
                  <c:v>38.89</c:v>
                </c:pt>
                <c:pt idx="4">
                  <c:v>53.73</c:v>
                </c:pt>
              </c:numCache>
            </c:numRef>
          </c:val>
          <c:extLst>
            <c:ext xmlns:c16="http://schemas.microsoft.com/office/drawing/2014/chart" uri="{C3380CC4-5D6E-409C-BE32-E72D297353CC}">
              <c16:uniqueId val="{00000000-26C1-40B3-B807-958D1E4E993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26C1-40B3-B807-958D1E4E993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61.86</c:v>
                </c:pt>
                <c:pt idx="1">
                  <c:v>27.61</c:v>
                </c:pt>
                <c:pt idx="2">
                  <c:v>3.1</c:v>
                </c:pt>
                <c:pt idx="3">
                  <c:v>41.61</c:v>
                </c:pt>
                <c:pt idx="4">
                  <c:v>30.95</c:v>
                </c:pt>
              </c:numCache>
            </c:numRef>
          </c:val>
          <c:extLst>
            <c:ext xmlns:c16="http://schemas.microsoft.com/office/drawing/2014/chart" uri="{C3380CC4-5D6E-409C-BE32-E72D297353CC}">
              <c16:uniqueId val="{00000000-73B0-4648-BDEC-BE33561B125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73B0-4648-BDEC-BE33561B125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64.86</c:v>
                </c:pt>
                <c:pt idx="1">
                  <c:v>63.88</c:v>
                </c:pt>
                <c:pt idx="2">
                  <c:v>56.02</c:v>
                </c:pt>
                <c:pt idx="3">
                  <c:v>53.96</c:v>
                </c:pt>
                <c:pt idx="4">
                  <c:v>54.9</c:v>
                </c:pt>
              </c:numCache>
            </c:numRef>
          </c:val>
          <c:extLst>
            <c:ext xmlns:c16="http://schemas.microsoft.com/office/drawing/2014/chart" uri="{C3380CC4-5D6E-409C-BE32-E72D297353CC}">
              <c16:uniqueId val="{00000000-1F01-4CF6-B3EB-77F6F34FF47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1F01-4CF6-B3EB-77F6F34FF47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372.67</c:v>
                </c:pt>
                <c:pt idx="1">
                  <c:v>322.7</c:v>
                </c:pt>
                <c:pt idx="2">
                  <c:v>405.71</c:v>
                </c:pt>
                <c:pt idx="3">
                  <c:v>426.25</c:v>
                </c:pt>
                <c:pt idx="4">
                  <c:v>425.4</c:v>
                </c:pt>
              </c:numCache>
            </c:numRef>
          </c:val>
          <c:extLst>
            <c:ext xmlns:c16="http://schemas.microsoft.com/office/drawing/2014/chart" uri="{C3380CC4-5D6E-409C-BE32-E72D297353CC}">
              <c16:uniqueId val="{00000000-B95B-43D7-B6B6-E88A5289EFF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B95B-43D7-B6B6-E88A5289EFF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0" zoomScale="70" zoomScaleNormal="70" workbookViewId="0">
      <selection activeCell="CD21" sqref="CD2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1" t="str">
        <f>データ!H6</f>
        <v>三重県　志摩市</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0" t="s">
        <v>1</v>
      </c>
      <c r="C7" s="40"/>
      <c r="D7" s="40"/>
      <c r="E7" s="40"/>
      <c r="F7" s="40"/>
      <c r="G7" s="40"/>
      <c r="H7" s="40"/>
      <c r="I7" s="40" t="s">
        <v>2</v>
      </c>
      <c r="J7" s="40"/>
      <c r="K7" s="40"/>
      <c r="L7" s="40"/>
      <c r="M7" s="40"/>
      <c r="N7" s="40"/>
      <c r="O7" s="40"/>
      <c r="P7" s="40" t="s">
        <v>3</v>
      </c>
      <c r="Q7" s="40"/>
      <c r="R7" s="40"/>
      <c r="S7" s="40"/>
      <c r="T7" s="40"/>
      <c r="U7" s="40"/>
      <c r="V7" s="40"/>
      <c r="W7" s="40" t="s">
        <v>4</v>
      </c>
      <c r="X7" s="40"/>
      <c r="Y7" s="40"/>
      <c r="Z7" s="40"/>
      <c r="AA7" s="40"/>
      <c r="AB7" s="40"/>
      <c r="AC7" s="40"/>
      <c r="AD7" s="40" t="s">
        <v>5</v>
      </c>
      <c r="AE7" s="40"/>
      <c r="AF7" s="40"/>
      <c r="AG7" s="40"/>
      <c r="AH7" s="40"/>
      <c r="AI7" s="40"/>
      <c r="AJ7" s="40"/>
      <c r="AK7" s="3"/>
      <c r="AL7" s="40" t="s">
        <v>6</v>
      </c>
      <c r="AM7" s="40"/>
      <c r="AN7" s="40"/>
      <c r="AO7" s="40"/>
      <c r="AP7" s="40"/>
      <c r="AQ7" s="40"/>
      <c r="AR7" s="40"/>
      <c r="AS7" s="40"/>
      <c r="AT7" s="40" t="s">
        <v>7</v>
      </c>
      <c r="AU7" s="40"/>
      <c r="AV7" s="40"/>
      <c r="AW7" s="40"/>
      <c r="AX7" s="40"/>
      <c r="AY7" s="40"/>
      <c r="AZ7" s="40"/>
      <c r="BA7" s="40"/>
      <c r="BB7" s="40" t="s">
        <v>8</v>
      </c>
      <c r="BC7" s="40"/>
      <c r="BD7" s="40"/>
      <c r="BE7" s="40"/>
      <c r="BF7" s="40"/>
      <c r="BG7" s="40"/>
      <c r="BH7" s="40"/>
      <c r="BI7" s="40"/>
      <c r="BJ7" s="3"/>
      <c r="BK7" s="3"/>
      <c r="BL7" s="62" t="s">
        <v>9</v>
      </c>
      <c r="BM7" s="63"/>
      <c r="BN7" s="63"/>
      <c r="BO7" s="63"/>
      <c r="BP7" s="63"/>
      <c r="BQ7" s="63"/>
      <c r="BR7" s="63"/>
      <c r="BS7" s="63"/>
      <c r="BT7" s="63"/>
      <c r="BU7" s="63"/>
      <c r="BV7" s="63"/>
      <c r="BW7" s="63"/>
      <c r="BX7" s="63"/>
      <c r="BY7" s="64"/>
    </row>
    <row r="8" spans="1:78" ht="18.75" customHeight="1" x14ac:dyDescent="0.15">
      <c r="A8" s="2"/>
      <c r="B8" s="58" t="str">
        <f>データ!I6</f>
        <v>法適用</v>
      </c>
      <c r="C8" s="58"/>
      <c r="D8" s="58"/>
      <c r="E8" s="58"/>
      <c r="F8" s="58"/>
      <c r="G8" s="58"/>
      <c r="H8" s="58"/>
      <c r="I8" s="58" t="str">
        <f>データ!J6</f>
        <v>下水道事業</v>
      </c>
      <c r="J8" s="58"/>
      <c r="K8" s="58"/>
      <c r="L8" s="58"/>
      <c r="M8" s="58"/>
      <c r="N8" s="58"/>
      <c r="O8" s="58"/>
      <c r="P8" s="58" t="str">
        <f>データ!K6</f>
        <v>農業集落排水</v>
      </c>
      <c r="Q8" s="58"/>
      <c r="R8" s="58"/>
      <c r="S8" s="58"/>
      <c r="T8" s="58"/>
      <c r="U8" s="58"/>
      <c r="V8" s="58"/>
      <c r="W8" s="58" t="str">
        <f>データ!L6</f>
        <v>F2</v>
      </c>
      <c r="X8" s="58"/>
      <c r="Y8" s="58"/>
      <c r="Z8" s="58"/>
      <c r="AA8" s="58"/>
      <c r="AB8" s="58"/>
      <c r="AC8" s="58"/>
      <c r="AD8" s="59" t="str">
        <f>データ!$M$6</f>
        <v>非設置</v>
      </c>
      <c r="AE8" s="59"/>
      <c r="AF8" s="59"/>
      <c r="AG8" s="59"/>
      <c r="AH8" s="59"/>
      <c r="AI8" s="59"/>
      <c r="AJ8" s="59"/>
      <c r="AK8" s="3"/>
      <c r="AL8" s="39">
        <f>データ!S6</f>
        <v>44110</v>
      </c>
      <c r="AM8" s="39"/>
      <c r="AN8" s="39"/>
      <c r="AO8" s="39"/>
      <c r="AP8" s="39"/>
      <c r="AQ8" s="39"/>
      <c r="AR8" s="39"/>
      <c r="AS8" s="39"/>
      <c r="AT8" s="38">
        <f>データ!T6</f>
        <v>178.93</v>
      </c>
      <c r="AU8" s="38"/>
      <c r="AV8" s="38"/>
      <c r="AW8" s="38"/>
      <c r="AX8" s="38"/>
      <c r="AY8" s="38"/>
      <c r="AZ8" s="38"/>
      <c r="BA8" s="38"/>
      <c r="BB8" s="38">
        <f>データ!U6</f>
        <v>246.52</v>
      </c>
      <c r="BC8" s="38"/>
      <c r="BD8" s="38"/>
      <c r="BE8" s="38"/>
      <c r="BF8" s="38"/>
      <c r="BG8" s="38"/>
      <c r="BH8" s="38"/>
      <c r="BI8" s="38"/>
      <c r="BJ8" s="3"/>
      <c r="BK8" s="3"/>
      <c r="BL8" s="54" t="s">
        <v>10</v>
      </c>
      <c r="BM8" s="55"/>
      <c r="BN8" s="56" t="s">
        <v>11</v>
      </c>
      <c r="BO8" s="56"/>
      <c r="BP8" s="56"/>
      <c r="BQ8" s="56"/>
      <c r="BR8" s="56"/>
      <c r="BS8" s="56"/>
      <c r="BT8" s="56"/>
      <c r="BU8" s="56"/>
      <c r="BV8" s="56"/>
      <c r="BW8" s="56"/>
      <c r="BX8" s="56"/>
      <c r="BY8" s="57"/>
    </row>
    <row r="9" spans="1:78" ht="18.75" customHeight="1" x14ac:dyDescent="0.15">
      <c r="A9" s="2"/>
      <c r="B9" s="40" t="s">
        <v>12</v>
      </c>
      <c r="C9" s="40"/>
      <c r="D9" s="40"/>
      <c r="E9" s="40"/>
      <c r="F9" s="40"/>
      <c r="G9" s="40"/>
      <c r="H9" s="40"/>
      <c r="I9" s="40" t="s">
        <v>13</v>
      </c>
      <c r="J9" s="40"/>
      <c r="K9" s="40"/>
      <c r="L9" s="40"/>
      <c r="M9" s="40"/>
      <c r="N9" s="40"/>
      <c r="O9" s="40"/>
      <c r="P9" s="40" t="s">
        <v>14</v>
      </c>
      <c r="Q9" s="40"/>
      <c r="R9" s="40"/>
      <c r="S9" s="40"/>
      <c r="T9" s="40"/>
      <c r="U9" s="40"/>
      <c r="V9" s="40"/>
      <c r="W9" s="40" t="s">
        <v>15</v>
      </c>
      <c r="X9" s="40"/>
      <c r="Y9" s="40"/>
      <c r="Z9" s="40"/>
      <c r="AA9" s="40"/>
      <c r="AB9" s="40"/>
      <c r="AC9" s="40"/>
      <c r="AD9" s="40" t="s">
        <v>16</v>
      </c>
      <c r="AE9" s="40"/>
      <c r="AF9" s="40"/>
      <c r="AG9" s="40"/>
      <c r="AH9" s="40"/>
      <c r="AI9" s="40"/>
      <c r="AJ9" s="40"/>
      <c r="AK9" s="3"/>
      <c r="AL9" s="40" t="s">
        <v>17</v>
      </c>
      <c r="AM9" s="40"/>
      <c r="AN9" s="40"/>
      <c r="AO9" s="40"/>
      <c r="AP9" s="40"/>
      <c r="AQ9" s="40"/>
      <c r="AR9" s="40"/>
      <c r="AS9" s="40"/>
      <c r="AT9" s="40" t="s">
        <v>18</v>
      </c>
      <c r="AU9" s="40"/>
      <c r="AV9" s="40"/>
      <c r="AW9" s="40"/>
      <c r="AX9" s="40"/>
      <c r="AY9" s="40"/>
      <c r="AZ9" s="40"/>
      <c r="BA9" s="40"/>
      <c r="BB9" s="40" t="s">
        <v>19</v>
      </c>
      <c r="BC9" s="40"/>
      <c r="BD9" s="40"/>
      <c r="BE9" s="40"/>
      <c r="BF9" s="40"/>
      <c r="BG9" s="40"/>
      <c r="BH9" s="40"/>
      <c r="BI9" s="40"/>
      <c r="BJ9" s="3"/>
      <c r="BK9" s="3"/>
      <c r="BL9" s="41" t="s">
        <v>20</v>
      </c>
      <c r="BM9" s="42"/>
      <c r="BN9" s="43" t="s">
        <v>21</v>
      </c>
      <c r="BO9" s="43"/>
      <c r="BP9" s="43"/>
      <c r="BQ9" s="43"/>
      <c r="BR9" s="43"/>
      <c r="BS9" s="43"/>
      <c r="BT9" s="43"/>
      <c r="BU9" s="43"/>
      <c r="BV9" s="43"/>
      <c r="BW9" s="43"/>
      <c r="BX9" s="43"/>
      <c r="BY9" s="44"/>
    </row>
    <row r="10" spans="1:78" ht="18.75" customHeight="1" x14ac:dyDescent="0.15">
      <c r="A10" s="2"/>
      <c r="B10" s="38" t="str">
        <f>データ!N6</f>
        <v>-</v>
      </c>
      <c r="C10" s="38"/>
      <c r="D10" s="38"/>
      <c r="E10" s="38"/>
      <c r="F10" s="38"/>
      <c r="G10" s="38"/>
      <c r="H10" s="38"/>
      <c r="I10" s="38">
        <f>データ!O6</f>
        <v>94.25</v>
      </c>
      <c r="J10" s="38"/>
      <c r="K10" s="38"/>
      <c r="L10" s="38"/>
      <c r="M10" s="38"/>
      <c r="N10" s="38"/>
      <c r="O10" s="38"/>
      <c r="P10" s="38">
        <f>データ!P6</f>
        <v>2.2200000000000002</v>
      </c>
      <c r="Q10" s="38"/>
      <c r="R10" s="38"/>
      <c r="S10" s="38"/>
      <c r="T10" s="38"/>
      <c r="U10" s="38"/>
      <c r="V10" s="38"/>
      <c r="W10" s="38">
        <f>データ!Q6</f>
        <v>94.04</v>
      </c>
      <c r="X10" s="38"/>
      <c r="Y10" s="38"/>
      <c r="Z10" s="38"/>
      <c r="AA10" s="38"/>
      <c r="AB10" s="38"/>
      <c r="AC10" s="38"/>
      <c r="AD10" s="39">
        <f>データ!R6</f>
        <v>4312</v>
      </c>
      <c r="AE10" s="39"/>
      <c r="AF10" s="39"/>
      <c r="AG10" s="39"/>
      <c r="AH10" s="39"/>
      <c r="AI10" s="39"/>
      <c r="AJ10" s="39"/>
      <c r="AK10" s="2"/>
      <c r="AL10" s="39">
        <f>データ!V6</f>
        <v>971</v>
      </c>
      <c r="AM10" s="39"/>
      <c r="AN10" s="39"/>
      <c r="AO10" s="39"/>
      <c r="AP10" s="39"/>
      <c r="AQ10" s="39"/>
      <c r="AR10" s="39"/>
      <c r="AS10" s="39"/>
      <c r="AT10" s="38">
        <f>データ!W6</f>
        <v>0.5</v>
      </c>
      <c r="AU10" s="38"/>
      <c r="AV10" s="38"/>
      <c r="AW10" s="38"/>
      <c r="AX10" s="38"/>
      <c r="AY10" s="38"/>
      <c r="AZ10" s="38"/>
      <c r="BA10" s="38"/>
      <c r="BB10" s="38">
        <f>データ!X6</f>
        <v>1942</v>
      </c>
      <c r="BC10" s="38"/>
      <c r="BD10" s="38"/>
      <c r="BE10" s="38"/>
      <c r="BF10" s="38"/>
      <c r="BG10" s="38"/>
      <c r="BH10" s="38"/>
      <c r="BI10" s="38"/>
      <c r="BJ10" s="2"/>
      <c r="BK10" s="2"/>
      <c r="BL10" s="45" t="s">
        <v>22</v>
      </c>
      <c r="BM10" s="46"/>
      <c r="BN10" s="47" t="s">
        <v>23</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114</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115</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As9gS8DrikmMsIJSANhDLThRdDPalj7cK0HOG9JtoJuwGyFFo0adrrZTIpvmaA21Fp0ycMAyWvlUzC2FrA8CQ==" saltValue="7+xCAsMUy+wnbGrolbMg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242152</v>
      </c>
      <c r="D6" s="19">
        <f t="shared" si="3"/>
        <v>46</v>
      </c>
      <c r="E6" s="19">
        <f t="shared" si="3"/>
        <v>17</v>
      </c>
      <c r="F6" s="19">
        <f t="shared" si="3"/>
        <v>5</v>
      </c>
      <c r="G6" s="19">
        <f t="shared" si="3"/>
        <v>0</v>
      </c>
      <c r="H6" s="19" t="str">
        <f t="shared" si="3"/>
        <v>三重県　志摩市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94.25</v>
      </c>
      <c r="P6" s="20">
        <f t="shared" si="3"/>
        <v>2.2200000000000002</v>
      </c>
      <c r="Q6" s="20">
        <f t="shared" si="3"/>
        <v>94.04</v>
      </c>
      <c r="R6" s="20">
        <f t="shared" si="3"/>
        <v>4312</v>
      </c>
      <c r="S6" s="20">
        <f t="shared" si="3"/>
        <v>44110</v>
      </c>
      <c r="T6" s="20">
        <f t="shared" si="3"/>
        <v>178.93</v>
      </c>
      <c r="U6" s="20">
        <f t="shared" si="3"/>
        <v>246.52</v>
      </c>
      <c r="V6" s="20">
        <f t="shared" si="3"/>
        <v>971</v>
      </c>
      <c r="W6" s="20">
        <f t="shared" si="3"/>
        <v>0.5</v>
      </c>
      <c r="X6" s="20">
        <f t="shared" si="3"/>
        <v>1942</v>
      </c>
      <c r="Y6" s="21">
        <f>IF(Y7="",NA(),Y7)</f>
        <v>116.38</v>
      </c>
      <c r="Z6" s="21">
        <f t="shared" ref="Z6:AH6" si="4">IF(Z7="",NA(),Z7)</f>
        <v>104.5</v>
      </c>
      <c r="AA6" s="21">
        <f t="shared" si="4"/>
        <v>99.77</v>
      </c>
      <c r="AB6" s="21">
        <f t="shared" si="4"/>
        <v>108.94</v>
      </c>
      <c r="AC6" s="21">
        <f t="shared" si="4"/>
        <v>109.9</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47.61</v>
      </c>
      <c r="AV6" s="21">
        <f t="shared" ref="AV6:BD6" si="6">IF(AV7="",NA(),AV7)</f>
        <v>38.97</v>
      </c>
      <c r="AW6" s="21">
        <f t="shared" si="6"/>
        <v>34.82</v>
      </c>
      <c r="AX6" s="21">
        <f t="shared" si="6"/>
        <v>38.89</v>
      </c>
      <c r="AY6" s="21">
        <f t="shared" si="6"/>
        <v>53.73</v>
      </c>
      <c r="AZ6" s="21">
        <f t="shared" si="6"/>
        <v>29.13</v>
      </c>
      <c r="BA6" s="21">
        <f t="shared" si="6"/>
        <v>35.69</v>
      </c>
      <c r="BB6" s="21">
        <f t="shared" si="6"/>
        <v>38.4</v>
      </c>
      <c r="BC6" s="21">
        <f t="shared" si="6"/>
        <v>44.04</v>
      </c>
      <c r="BD6" s="21">
        <f t="shared" si="6"/>
        <v>58.25</v>
      </c>
      <c r="BE6" s="20" t="str">
        <f>IF(BE7="","",IF(BE7="-","【-】","【"&amp;SUBSTITUTE(TEXT(BE7,"#,##0.00"),"-","△")&amp;"】"))</f>
        <v>【47.19】</v>
      </c>
      <c r="BF6" s="21">
        <f>IF(BF7="",NA(),BF7)</f>
        <v>61.86</v>
      </c>
      <c r="BG6" s="21">
        <f t="shared" ref="BG6:BO6" si="7">IF(BG7="",NA(),BG7)</f>
        <v>27.61</v>
      </c>
      <c r="BH6" s="21">
        <f t="shared" si="7"/>
        <v>3.1</v>
      </c>
      <c r="BI6" s="21">
        <f t="shared" si="7"/>
        <v>41.61</v>
      </c>
      <c r="BJ6" s="21">
        <f t="shared" si="7"/>
        <v>30.95</v>
      </c>
      <c r="BK6" s="21">
        <f t="shared" si="7"/>
        <v>867.83</v>
      </c>
      <c r="BL6" s="21">
        <f t="shared" si="7"/>
        <v>791.76</v>
      </c>
      <c r="BM6" s="21">
        <f t="shared" si="7"/>
        <v>900.82</v>
      </c>
      <c r="BN6" s="21">
        <f t="shared" si="7"/>
        <v>839.21</v>
      </c>
      <c r="BO6" s="21">
        <f t="shared" si="7"/>
        <v>791.46</v>
      </c>
      <c r="BP6" s="20" t="str">
        <f>IF(BP7="","",IF(BP7="-","【-】","【"&amp;SUBSTITUTE(TEXT(BP7,"#,##0.00"),"-","△")&amp;"】"))</f>
        <v>【798.10】</v>
      </c>
      <c r="BQ6" s="21">
        <f>IF(BQ7="",NA(),BQ7)</f>
        <v>64.86</v>
      </c>
      <c r="BR6" s="21">
        <f t="shared" ref="BR6:BZ6" si="8">IF(BR7="",NA(),BR7)</f>
        <v>63.88</v>
      </c>
      <c r="BS6" s="21">
        <f t="shared" si="8"/>
        <v>56.02</v>
      </c>
      <c r="BT6" s="21">
        <f t="shared" si="8"/>
        <v>53.96</v>
      </c>
      <c r="BU6" s="21">
        <f t="shared" si="8"/>
        <v>54.9</v>
      </c>
      <c r="BV6" s="21">
        <f t="shared" si="8"/>
        <v>57.08</v>
      </c>
      <c r="BW6" s="21">
        <f t="shared" si="8"/>
        <v>56.26</v>
      </c>
      <c r="BX6" s="21">
        <f t="shared" si="8"/>
        <v>52.94</v>
      </c>
      <c r="BY6" s="21">
        <f t="shared" si="8"/>
        <v>52.05</v>
      </c>
      <c r="BZ6" s="21">
        <f t="shared" si="8"/>
        <v>47.96</v>
      </c>
      <c r="CA6" s="20" t="str">
        <f>IF(CA7="","",IF(CA7="-","【-】","【"&amp;SUBSTITUTE(TEXT(CA7,"#,##0.00"),"-","△")&amp;"】"))</f>
        <v>【54.51】</v>
      </c>
      <c r="CB6" s="21">
        <f>IF(CB7="",NA(),CB7)</f>
        <v>372.67</v>
      </c>
      <c r="CC6" s="21">
        <f t="shared" ref="CC6:CK6" si="9">IF(CC7="",NA(),CC7)</f>
        <v>322.7</v>
      </c>
      <c r="CD6" s="21">
        <f t="shared" si="9"/>
        <v>405.71</v>
      </c>
      <c r="CE6" s="21">
        <f t="shared" si="9"/>
        <v>426.25</v>
      </c>
      <c r="CF6" s="21">
        <f t="shared" si="9"/>
        <v>425.4</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27.83</v>
      </c>
      <c r="CN6" s="21">
        <f t="shared" ref="CN6:CV6" si="10">IF(CN7="",NA(),CN7)</f>
        <v>31.5</v>
      </c>
      <c r="CO6" s="21">
        <f t="shared" si="10"/>
        <v>27.17</v>
      </c>
      <c r="CP6" s="21">
        <f t="shared" si="10"/>
        <v>26.17</v>
      </c>
      <c r="CQ6" s="21">
        <f t="shared" si="10"/>
        <v>25.5</v>
      </c>
      <c r="CR6" s="21">
        <f t="shared" si="10"/>
        <v>54.83</v>
      </c>
      <c r="CS6" s="21">
        <f t="shared" si="10"/>
        <v>66.53</v>
      </c>
      <c r="CT6" s="21">
        <f t="shared" si="10"/>
        <v>52.35</v>
      </c>
      <c r="CU6" s="21">
        <f t="shared" si="10"/>
        <v>46.25</v>
      </c>
      <c r="CV6" s="21">
        <f t="shared" si="10"/>
        <v>45.32</v>
      </c>
      <c r="CW6" s="20" t="str">
        <f>IF(CW7="","",IF(CW7="-","【-】","【"&amp;SUBSTITUTE(TEXT(CW7,"#,##0.00"),"-","△")&amp;"】"))</f>
        <v>【49.92】</v>
      </c>
      <c r="CX6" s="21">
        <f>IF(CX7="",NA(),CX7)</f>
        <v>71.97</v>
      </c>
      <c r="CY6" s="21">
        <f t="shared" ref="CY6:DG6" si="11">IF(CY7="",NA(),CY7)</f>
        <v>71.84</v>
      </c>
      <c r="CZ6" s="21">
        <f t="shared" si="11"/>
        <v>72.88</v>
      </c>
      <c r="DA6" s="21">
        <f t="shared" si="11"/>
        <v>73.67</v>
      </c>
      <c r="DB6" s="21">
        <f t="shared" si="11"/>
        <v>73.94</v>
      </c>
      <c r="DC6" s="21">
        <f t="shared" si="11"/>
        <v>84.7</v>
      </c>
      <c r="DD6" s="21">
        <f t="shared" si="11"/>
        <v>84.67</v>
      </c>
      <c r="DE6" s="21">
        <f t="shared" si="11"/>
        <v>84.39</v>
      </c>
      <c r="DF6" s="21">
        <f t="shared" si="11"/>
        <v>83.96</v>
      </c>
      <c r="DG6" s="21">
        <f t="shared" si="11"/>
        <v>83.54</v>
      </c>
      <c r="DH6" s="20" t="str">
        <f>IF(DH7="","",IF(DH7="-","【-】","【"&amp;SUBSTITUTE(TEXT(DH7,"#,##0.00"),"-","△")&amp;"】"))</f>
        <v>【87.80】</v>
      </c>
      <c r="DI6" s="21">
        <f>IF(DI7="",NA(),DI7)</f>
        <v>3.65</v>
      </c>
      <c r="DJ6" s="21">
        <f t="shared" ref="DJ6:DR6" si="12">IF(DJ7="",NA(),DJ7)</f>
        <v>7.29</v>
      </c>
      <c r="DK6" s="21">
        <f t="shared" si="12"/>
        <v>10.95</v>
      </c>
      <c r="DL6" s="21">
        <f t="shared" si="12"/>
        <v>14.61</v>
      </c>
      <c r="DM6" s="21">
        <f t="shared" si="12"/>
        <v>18.27</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242152</v>
      </c>
      <c r="D7" s="23">
        <v>46</v>
      </c>
      <c r="E7" s="23">
        <v>17</v>
      </c>
      <c r="F7" s="23">
        <v>5</v>
      </c>
      <c r="G7" s="23">
        <v>0</v>
      </c>
      <c r="H7" s="23" t="s">
        <v>96</v>
      </c>
      <c r="I7" s="23" t="s">
        <v>97</v>
      </c>
      <c r="J7" s="23" t="s">
        <v>98</v>
      </c>
      <c r="K7" s="23" t="s">
        <v>99</v>
      </c>
      <c r="L7" s="23" t="s">
        <v>100</v>
      </c>
      <c r="M7" s="23" t="s">
        <v>101</v>
      </c>
      <c r="N7" s="24" t="s">
        <v>102</v>
      </c>
      <c r="O7" s="24">
        <v>94.25</v>
      </c>
      <c r="P7" s="24">
        <v>2.2200000000000002</v>
      </c>
      <c r="Q7" s="24">
        <v>94.04</v>
      </c>
      <c r="R7" s="24">
        <v>4312</v>
      </c>
      <c r="S7" s="24">
        <v>44110</v>
      </c>
      <c r="T7" s="24">
        <v>178.93</v>
      </c>
      <c r="U7" s="24">
        <v>246.52</v>
      </c>
      <c r="V7" s="24">
        <v>971</v>
      </c>
      <c r="W7" s="24">
        <v>0.5</v>
      </c>
      <c r="X7" s="24">
        <v>1942</v>
      </c>
      <c r="Y7" s="24">
        <v>116.38</v>
      </c>
      <c r="Z7" s="24">
        <v>104.5</v>
      </c>
      <c r="AA7" s="24">
        <v>99.77</v>
      </c>
      <c r="AB7" s="24">
        <v>108.94</v>
      </c>
      <c r="AC7" s="24">
        <v>109.9</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47.61</v>
      </c>
      <c r="AV7" s="24">
        <v>38.97</v>
      </c>
      <c r="AW7" s="24">
        <v>34.82</v>
      </c>
      <c r="AX7" s="24">
        <v>38.89</v>
      </c>
      <c r="AY7" s="24">
        <v>53.73</v>
      </c>
      <c r="AZ7" s="24">
        <v>29.13</v>
      </c>
      <c r="BA7" s="24">
        <v>35.69</v>
      </c>
      <c r="BB7" s="24">
        <v>38.4</v>
      </c>
      <c r="BC7" s="24">
        <v>44.04</v>
      </c>
      <c r="BD7" s="24">
        <v>58.25</v>
      </c>
      <c r="BE7" s="24">
        <v>47.19</v>
      </c>
      <c r="BF7" s="24">
        <v>61.86</v>
      </c>
      <c r="BG7" s="24">
        <v>27.61</v>
      </c>
      <c r="BH7" s="24">
        <v>3.1</v>
      </c>
      <c r="BI7" s="24">
        <v>41.61</v>
      </c>
      <c r="BJ7" s="24">
        <v>30.95</v>
      </c>
      <c r="BK7" s="24">
        <v>867.83</v>
      </c>
      <c r="BL7" s="24">
        <v>791.76</v>
      </c>
      <c r="BM7" s="24">
        <v>900.82</v>
      </c>
      <c r="BN7" s="24">
        <v>839.21</v>
      </c>
      <c r="BO7" s="24">
        <v>791.46</v>
      </c>
      <c r="BP7" s="24">
        <v>798.1</v>
      </c>
      <c r="BQ7" s="24">
        <v>64.86</v>
      </c>
      <c r="BR7" s="24">
        <v>63.88</v>
      </c>
      <c r="BS7" s="24">
        <v>56.02</v>
      </c>
      <c r="BT7" s="24">
        <v>53.96</v>
      </c>
      <c r="BU7" s="24">
        <v>54.9</v>
      </c>
      <c r="BV7" s="24">
        <v>57.08</v>
      </c>
      <c r="BW7" s="24">
        <v>56.26</v>
      </c>
      <c r="BX7" s="24">
        <v>52.94</v>
      </c>
      <c r="BY7" s="24">
        <v>52.05</v>
      </c>
      <c r="BZ7" s="24">
        <v>47.96</v>
      </c>
      <c r="CA7" s="24">
        <v>54.51</v>
      </c>
      <c r="CB7" s="24">
        <v>372.67</v>
      </c>
      <c r="CC7" s="24">
        <v>322.7</v>
      </c>
      <c r="CD7" s="24">
        <v>405.71</v>
      </c>
      <c r="CE7" s="24">
        <v>426.25</v>
      </c>
      <c r="CF7" s="24">
        <v>425.4</v>
      </c>
      <c r="CG7" s="24">
        <v>274.99</v>
      </c>
      <c r="CH7" s="24">
        <v>282.08999999999997</v>
      </c>
      <c r="CI7" s="24">
        <v>303.27999999999997</v>
      </c>
      <c r="CJ7" s="24">
        <v>301.86</v>
      </c>
      <c r="CK7" s="24">
        <v>325.85000000000002</v>
      </c>
      <c r="CL7" s="24">
        <v>286.33</v>
      </c>
      <c r="CM7" s="24">
        <v>27.83</v>
      </c>
      <c r="CN7" s="24">
        <v>31.5</v>
      </c>
      <c r="CO7" s="24">
        <v>27.17</v>
      </c>
      <c r="CP7" s="24">
        <v>26.17</v>
      </c>
      <c r="CQ7" s="24">
        <v>25.5</v>
      </c>
      <c r="CR7" s="24">
        <v>54.83</v>
      </c>
      <c r="CS7" s="24">
        <v>66.53</v>
      </c>
      <c r="CT7" s="24">
        <v>52.35</v>
      </c>
      <c r="CU7" s="24">
        <v>46.25</v>
      </c>
      <c r="CV7" s="24">
        <v>45.32</v>
      </c>
      <c r="CW7" s="24">
        <v>49.92</v>
      </c>
      <c r="CX7" s="24">
        <v>71.97</v>
      </c>
      <c r="CY7" s="24">
        <v>71.84</v>
      </c>
      <c r="CZ7" s="24">
        <v>72.88</v>
      </c>
      <c r="DA7" s="24">
        <v>73.67</v>
      </c>
      <c r="DB7" s="24">
        <v>73.94</v>
      </c>
      <c r="DC7" s="24">
        <v>84.7</v>
      </c>
      <c r="DD7" s="24">
        <v>84.67</v>
      </c>
      <c r="DE7" s="24">
        <v>84.39</v>
      </c>
      <c r="DF7" s="24">
        <v>83.96</v>
      </c>
      <c r="DG7" s="24">
        <v>83.54</v>
      </c>
      <c r="DH7" s="24">
        <v>87.8</v>
      </c>
      <c r="DI7" s="24">
        <v>3.65</v>
      </c>
      <c r="DJ7" s="24">
        <v>7.29</v>
      </c>
      <c r="DK7" s="24">
        <v>10.95</v>
      </c>
      <c r="DL7" s="24">
        <v>14.61</v>
      </c>
      <c r="DM7" s="24">
        <v>18.27</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