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水道\11熊野市●\"/>
    </mc:Choice>
  </mc:AlternateContent>
  <xr:revisionPtr revIDLastSave="0" documentId="13_ncr:1_{36623078-94D9-4EF3-8A55-2C8872A39BE6}" xr6:coauthVersionLast="47" xr6:coauthVersionMax="47" xr10:uidLastSave="{00000000-0000-0000-0000-000000000000}"/>
  <workbookProtection workbookAlgorithmName="SHA-512" workbookHashValue="z1LtcOoCl8POdTOpHiSyIVhms/tMvxMbRCerThm9xEoLmMmq8REXweU+JvzpNDWfKMqOi4L97ixSQiqreXtoxA==" workbookSaltValue="DBZdj/N3WQBG0Uycvug7JA==" workbookSpinCount="100000" lockStructure="1"/>
  <bookViews>
    <workbookView xWindow="-110" yWindow="-110" windowWidth="19420" windowHeight="103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AL10" i="4"/>
  <c r="P10" i="4"/>
  <c r="B10" i="4"/>
  <c r="BB8" i="4"/>
  <c r="AD8" i="4"/>
  <c r="P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<sst xmlns="http://schemas.openxmlformats.org/spreadsheetml/2006/main" count="233" uniqueCount="117">
  <si>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</si>
  <si>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</si>
  <si>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</si>
  <si>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</si>
  <si>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</si>
  <si>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</si>
  <si>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</si>
  <si>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</si>
  <si>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</si>
  <si>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</si>
  <si>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</si>
  <si>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</si>
  <si>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</si>
  <si>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</si>
  <si>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</si>
  <si>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</si>
  <si>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</si>
  <si>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</si>
  <si>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</si>
  <si>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</si>
  <si>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</si>
  <si>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</si>
  <si>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</si>
  <si>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</si>
  <si>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</si>
  <si>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</si>
  <si>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</si>
  <si>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</si>
  <si>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</si>
  <si>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</si>
  <si>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</si>
  <si>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</si>
  <si>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</si>
  <si>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</si>
  <si>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</si>
  <si>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</si>
  <si>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</si>
  <si>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</si>
  <si>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</si>
  <si>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</si>
  <si>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</si>
  <si>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</si>
  <si>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</si>
  <si>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</si>
  <si>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</si>
  <si>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</si>
  <si>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</si>
  <si>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</si>
  <si>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</si>
  <si>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</si>
  <si>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</si>
  <si>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</si>
  <si>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</si>
  <si>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</si>
  <si>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</si>
  <si>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</si>
  <si>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</si>
  <si>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</si>
  <si>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</si>
  <si>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</si>
  <si>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</si>
  <si>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</si>
  <si>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</si>
  <si>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</si>
  <si>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</si>
  <si>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</si>
  <si>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</si>
  <si>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</si>
  <si>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</si>
  <si>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</si>
  <si>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</si>
  <si>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</si>
  <si>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</si>
  <si>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</si>
  <si>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</si>
  <si>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</si>
  <si>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</si>
  <si>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</si>
  <si>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</si>
  <si>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</si>
  <si>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</si>
  <si>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</si>
  <si>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</si>
  <si>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</si>
  <si>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</si>
  <si>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</si>
  <si>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</si>
  <si>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</si>
  <si>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</si>
  <si>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</si>
  <si>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</si>
  <si>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</si>
  <si>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</si>
  <si>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</si>
  <si>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</si>
  <si>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</si>
  <si>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</si>
  <si>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</si>
  <si>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</si>
  <si>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</si>
  <si>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</si>
  <si>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</si>
  <si>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</si>
  <si>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</si>
  <si>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</si>
  <si>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</si>
  <si>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</si>
  <si>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</si>
  <si>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</si>
  <si>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</si>
  <si>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</si>
  <si>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</si>
  <si>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</si>
  <si>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</si>
  <si>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類似団体平均を下回っており、計画的な更新を行っていく必要がある。</t>
    <rPh sb="15" eb="18">
      <t>ケイカクテキ</t>
    </rPh>
    <rPh sb="19" eb="21">
      <t>コウシン</t>
    </rPh>
    <rPh sb="22" eb="23">
      <t>オコナ</t>
    </rPh>
    <rPh sb="27" eb="29">
      <t>ヒツヨウ</t>
    </rPh>
    <phoneticPr fontId="4"/>
  </si>
  <si>
    <t>　給水人口の減少により料金収入が減少、料金回収率が伸びない状況にある。薬品や資材などの経費削減に努めているが、物価高騰の経費の増加などに対応するため、更なる経費削減の工夫と適正な料金収入の確保が必要となる。
　また、既存施設の老朽化対策においては、事業経営の効率化や経費の明確化、保有資産の適正管理など中長的な財政計画や類似団体との経営比較分析を行う必要がある。</t>
    <rPh sb="1" eb="5">
      <t>キュウスイジンコウ</t>
    </rPh>
    <rPh sb="6" eb="8">
      <t>ゲンショウ</t>
    </rPh>
    <rPh sb="11" eb="13">
      <t>リョウキン</t>
    </rPh>
    <rPh sb="13" eb="15">
      <t>シュウニュウ</t>
    </rPh>
    <rPh sb="16" eb="18">
      <t>ゲンショウ</t>
    </rPh>
    <rPh sb="19" eb="21">
      <t>リョウキン</t>
    </rPh>
    <rPh sb="21" eb="23">
      <t>カイシュウ</t>
    </rPh>
    <rPh sb="23" eb="24">
      <t>リツ</t>
    </rPh>
    <rPh sb="25" eb="26">
      <t>ノ</t>
    </rPh>
    <rPh sb="29" eb="31">
      <t>ジョウキョウ</t>
    </rPh>
    <rPh sb="35" eb="37">
      <t>ヤクヒン</t>
    </rPh>
    <rPh sb="38" eb="40">
      <t>シザイ</t>
    </rPh>
    <rPh sb="43" eb="45">
      <t>ケイヒ</t>
    </rPh>
    <rPh sb="45" eb="47">
      <t>サクゲン</t>
    </rPh>
    <rPh sb="48" eb="49">
      <t>ツト</t>
    </rPh>
    <rPh sb="55" eb="57">
      <t>ブッカ</t>
    </rPh>
    <rPh sb="57" eb="59">
      <t>コウトウ</t>
    </rPh>
    <rPh sb="60" eb="62">
      <t>ケイヒ</t>
    </rPh>
    <rPh sb="63" eb="65">
      <t>ゾウカ</t>
    </rPh>
    <rPh sb="68" eb="70">
      <t>タイオウ</t>
    </rPh>
    <rPh sb="75" eb="76">
      <t>サラ</t>
    </rPh>
    <rPh sb="78" eb="80">
      <t>ケイヒ</t>
    </rPh>
    <rPh sb="80" eb="82">
      <t>サクゲン</t>
    </rPh>
    <rPh sb="83" eb="85">
      <t>クフウ</t>
    </rPh>
    <rPh sb="86" eb="88">
      <t>テキセイ</t>
    </rPh>
    <rPh sb="89" eb="91">
      <t>リョウキン</t>
    </rPh>
    <rPh sb="91" eb="93">
      <t>シュウニュウ</t>
    </rPh>
    <rPh sb="94" eb="96">
      <t>カクホ</t>
    </rPh>
    <rPh sb="97" eb="99">
      <t>ヒツヨウ</t>
    </rPh>
    <rPh sb="108" eb="110">
      <t>キゾン</t>
    </rPh>
    <rPh sb="110" eb="112">
      <t>シセツ</t>
    </rPh>
    <rPh sb="113" eb="116">
      <t>ロウキュウカ</t>
    </rPh>
    <rPh sb="116" eb="118">
      <t>タイサク</t>
    </rPh>
    <rPh sb="124" eb="128">
      <t>ジギョウケイエイ</t>
    </rPh>
    <rPh sb="129" eb="132">
      <t>コウリツカ</t>
    </rPh>
    <rPh sb="133" eb="135">
      <t>ケイヒ</t>
    </rPh>
    <rPh sb="136" eb="139">
      <t>メイカクカ</t>
    </rPh>
    <rPh sb="140" eb="142">
      <t>ホユウ</t>
    </rPh>
    <rPh sb="142" eb="144">
      <t>シサン</t>
    </rPh>
    <rPh sb="145" eb="149">
      <t>テキセイカンリ</t>
    </rPh>
    <rPh sb="155" eb="159">
      <t>ザイセイケイカク</t>
    </rPh>
    <rPh sb="166" eb="168">
      <t>ケイエイ</t>
    </rPh>
    <rPh sb="168" eb="170">
      <t>ヒカク</t>
    </rPh>
    <rPh sb="170" eb="172">
      <t>ブンセキ</t>
    </rPh>
    <rPh sb="173" eb="174">
      <t>オコナ</t>
    </rPh>
    <rPh sb="175" eb="177">
      <t>ヒツヨウ</t>
    </rPh>
    <phoneticPr fontId="4"/>
  </si>
  <si>
    <t>①収益的収支比率について
　類似団体平均を大きく下回っており、一般会計からの繰入金に依存している状況が続いている。引き続き経営改善の取組が必要である。
⑤料金回収率について
 類似団体平均を下回っており、一般会計からの繰入金によって収入不足を補っており、給水に係る費用を料金収入で賄えていない状況にある。要因としては、給水人口の減少による料金収入の減少や水道施設の老朽化に伴う修繕費用の増加による給水原価の上昇等が挙げられる。今後も老朽施設の更新等により給水原価の増加が見込まれる。
⑥給水原価について
　今後も給水人口の減少に伴う料金収入の減少が想定されるため、料金収入の確保や経費削減の取り組みが必要となる。
⑦施設利用率
　類似団体平均を下回っているのは、給水人口の減少等による使用量減少によるもので、今後の需要や人口動態を考慮し、施設の統廃合等の見直しなど効率的な運営を行う必要がある。
⑧有収率について
　有収率が96.8％と高い水準で推移していることから、効率的な施設利用が図られている。今後も適正な維持管理により漏水防止対策を進めていく必要がある。</t>
    <rPh sb="14" eb="16">
      <t>ルイジ</t>
    </rPh>
    <rPh sb="16" eb="18">
      <t>ダンタイ</t>
    </rPh>
    <rPh sb="18" eb="20">
      <t>ヘイキン</t>
    </rPh>
    <rPh sb="21" eb="22">
      <t>オオ</t>
    </rPh>
    <rPh sb="24" eb="26">
      <t>シタマワ</t>
    </rPh>
    <rPh sb="31" eb="35">
      <t>イッパンカイケイ</t>
    </rPh>
    <rPh sb="38" eb="40">
      <t>クリイレ</t>
    </rPh>
    <rPh sb="40" eb="41">
      <t>キン</t>
    </rPh>
    <rPh sb="42" eb="44">
      <t>イゾン</t>
    </rPh>
    <rPh sb="48" eb="50">
      <t>ジョウキョウ</t>
    </rPh>
    <rPh sb="51" eb="52">
      <t>ツヅ</t>
    </rPh>
    <rPh sb="102" eb="106">
      <t>イッパンカイケイ</t>
    </rPh>
    <rPh sb="109" eb="112">
      <t>クリイレキン</t>
    </rPh>
    <rPh sb="116" eb="120">
      <t>シュウニュウフソク</t>
    </rPh>
    <rPh sb="121" eb="122">
      <t>オギナ</t>
    </rPh>
    <rPh sb="127" eb="129">
      <t>キュウスイ</t>
    </rPh>
    <rPh sb="130" eb="131">
      <t>カカ</t>
    </rPh>
    <rPh sb="132" eb="134">
      <t>ヒヨウ</t>
    </rPh>
    <rPh sb="135" eb="139">
      <t>リョウキンシュウニュウ</t>
    </rPh>
    <rPh sb="140" eb="141">
      <t>マカナ</t>
    </rPh>
    <rPh sb="146" eb="148">
      <t>ジョウキョウ</t>
    </rPh>
    <rPh sb="152" eb="154">
      <t>ヨウイン</t>
    </rPh>
    <rPh sb="159" eb="163">
      <t>キュウスイジンコウ</t>
    </rPh>
    <rPh sb="164" eb="166">
      <t>ゲンショウ</t>
    </rPh>
    <rPh sb="169" eb="171">
      <t>リョウキン</t>
    </rPh>
    <rPh sb="171" eb="173">
      <t>シュウニュウ</t>
    </rPh>
    <rPh sb="174" eb="176">
      <t>ゲンショウ</t>
    </rPh>
    <rPh sb="177" eb="179">
      <t>スイドウ</t>
    </rPh>
    <rPh sb="179" eb="181">
      <t>シセツ</t>
    </rPh>
    <rPh sb="182" eb="185">
      <t>ロウキュウカ</t>
    </rPh>
    <rPh sb="186" eb="187">
      <t>トモナ</t>
    </rPh>
    <rPh sb="188" eb="190">
      <t>シュウゼン</t>
    </rPh>
    <rPh sb="190" eb="192">
      <t>ヒヨウ</t>
    </rPh>
    <rPh sb="193" eb="195">
      <t>ゾウカ</t>
    </rPh>
    <rPh sb="198" eb="200">
      <t>キュウスイ</t>
    </rPh>
    <rPh sb="200" eb="202">
      <t>ゲンカ</t>
    </rPh>
    <rPh sb="203" eb="205">
      <t>ジョウショウ</t>
    </rPh>
    <rPh sb="205" eb="206">
      <t>ナド</t>
    </rPh>
    <rPh sb="207" eb="208">
      <t>ア</t>
    </rPh>
    <rPh sb="213" eb="215">
      <t>コンゴ</t>
    </rPh>
    <rPh sb="216" eb="220">
      <t>ロウキュウシセツ</t>
    </rPh>
    <rPh sb="221" eb="223">
      <t>コウシン</t>
    </rPh>
    <rPh sb="223" eb="224">
      <t>トウ</t>
    </rPh>
    <rPh sb="227" eb="229">
      <t>キュウスイ</t>
    </rPh>
    <rPh sb="229" eb="231">
      <t>ゲンカ</t>
    </rPh>
    <rPh sb="232" eb="234">
      <t>ゾウカ</t>
    </rPh>
    <rPh sb="235" eb="237">
      <t>ミコ</t>
    </rPh>
    <rPh sb="243" eb="244">
      <t>キュウ</t>
    </rPh>
    <rPh sb="331" eb="333">
      <t>キュウスイ</t>
    </rPh>
    <rPh sb="333" eb="335">
      <t>ジンコウ</t>
    </rPh>
    <rPh sb="336" eb="339">
      <t>ゲンショウトウ</t>
    </rPh>
    <rPh sb="342" eb="345">
      <t>シヨウリョウ</t>
    </rPh>
    <rPh sb="345" eb="347">
      <t>ゲンショウ</t>
    </rPh>
    <rPh sb="354" eb="356">
      <t>コンゴ</t>
    </rPh>
    <rPh sb="357" eb="359">
      <t>ジュヨウ</t>
    </rPh>
    <rPh sb="360" eb="362">
      <t>ジンコウ</t>
    </rPh>
    <rPh sb="362" eb="363">
      <t>ウゴ</t>
    </rPh>
    <rPh sb="363" eb="364">
      <t>タイ</t>
    </rPh>
    <rPh sb="365" eb="367">
      <t>コウリョ</t>
    </rPh>
    <rPh sb="369" eb="371">
      <t>シセツ</t>
    </rPh>
    <rPh sb="372" eb="375">
      <t>トウハイゴウ</t>
    </rPh>
    <rPh sb="375" eb="376">
      <t>トウ</t>
    </rPh>
    <rPh sb="377" eb="379">
      <t>ミナオ</t>
    </rPh>
    <rPh sb="382" eb="385">
      <t>コウリツテキ</t>
    </rPh>
    <rPh sb="386" eb="388">
      <t>ウンエイ</t>
    </rPh>
    <rPh sb="389" eb="390">
      <t>オコナ</t>
    </rPh>
    <rPh sb="391" eb="393">
      <t>ヒツヨウ</t>
    </rPh>
    <rPh sb="450" eb="452">
      <t>コンゴ</t>
    </rPh>
    <rPh sb="453" eb="455">
      <t>テキセイ</t>
    </rPh>
    <rPh sb="456" eb="460">
      <t>イジカンリ</t>
    </rPh>
    <rPh sb="463" eb="465">
      <t>ロウスイ</t>
    </rPh>
    <rPh sb="465" eb="467">
      <t>ボウシ</t>
    </rPh>
    <rPh sb="467" eb="469">
      <t>タイサク</t>
    </rPh>
    <rPh sb="470" eb="471">
      <t>スス</t>
    </rPh>
    <rPh sb="475" eb="4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</si>
</sst>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58-46CD-81A0-A7FFD6F0301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E958-46CD-81A0-A7FFD6F0301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46.02</c:v>
                </c:pt>
                <c:pt idx="1">
                  <c:v>45.57</c:v>
                </c:pt>
                <c:pt idx="2">
                  <c:v>39.32</c:v>
                </c:pt>
                <c:pt idx="3">
                  <c:v>38.29</c:v>
                </c:pt>
                <c:pt idx="4">
                  <c:v>35.78</c:v>
                </c:pt>
              </c:numCache>
            </c:numRef>
          </c:val>
          <c:extLst>
            <c:ext xmlns:c16="http://schemas.microsoft.com/office/drawing/2014/chart" uri="{C3380CC4-5D6E-409C-BE32-E72D297353CC}">
              <c16:uniqueId val="{00000000-4963-41FE-92C1-B37A95342FF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4963-41FE-92C1-B37A95342FF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96.8</c:v>
                </c:pt>
                <c:pt idx="1">
                  <c:v>96.8</c:v>
                </c:pt>
                <c:pt idx="2">
                  <c:v>96.8</c:v>
                </c:pt>
                <c:pt idx="3">
                  <c:v>96.8</c:v>
                </c:pt>
                <c:pt idx="4">
                  <c:v>96.8</c:v>
                </c:pt>
              </c:numCache>
            </c:numRef>
          </c:val>
          <c:extLst>
            <c:ext xmlns:c16="http://schemas.microsoft.com/office/drawing/2014/chart" uri="{C3380CC4-5D6E-409C-BE32-E72D297353CC}">
              <c16:uniqueId val="{00000000-55E3-4D09-9B4E-FE4196D6109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55E3-4D09-9B4E-FE4196D6109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67.8</c:v>
                </c:pt>
                <c:pt idx="1">
                  <c:v>46.01</c:v>
                </c:pt>
                <c:pt idx="2">
                  <c:v>63.3</c:v>
                </c:pt>
                <c:pt idx="3">
                  <c:v>62.5</c:v>
                </c:pt>
                <c:pt idx="4">
                  <c:v>65.22</c:v>
                </c:pt>
              </c:numCache>
            </c:numRef>
          </c:val>
          <c:extLst>
            <c:ext xmlns:c16="http://schemas.microsoft.com/office/drawing/2014/chart" uri="{C3380CC4-5D6E-409C-BE32-E72D297353CC}">
              <c16:uniqueId val="{00000000-CCC9-4C65-A56A-09ACBE7BC9A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CCC9-4C65-A56A-09ACBE7BC9A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0F-4860-9A32-6352C136EBD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0F-4860-9A32-6352C136EBD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D-4F32-B69F-B4CFD20ABFE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D-4F32-B69F-B4CFD20ABFE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1-437E-BC82-9136B1793BA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1-437E-BC82-9136B1793BA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47-42A2-8A4B-ECAFD77DBCD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47-42A2-8A4B-ECAFD77DBCD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1759.36</c:v>
                </c:pt>
                <c:pt idx="1">
                  <c:v>1768.78</c:v>
                </c:pt>
                <c:pt idx="2">
                  <c:v>1936.74</c:v>
                </c:pt>
                <c:pt idx="3">
                  <c:v>1801.76</c:v>
                </c:pt>
                <c:pt idx="4">
                  <c:v>1366.63</c:v>
                </c:pt>
              </c:numCache>
            </c:numRef>
          </c:val>
          <c:extLst>
            <c:ext xmlns:c16="http://schemas.microsoft.com/office/drawing/2014/chart" uri="{C3380CC4-5D6E-409C-BE32-E72D297353CC}">
              <c16:uniqueId val="{00000000-AA59-496B-9D78-67FC8F20081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AA59-496B-9D78-67FC8F20081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30.8</c:v>
                </c:pt>
                <c:pt idx="1">
                  <c:v>30.87</c:v>
                </c:pt>
                <c:pt idx="2">
                  <c:v>27.41</c:v>
                </c:pt>
                <c:pt idx="3">
                  <c:v>28.78</c:v>
                </c:pt>
                <c:pt idx="4">
                  <c:v>32.270000000000003</c:v>
                </c:pt>
              </c:numCache>
            </c:numRef>
          </c:val>
          <c:extLst>
            <c:ext xmlns:c16="http://schemas.microsoft.com/office/drawing/2014/chart" uri="{C3380CC4-5D6E-409C-BE32-E72D297353CC}">
              <c16:uniqueId val="{00000000-EFB2-49BC-A69A-3D10F837EF0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EFB2-49BC-A69A-3D10F837EF0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361.17</c:v>
                </c:pt>
                <c:pt idx="1">
                  <c:v>364.81</c:v>
                </c:pt>
                <c:pt idx="2">
                  <c:v>414.6</c:v>
                </c:pt>
                <c:pt idx="3">
                  <c:v>417.36</c:v>
                </c:pt>
                <c:pt idx="4">
                  <c:v>497.83</c:v>
                </c:pt>
              </c:numCache>
            </c:numRef>
          </c:val>
          <c:extLst>
            <c:ext xmlns:c16="http://schemas.microsoft.com/office/drawing/2014/chart" uri="{C3380CC4-5D6E-409C-BE32-E72D297353CC}">
              <c16:uniqueId val="{00000000-B488-4D85-8E02-47EA431EC59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B488-4D85-8E02-47EA431EC59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三重県　熊野市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14981</v>
      </c>
      <c r="AM8" s="59"/>
      <c r="AN8" s="59"/>
      <c r="AO8" s="59"/>
      <c r="AP8" s="59"/>
      <c r="AQ8" s="59"/>
      <c r="AR8" s="59"/>
      <c r="AS8" s="59"/>
      <c r="AT8" s="35">
        <f>データ!$S$6</f>
        <v>373.35</v>
      </c>
      <c r="AU8" s="35"/>
      <c r="AV8" s="35"/>
      <c r="AW8" s="35"/>
      <c r="AX8" s="35"/>
      <c r="AY8" s="35"/>
      <c r="AZ8" s="35"/>
      <c r="BA8" s="35"/>
      <c r="BB8" s="35">
        <f>データ!$T$6</f>
        <v>40.130000000000003</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4.54</v>
      </c>
      <c r="Q10" s="35"/>
      <c r="R10" s="35"/>
      <c r="S10" s="35"/>
      <c r="T10" s="35"/>
      <c r="U10" s="35"/>
      <c r="V10" s="35"/>
      <c r="W10" s="59">
        <f>データ!$Q$6</f>
        <v>2200</v>
      </c>
      <c r="X10" s="59"/>
      <c r="Y10" s="59"/>
      <c r="Z10" s="59"/>
      <c r="AA10" s="59"/>
      <c r="AB10" s="59"/>
      <c r="AC10" s="59"/>
      <c r="AD10" s="2"/>
      <c r="AE10" s="2"/>
      <c r="AF10" s="2"/>
      <c r="AG10" s="2"/>
      <c r="AH10" s="2"/>
      <c r="AI10" s="2"/>
      <c r="AJ10" s="2"/>
      <c r="AK10" s="2"/>
      <c r="AL10" s="59">
        <f>データ!$U$6</f>
        <v>668</v>
      </c>
      <c r="AM10" s="59"/>
      <c r="AN10" s="59"/>
      <c r="AO10" s="59"/>
      <c r="AP10" s="59"/>
      <c r="AQ10" s="59"/>
      <c r="AR10" s="59"/>
      <c r="AS10" s="59"/>
      <c r="AT10" s="35">
        <f>データ!$V$6</f>
        <v>33.4</v>
      </c>
      <c r="AU10" s="35"/>
      <c r="AV10" s="35"/>
      <c r="AW10" s="35"/>
      <c r="AX10" s="35"/>
      <c r="AY10" s="35"/>
      <c r="AZ10" s="35"/>
      <c r="BA10" s="35"/>
      <c r="BB10" s="35">
        <f>データ!$W$6</f>
        <v>20</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115</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41</v>
      </c>
      <c r="N85" s="13" t="s">
        <v>42</v>
      </c>
      <c r="O85" s="13" t="str">
        <f>データ!EN6</f>
        <v>【0.18】</v>
      </c>
    </row>
  </sheetData>
  <sheetProtection algorithmName="SHA-512" hashValue="dpgcd3kr6UPizz6fzsQIE4Ly11XPoVocgEhYHeA2digaW+nhL62iJJgyEc31+HgRu5ScaaNffi9stqz9mq+m+Q==" saltValue="yMdkk7wWkmv2C6nfy1qy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2024</v>
      </c>
      <c r="C6" s="20">
        <f t="shared" ref="C6:W6" si="3">C7</f>
        <v>242128</v>
      </c>
      <c r="D6" s="20">
        <f t="shared" si="3"/>
        <v>47</v>
      </c>
      <c r="E6" s="20">
        <f t="shared" si="3"/>
        <v>1</v>
      </c>
      <c r="F6" s="20">
        <f t="shared" si="3"/>
        <v>0</v>
      </c>
      <c r="G6" s="20">
        <f t="shared" si="3"/>
        <v>0</v>
      </c>
      <c r="H6" s="20" t="str">
        <f t="shared" si="3"/>
        <v>三重県　熊野市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4.54</v>
      </c>
      <c r="Q6" s="21">
        <f t="shared" si="3"/>
        <v>2200</v>
      </c>
      <c r="R6" s="21">
        <f t="shared" si="3"/>
        <v>14981</v>
      </c>
      <c r="S6" s="21">
        <f t="shared" si="3"/>
        <v>373.35</v>
      </c>
      <c r="T6" s="21">
        <f t="shared" si="3"/>
        <v>40.130000000000003</v>
      </c>
      <c r="U6" s="21">
        <f t="shared" si="3"/>
        <v>668</v>
      </c>
      <c r="V6" s="21">
        <f t="shared" si="3"/>
        <v>33.4</v>
      </c>
      <c r="W6" s="21">
        <f t="shared" si="3"/>
        <v>20</v>
      </c>
      <c r="X6" s="22">
        <f>IF(X7="",NA(),X7)</f>
        <v>67.8</v>
      </c>
      <c r="Y6" s="22">
        <f t="shared" ref="Y6:AG6" si="4">IF(Y7="",NA(),Y7)</f>
        <v>46.01</v>
      </c>
      <c r="Z6" s="22">
        <f t="shared" si="4"/>
        <v>63.3</v>
      </c>
      <c r="AA6" s="22">
        <f t="shared" si="4"/>
        <v>62.5</v>
      </c>
      <c r="AB6" s="22">
        <f t="shared" si="4"/>
        <v>65.22</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1759.36</v>
      </c>
      <c r="BF6" s="22">
        <f t="shared" ref="BF6:BN6" si="7">IF(BF7="",NA(),BF7)</f>
        <v>1768.78</v>
      </c>
      <c r="BG6" s="22">
        <f t="shared" si="7"/>
        <v>1936.74</v>
      </c>
      <c r="BH6" s="22">
        <f t="shared" si="7"/>
        <v>1801.76</v>
      </c>
      <c r="BI6" s="22">
        <f t="shared" si="7"/>
        <v>1366.63</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30.8</v>
      </c>
      <c r="BQ6" s="22">
        <f t="shared" ref="BQ6:BY6" si="8">IF(BQ7="",NA(),BQ7)</f>
        <v>30.87</v>
      </c>
      <c r="BR6" s="22">
        <f t="shared" si="8"/>
        <v>27.41</v>
      </c>
      <c r="BS6" s="22">
        <f t="shared" si="8"/>
        <v>28.78</v>
      </c>
      <c r="BT6" s="22">
        <f t="shared" si="8"/>
        <v>32.270000000000003</v>
      </c>
      <c r="BU6" s="22">
        <f t="shared" si="8"/>
        <v>41.84</v>
      </c>
      <c r="BV6" s="22">
        <f t="shared" si="8"/>
        <v>41.44</v>
      </c>
      <c r="BW6" s="22">
        <f t="shared" si="8"/>
        <v>37.65</v>
      </c>
      <c r="BX6" s="22">
        <f t="shared" si="8"/>
        <v>37.31</v>
      </c>
      <c r="BY6" s="22">
        <f t="shared" si="8"/>
        <v>50.3</v>
      </c>
      <c r="BZ6" s="21" t="str">
        <f>IF(BZ7="","",IF(BZ7="-","【-】","【"&amp;SUBSTITUTE(TEXT(BZ7,"#,##0.00"),"-","△")&amp;"】"))</f>
        <v>【55.67】</v>
      </c>
      <c r="CA6" s="22">
        <f>IF(CA7="",NA(),CA7)</f>
        <v>361.17</v>
      </c>
      <c r="CB6" s="22">
        <f t="shared" ref="CB6:CJ6" si="9">IF(CB7="",NA(),CB7)</f>
        <v>364.81</v>
      </c>
      <c r="CC6" s="22">
        <f t="shared" si="9"/>
        <v>414.6</v>
      </c>
      <c r="CD6" s="22">
        <f t="shared" si="9"/>
        <v>417.36</v>
      </c>
      <c r="CE6" s="22">
        <f t="shared" si="9"/>
        <v>497.83</v>
      </c>
      <c r="CF6" s="22">
        <f t="shared" si="9"/>
        <v>390.47</v>
      </c>
      <c r="CG6" s="22">
        <f t="shared" si="9"/>
        <v>403.61</v>
      </c>
      <c r="CH6" s="22">
        <f t="shared" si="9"/>
        <v>442.82</v>
      </c>
      <c r="CI6" s="22">
        <f t="shared" si="9"/>
        <v>425.76</v>
      </c>
      <c r="CJ6" s="22">
        <f t="shared" si="9"/>
        <v>302.63</v>
      </c>
      <c r="CK6" s="21" t="str">
        <f>IF(CK7="","",IF(CK7="-","【-】","【"&amp;SUBSTITUTE(TEXT(CK7,"#,##0.00"),"-","△")&amp;"】"))</f>
        <v>【261.48】</v>
      </c>
      <c r="CL6" s="22">
        <f>IF(CL7="",NA(),CL7)</f>
        <v>46.02</v>
      </c>
      <c r="CM6" s="22">
        <f t="shared" ref="CM6:CU6" si="10">IF(CM7="",NA(),CM7)</f>
        <v>45.57</v>
      </c>
      <c r="CN6" s="22">
        <f t="shared" si="10"/>
        <v>39.32</v>
      </c>
      <c r="CO6" s="22">
        <f t="shared" si="10"/>
        <v>38.29</v>
      </c>
      <c r="CP6" s="22">
        <f t="shared" si="10"/>
        <v>35.78</v>
      </c>
      <c r="CQ6" s="22">
        <f t="shared" si="10"/>
        <v>49.08</v>
      </c>
      <c r="CR6" s="22">
        <f t="shared" si="10"/>
        <v>51.46</v>
      </c>
      <c r="CS6" s="22">
        <f t="shared" si="10"/>
        <v>51.84</v>
      </c>
      <c r="CT6" s="22">
        <f t="shared" si="10"/>
        <v>52.34</v>
      </c>
      <c r="CU6" s="22">
        <f t="shared" si="10"/>
        <v>44.87</v>
      </c>
      <c r="CV6" s="21" t="str">
        <f>IF(CV7="","",IF(CV7="-","【-】","【"&amp;SUBSTITUTE(TEXT(CV7,"#,##0.00"),"-","△")&amp;"】"))</f>
        <v>【44.68】</v>
      </c>
      <c r="CW6" s="22">
        <f>IF(CW7="",NA(),CW7)</f>
        <v>96.8</v>
      </c>
      <c r="CX6" s="22">
        <f t="shared" ref="CX6:DF6" si="11">IF(CX7="",NA(),CX7)</f>
        <v>96.8</v>
      </c>
      <c r="CY6" s="22">
        <f t="shared" si="11"/>
        <v>96.8</v>
      </c>
      <c r="CZ6" s="22">
        <f t="shared" si="11"/>
        <v>96.8</v>
      </c>
      <c r="DA6" s="22">
        <f t="shared" si="11"/>
        <v>96.8</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2">
      <c r="A7" s="15"/>
      <c r="B7" s="24">
        <v>2024</v>
      </c>
      <c r="C7" s="24">
        <v>242128</v>
      </c>
      <c r="D7" s="24">
        <v>47</v>
      </c>
      <c r="E7" s="24">
        <v>1</v>
      </c>
      <c r="F7" s="24">
        <v>0</v>
      </c>
      <c r="G7" s="24">
        <v>0</v>
      </c>
      <c r="H7" s="24" t="s">
        <v>96</v>
      </c>
      <c r="I7" s="24" t="s">
        <v>97</v>
      </c>
      <c r="J7" s="24" t="s">
        <v>98</v>
      </c>
      <c r="K7" s="24" t="s">
        <v>99</v>
      </c>
      <c r="L7" s="24" t="s">
        <v>100</v>
      </c>
      <c r="M7" s="24" t="s">
        <v>101</v>
      </c>
      <c r="N7" s="25" t="s">
        <v>102</v>
      </c>
      <c r="O7" s="25" t="s">
        <v>103</v>
      </c>
      <c r="P7" s="25">
        <v>4.54</v>
      </c>
      <c r="Q7" s="25">
        <v>2200</v>
      </c>
      <c r="R7" s="25">
        <v>14981</v>
      </c>
      <c r="S7" s="25">
        <v>373.35</v>
      </c>
      <c r="T7" s="25">
        <v>40.130000000000003</v>
      </c>
      <c r="U7" s="25">
        <v>668</v>
      </c>
      <c r="V7" s="25">
        <v>33.4</v>
      </c>
      <c r="W7" s="25">
        <v>20</v>
      </c>
      <c r="X7" s="25">
        <v>67.8</v>
      </c>
      <c r="Y7" s="25">
        <v>46.01</v>
      </c>
      <c r="Z7" s="25">
        <v>63.3</v>
      </c>
      <c r="AA7" s="25">
        <v>62.5</v>
      </c>
      <c r="AB7" s="25">
        <v>65.22</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1759.36</v>
      </c>
      <c r="BF7" s="25">
        <v>1768.78</v>
      </c>
      <c r="BG7" s="25">
        <v>1936.74</v>
      </c>
      <c r="BH7" s="25">
        <v>1801.76</v>
      </c>
      <c r="BI7" s="25">
        <v>1366.63</v>
      </c>
      <c r="BJ7" s="25">
        <v>1128.72</v>
      </c>
      <c r="BK7" s="25">
        <v>1125.25</v>
      </c>
      <c r="BL7" s="25">
        <v>1157.05</v>
      </c>
      <c r="BM7" s="25">
        <v>1228.8</v>
      </c>
      <c r="BN7" s="25">
        <v>585.82000000000005</v>
      </c>
      <c r="BO7" s="25">
        <v>544.02</v>
      </c>
      <c r="BP7" s="25">
        <v>30.8</v>
      </c>
      <c r="BQ7" s="25">
        <v>30.87</v>
      </c>
      <c r="BR7" s="25">
        <v>27.41</v>
      </c>
      <c r="BS7" s="25">
        <v>28.78</v>
      </c>
      <c r="BT7" s="25">
        <v>32.270000000000003</v>
      </c>
      <c r="BU7" s="25">
        <v>41.84</v>
      </c>
      <c r="BV7" s="25">
        <v>41.44</v>
      </c>
      <c r="BW7" s="25">
        <v>37.65</v>
      </c>
      <c r="BX7" s="25">
        <v>37.31</v>
      </c>
      <c r="BY7" s="25">
        <v>50.3</v>
      </c>
      <c r="BZ7" s="25">
        <v>55.67</v>
      </c>
      <c r="CA7" s="25">
        <v>361.17</v>
      </c>
      <c r="CB7" s="25">
        <v>364.81</v>
      </c>
      <c r="CC7" s="25">
        <v>414.6</v>
      </c>
      <c r="CD7" s="25">
        <v>417.36</v>
      </c>
      <c r="CE7" s="25">
        <v>497.83</v>
      </c>
      <c r="CF7" s="25">
        <v>390.47</v>
      </c>
      <c r="CG7" s="25">
        <v>403.61</v>
      </c>
      <c r="CH7" s="25">
        <v>442.82</v>
      </c>
      <c r="CI7" s="25">
        <v>425.76</v>
      </c>
      <c r="CJ7" s="25">
        <v>302.63</v>
      </c>
      <c r="CK7" s="25">
        <v>261.48</v>
      </c>
      <c r="CL7" s="25">
        <v>46.02</v>
      </c>
      <c r="CM7" s="25">
        <v>45.57</v>
      </c>
      <c r="CN7" s="25">
        <v>39.32</v>
      </c>
      <c r="CO7" s="25">
        <v>38.29</v>
      </c>
      <c r="CP7" s="25">
        <v>35.78</v>
      </c>
      <c r="CQ7" s="25">
        <v>49.08</v>
      </c>
      <c r="CR7" s="25">
        <v>51.46</v>
      </c>
      <c r="CS7" s="25">
        <v>51.84</v>
      </c>
      <c r="CT7" s="25">
        <v>52.34</v>
      </c>
      <c r="CU7" s="25">
        <v>44.87</v>
      </c>
      <c r="CV7" s="25">
        <v>44.68</v>
      </c>
      <c r="CW7" s="25">
        <v>96.8</v>
      </c>
      <c r="CX7" s="25">
        <v>96.8</v>
      </c>
      <c r="CY7" s="25">
        <v>96.8</v>
      </c>
      <c r="CZ7" s="25">
        <v>96.8</v>
      </c>
      <c r="DA7" s="25">
        <v>96.8</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