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m0806\Desktop\"/>
    </mc:Choice>
  </mc:AlternateContent>
  <workbookProtection workbookAlgorithmName="SHA-512" workbookHashValue="lAQQuIwnG7Q4et3MUFCpaDTbqvGfEbCLtVw16yc+Z39Yw9JWusXjG/rM7HsDY32d8SSCCmeveURVOw0uTrzfJA==" workbookSaltValue="zDOoOLAfLvIg/mcm7RjmZw=="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<sst xmlns="http://schemas.openxmlformats.org/spreadsheetml/2006/main" count="228" uniqueCount="112">
  <si>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</si>
  <si>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</si>
  <si>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</si>
  <si>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</si>
  <si>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</si>
  <si>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</si>
  <si>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</si>
  <si>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</si>
  <si>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</si>
  <si>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</si>
  <si>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</si>
  <si>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</si>
  <si>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</si>
  <si>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</si>
  <si>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</si>
  <si>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</si>
  <si>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</si>
  <si>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</si>
  <si>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</si>
  <si>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</si>
  <si>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</si>
  <si>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</si>
  <si>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</si>
  <si>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</si>
  <si>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</si>
  <si>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</si>
  <si>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</si>
  <si>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</si>
  <si>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</si>
  <si>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</si>
  <si>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</si>
  <si>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</si>
  <si>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</si>
  <si>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</si>
  <si>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</si>
  <si>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</si>
  <si>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</si>
  <si>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</si>
  <si>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</si>
  <si>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</si>
  <si>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</si>
  <si>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</si>
  <si>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</si>
  <si>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</si>
  <si>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</si>
  <si>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</si>
  <si>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</si>
  <si>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</si>
  <si>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</si>
  <si>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</si>
  <si>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</si>
  <si>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</si>
  <si>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</si>
  <si>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</si>
  <si>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</si>
  <si>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</si>
  <si>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</si>
  <si>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</si>
  <si>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</si>
  <si>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</si>
  <si>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</si>
  <si>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</si>
  <si>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</si>
  <si>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</si>
  <si>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</si>
  <si>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</si>
  <si>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</si>
  <si>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</si>
  <si>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</si>
  <si>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</si>
  <si>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</si>
  <si>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</si>
  <si>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</si>
  <si>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</si>
  <si>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</si>
  <si>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</si>
  <si>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</si>
  <si>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</si>
  <si>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</si>
  <si>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</si>
  <si>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</si>
  <si>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</si>
  <si>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</si>
  <si>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</si>
  <si>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</si>
  <si>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</si>
  <si>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</si>
  <si>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</si>
  <si>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</si>
  <si>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</si>
  <si>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</si>
  <si>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</si>
  <si>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熊野市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</si>
  <si>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</si>
  <si>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</si>
  <si>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</si>
  <si>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</si>
  <si>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</si>
  <si>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</si>
  <si>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</si>
  <si>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</si>
  <si>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</si>
  <si>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</si>
  <si>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</si>
  <si>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</si>
  <si>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</si>
  <si>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</si>
  <si>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</si>
  <si>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</si>
  <si>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経営収支比率は人口減少による給水収益の減少や物価高騰の影響を受け営業費用の増加により、健全経営の水準とされる100%を下回っており、経営の健全性が損なわれている。
　流動比率は企業債の償還が多いため、類似団体と比べて低く、200%を下回っているため、短期的な支払い能力に懸念がある。
　企業債残高対給水収益比率は、類似団体と比較すると改善傾向にあるが、企業債の償還負担が依然として大きいため、企業債の借入は計画的かつ慎重に進める必要がある。
　供給原価は類似団体より低く効率的であるものの、料金回収率が100%未満であるため、必要経費を料金収入で賄えていない。適切な料金収入を確保することが不可欠であり、そのために料金改定を行う必要であることを示している。
　施設利用率は類似団体より高いが、有収率が低いため配水量の多くが漏水で失われ、収益に結びつかない動力費や薬品費などの費用が多く発生している。漏水調査及び修繕を実施するとともに、漏水箇所の多い管路を優先的に更新し、有収率の改善に取り組むことが求められる。</t>
    <rPh sb="33" eb="35">
      <t>エイギョウ</t>
    </rPh>
    <rPh sb="35" eb="37">
      <t>ヒヨウ</t>
    </rPh>
    <rPh sb="38" eb="40">
      <t>ゾウカ</t>
    </rPh>
    <rPh sb="136" eb="138">
      <t>ケネン</t>
    </rPh>
    <rPh sb="158" eb="160">
      <t>ルイジ</t>
    </rPh>
    <rPh sb="160" eb="162">
      <t>ダンタイ</t>
    </rPh>
    <rPh sb="163" eb="165">
      <t>ヒカク</t>
    </rPh>
    <rPh sb="168" eb="170">
      <t>カイゼン</t>
    </rPh>
    <rPh sb="170" eb="172">
      <t>ケイコウ</t>
    </rPh>
    <rPh sb="177" eb="180">
      <t>キギョウサイ</t>
    </rPh>
    <rPh sb="181" eb="183">
      <t>ショウカン</t>
    </rPh>
    <rPh sb="186" eb="188">
      <t>イゼン</t>
    </rPh>
    <rPh sb="215" eb="217">
      <t>ヒツヨウ</t>
    </rPh>
    <phoneticPr fontId="4"/>
  </si>
  <si>
    <t>　有形固定資産償却率は類似団体より低い一方で、管路の経年劣化率は類似団体と比べて顕著に高く、管路の老朽化対策は緊急の課題であり、今後は計画的な管路更新・整備を速やかに実施すべきである。
　管路更新率は類似団体とほぼ同程度であり、更新の取り組みは一定の進捗を示している。しかし、経年劣化率が著しく高いことを踏まえると、現状の更新水準では十分とは言えず、更新計画の見直しと取り組みの一層の強化が望まれる。</t>
    <phoneticPr fontId="4"/>
  </si>
  <si>
    <t>　経営状況については、令和7年度から段階的に料金改定を実施することで改善が見込まれる。一方で、人口減少による給水収益の減少や物価高騰に伴う原材料費の上昇などにより、今後も厳しい経営環境が続くと予想される。
　管路の老朽化が進行しているため、料金改定による増収は基幹管路の耐震化や有水率向上など資産の更新・維持管理に優先的に充てるとともに、長期的な資産管理計画に基づき計画的な更新と維持管理を速やかに実施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</si>
</sst>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0.89</c:v>
                </c:pt>
                <c:pt idx="1">
                  <c:v>1.21</c:v>
                </c:pt>
                <c:pt idx="2">
                  <c:v>0.74</c:v>
                </c:pt>
                <c:pt idx="3">
                  <c:v>0.91</c:v>
                </c:pt>
                <c:pt idx="4">
                  <c:v>0.36</c:v>
                </c:pt>
              </c:numCache>
            </c:numRef>
          </c:val>
          <c:extLst>
            <c:ext xmlns:c16="http://schemas.microsoft.com/office/drawing/2014/chart" uri="{C3380CC4-5D6E-409C-BE32-E72D297353CC}">
              <c16:uniqueId val="{00000000-F771-4515-B95F-258031E89E4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0.5</c:v>
                </c:pt>
                <c:pt idx="2">
                  <c:v>0.4</c:v>
                </c:pt>
                <c:pt idx="3">
                  <c:v>0.4</c:v>
                </c:pt>
                <c:pt idx="4">
                  <c:v>0.39</c:v>
                </c:pt>
              </c:numCache>
            </c:numRef>
          </c:val>
          <c:smooth val="0"/>
          <c:extLst>
            <c:ext xmlns:c16="http://schemas.microsoft.com/office/drawing/2014/chart" uri="{C3380CC4-5D6E-409C-BE32-E72D297353CC}">
              <c16:uniqueId val="{00000001-F771-4515-B95F-258031E89E4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96.24</c:v>
                </c:pt>
                <c:pt idx="1">
                  <c:v>77.010000000000005</c:v>
                </c:pt>
                <c:pt idx="2">
                  <c:v>74.48</c:v>
                </c:pt>
                <c:pt idx="3">
                  <c:v>74.05</c:v>
                </c:pt>
                <c:pt idx="4">
                  <c:v>73.89</c:v>
                </c:pt>
              </c:numCache>
            </c:numRef>
          </c:val>
          <c:extLst>
            <c:ext xmlns:c16="http://schemas.microsoft.com/office/drawing/2014/chart" uri="{C3380CC4-5D6E-409C-BE32-E72D297353CC}">
              <c16:uniqueId val="{00000000-CCEC-4678-9BBD-D85C93EE9B0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53.87</c:v>
                </c:pt>
                <c:pt idx="2">
                  <c:v>54.49</c:v>
                </c:pt>
                <c:pt idx="3">
                  <c:v>54.8</c:v>
                </c:pt>
                <c:pt idx="4">
                  <c:v>55.47</c:v>
                </c:pt>
              </c:numCache>
            </c:numRef>
          </c:val>
          <c:smooth val="0"/>
          <c:extLst>
            <c:ext xmlns:c16="http://schemas.microsoft.com/office/drawing/2014/chart" uri="{C3380CC4-5D6E-409C-BE32-E72D297353CC}">
              <c16:uniqueId val="{00000001-CCEC-4678-9BBD-D85C93EE9B0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52.2</c:v>
                </c:pt>
                <c:pt idx="1">
                  <c:v>58.25</c:v>
                </c:pt>
                <c:pt idx="2">
                  <c:v>58.93</c:v>
                </c:pt>
                <c:pt idx="3">
                  <c:v>57.63</c:v>
                </c:pt>
                <c:pt idx="4">
                  <c:v>57.91</c:v>
                </c:pt>
              </c:numCache>
            </c:numRef>
          </c:val>
          <c:extLst>
            <c:ext xmlns:c16="http://schemas.microsoft.com/office/drawing/2014/chart" uri="{C3380CC4-5D6E-409C-BE32-E72D297353CC}">
              <c16:uniqueId val="{00000000-3B1B-4D9F-9092-CB9FC5AE495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79.489999999999995</c:v>
                </c:pt>
                <c:pt idx="2">
                  <c:v>78.8</c:v>
                </c:pt>
                <c:pt idx="3">
                  <c:v>77.98</c:v>
                </c:pt>
                <c:pt idx="4">
                  <c:v>76.97</c:v>
                </c:pt>
              </c:numCache>
            </c:numRef>
          </c:val>
          <c:smooth val="0"/>
          <c:extLst>
            <c:ext xmlns:c16="http://schemas.microsoft.com/office/drawing/2014/chart" uri="{C3380CC4-5D6E-409C-BE32-E72D297353CC}">
              <c16:uniqueId val="{00000001-3B1B-4D9F-9092-CB9FC5AE495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102.45</c:v>
                </c:pt>
                <c:pt idx="1">
                  <c:v>100.61</c:v>
                </c:pt>
                <c:pt idx="2">
                  <c:v>97.77</c:v>
                </c:pt>
                <c:pt idx="3">
                  <c:v>94.6</c:v>
                </c:pt>
                <c:pt idx="4">
                  <c:v>91.75</c:v>
                </c:pt>
              </c:numCache>
            </c:numRef>
          </c:val>
          <c:extLst>
            <c:ext xmlns:c16="http://schemas.microsoft.com/office/drawing/2014/chart" uri="{C3380CC4-5D6E-409C-BE32-E72D297353CC}">
              <c16:uniqueId val="{00000000-5BCC-40A4-AABE-DDE54BFE96A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107.81</c:v>
                </c:pt>
                <c:pt idx="2">
                  <c:v>107.21</c:v>
                </c:pt>
                <c:pt idx="3">
                  <c:v>105.97</c:v>
                </c:pt>
                <c:pt idx="4">
                  <c:v>105.08</c:v>
                </c:pt>
              </c:numCache>
            </c:numRef>
          </c:val>
          <c:smooth val="0"/>
          <c:extLst>
            <c:ext xmlns:c16="http://schemas.microsoft.com/office/drawing/2014/chart" uri="{C3380CC4-5D6E-409C-BE32-E72D297353CC}">
              <c16:uniqueId val="{00000001-5BCC-40A4-AABE-DDE54BFE96A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44.81</c:v>
                </c:pt>
                <c:pt idx="1">
                  <c:v>45.94</c:v>
                </c:pt>
                <c:pt idx="2">
                  <c:v>46.67</c:v>
                </c:pt>
                <c:pt idx="3">
                  <c:v>47.92</c:v>
                </c:pt>
                <c:pt idx="4">
                  <c:v>47.5</c:v>
                </c:pt>
              </c:numCache>
            </c:numRef>
          </c:val>
          <c:extLst>
            <c:ext xmlns:c16="http://schemas.microsoft.com/office/drawing/2014/chart" uri="{C3380CC4-5D6E-409C-BE32-E72D297353CC}">
              <c16:uniqueId val="{00000000-DEDB-425B-B93E-9702E440692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50.75</c:v>
                </c:pt>
                <c:pt idx="2">
                  <c:v>51.72</c:v>
                </c:pt>
                <c:pt idx="3">
                  <c:v>52.27</c:v>
                </c:pt>
                <c:pt idx="4">
                  <c:v>52.87</c:v>
                </c:pt>
              </c:numCache>
            </c:numRef>
          </c:val>
          <c:smooth val="0"/>
          <c:extLst>
            <c:ext xmlns:c16="http://schemas.microsoft.com/office/drawing/2014/chart" uri="{C3380CC4-5D6E-409C-BE32-E72D297353CC}">
              <c16:uniqueId val="{00000001-DEDB-425B-B93E-9702E440692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78.53</c:v>
                </c:pt>
                <c:pt idx="1">
                  <c:v>77.95</c:v>
                </c:pt>
                <c:pt idx="2">
                  <c:v>75.14</c:v>
                </c:pt>
                <c:pt idx="3">
                  <c:v>73.94</c:v>
                </c:pt>
                <c:pt idx="4">
                  <c:v>54.18</c:v>
                </c:pt>
              </c:numCache>
            </c:numRef>
          </c:val>
          <c:extLst>
            <c:ext xmlns:c16="http://schemas.microsoft.com/office/drawing/2014/chart" uri="{C3380CC4-5D6E-409C-BE32-E72D297353CC}">
              <c16:uniqueId val="{00000000-0B07-4FFA-BABA-A6DAE71084C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21.14</c:v>
                </c:pt>
                <c:pt idx="2">
                  <c:v>22.12</c:v>
                </c:pt>
                <c:pt idx="3">
                  <c:v>25.67</c:v>
                </c:pt>
                <c:pt idx="4">
                  <c:v>26.86</c:v>
                </c:pt>
              </c:numCache>
            </c:numRef>
          </c:val>
          <c:smooth val="0"/>
          <c:extLst>
            <c:ext xmlns:c16="http://schemas.microsoft.com/office/drawing/2014/chart" uri="{C3380CC4-5D6E-409C-BE32-E72D297353CC}">
              <c16:uniqueId val="{00000001-0B07-4FFA-BABA-A6DAE71084C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quot;-&quot;">
                  <c:v>7.27</c:v>
                </c:pt>
                <c:pt idx="4" formatCode="#,##0.00;&quot;△&quot;#,##0.00;&quot;-&quot;">
                  <c:v>17.09</c:v>
                </c:pt>
              </c:numCache>
            </c:numRef>
          </c:val>
          <c:extLst>
            <c:ext xmlns:c16="http://schemas.microsoft.com/office/drawing/2014/chart" uri="{C3380CC4-5D6E-409C-BE32-E72D297353CC}">
              <c16:uniqueId val="{00000000-4962-4BAA-A30C-C9D755EC38B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8.86</c:v>
                </c:pt>
                <c:pt idx="2">
                  <c:v>7.65</c:v>
                </c:pt>
                <c:pt idx="3">
                  <c:v>8.52</c:v>
                </c:pt>
                <c:pt idx="4">
                  <c:v>10.8</c:v>
                </c:pt>
              </c:numCache>
            </c:numRef>
          </c:val>
          <c:smooth val="0"/>
          <c:extLst>
            <c:ext xmlns:c16="http://schemas.microsoft.com/office/drawing/2014/chart" uri="{C3380CC4-5D6E-409C-BE32-E72D297353CC}">
              <c16:uniqueId val="{00000001-4962-4BAA-A30C-C9D755EC38B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124.99</c:v>
                </c:pt>
                <c:pt idx="1">
                  <c:v>132.07</c:v>
                </c:pt>
                <c:pt idx="2">
                  <c:v>320.57</c:v>
                </c:pt>
                <c:pt idx="3">
                  <c:v>141.81</c:v>
                </c:pt>
                <c:pt idx="4">
                  <c:v>143.97</c:v>
                </c:pt>
              </c:numCache>
            </c:numRef>
          </c:val>
          <c:extLst>
            <c:ext xmlns:c16="http://schemas.microsoft.com/office/drawing/2014/chart" uri="{C3380CC4-5D6E-409C-BE32-E72D297353CC}">
              <c16:uniqueId val="{00000000-12F5-4B33-A4FF-90BA0F532BB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384.23</c:v>
                </c:pt>
                <c:pt idx="2">
                  <c:v>364.3</c:v>
                </c:pt>
                <c:pt idx="3">
                  <c:v>378.87</c:v>
                </c:pt>
                <c:pt idx="4">
                  <c:v>362.35</c:v>
                </c:pt>
              </c:numCache>
            </c:numRef>
          </c:val>
          <c:smooth val="0"/>
          <c:extLst>
            <c:ext xmlns:c16="http://schemas.microsoft.com/office/drawing/2014/chart" uri="{C3380CC4-5D6E-409C-BE32-E72D297353CC}">
              <c16:uniqueId val="{00000001-12F5-4B33-A4FF-90BA0F532BB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491.11</c:v>
                </c:pt>
                <c:pt idx="1">
                  <c:v>463.04</c:v>
                </c:pt>
                <c:pt idx="2">
                  <c:v>439.75</c:v>
                </c:pt>
                <c:pt idx="3">
                  <c:v>428.98</c:v>
                </c:pt>
                <c:pt idx="4">
                  <c:v>402.12</c:v>
                </c:pt>
              </c:numCache>
            </c:numRef>
          </c:val>
          <c:extLst>
            <c:ext xmlns:c16="http://schemas.microsoft.com/office/drawing/2014/chart" uri="{C3380CC4-5D6E-409C-BE32-E72D297353CC}">
              <c16:uniqueId val="{00000000-F4D0-49AD-A658-71AF948F997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439.43</c:v>
                </c:pt>
                <c:pt idx="2">
                  <c:v>438.41</c:v>
                </c:pt>
                <c:pt idx="3">
                  <c:v>430.23</c:v>
                </c:pt>
                <c:pt idx="4">
                  <c:v>429.24</c:v>
                </c:pt>
              </c:numCache>
            </c:numRef>
          </c:val>
          <c:smooth val="0"/>
          <c:extLst>
            <c:ext xmlns:c16="http://schemas.microsoft.com/office/drawing/2014/chart" uri="{C3380CC4-5D6E-409C-BE32-E72D297353CC}">
              <c16:uniqueId val="{00000001-F4D0-49AD-A658-71AF948F997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98.7</c:v>
                </c:pt>
                <c:pt idx="1">
                  <c:v>97.77</c:v>
                </c:pt>
                <c:pt idx="2">
                  <c:v>94.9</c:v>
                </c:pt>
                <c:pt idx="3">
                  <c:v>91.17</c:v>
                </c:pt>
                <c:pt idx="4">
                  <c:v>87.8</c:v>
                </c:pt>
              </c:numCache>
            </c:numRef>
          </c:val>
          <c:extLst>
            <c:ext xmlns:c16="http://schemas.microsoft.com/office/drawing/2014/chart" uri="{C3380CC4-5D6E-409C-BE32-E72D297353CC}">
              <c16:uniqueId val="{00000000-4950-41A5-B0F6-4A3292BF8E6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94.41</c:v>
                </c:pt>
                <c:pt idx="2">
                  <c:v>90.96</c:v>
                </c:pt>
                <c:pt idx="3">
                  <c:v>90.66</c:v>
                </c:pt>
                <c:pt idx="4">
                  <c:v>90.78</c:v>
                </c:pt>
              </c:numCache>
            </c:numRef>
          </c:val>
          <c:smooth val="0"/>
          <c:extLst>
            <c:ext xmlns:c16="http://schemas.microsoft.com/office/drawing/2014/chart" uri="{C3380CC4-5D6E-409C-BE32-E72D297353CC}">
              <c16:uniqueId val="{00000001-4950-41A5-B0F6-4A3292BF8E6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132.61000000000001</c:v>
                </c:pt>
                <c:pt idx="1">
                  <c:v>134.74</c:v>
                </c:pt>
                <c:pt idx="2">
                  <c:v>139.43</c:v>
                </c:pt>
                <c:pt idx="3">
                  <c:v>145.84</c:v>
                </c:pt>
                <c:pt idx="4">
                  <c:v>152.69999999999999</c:v>
                </c:pt>
              </c:numCache>
            </c:numRef>
          </c:val>
          <c:extLst>
            <c:ext xmlns:c16="http://schemas.microsoft.com/office/drawing/2014/chart" uri="{C3380CC4-5D6E-409C-BE32-E72D297353CC}">
              <c16:uniqueId val="{00000000-1EDC-42C9-BDCA-3692D473C26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192.13</c:v>
                </c:pt>
                <c:pt idx="2">
                  <c:v>197.04</c:v>
                </c:pt>
                <c:pt idx="3">
                  <c:v>199.33</c:v>
                </c:pt>
                <c:pt idx="4">
                  <c:v>202.75</c:v>
                </c:pt>
              </c:numCache>
            </c:numRef>
          </c:val>
          <c:smooth val="0"/>
          <c:extLst>
            <c:ext xmlns:c16="http://schemas.microsoft.com/office/drawing/2014/chart" uri="{C3380CC4-5D6E-409C-BE32-E72D297353CC}">
              <c16:uniqueId val="{00000001-1EDC-42C9-BDCA-3692D473C26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H6" sqref="BH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三重県　熊野市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14981</v>
      </c>
      <c r="AM8" s="65"/>
      <c r="AN8" s="65"/>
      <c r="AO8" s="65"/>
      <c r="AP8" s="65"/>
      <c r="AQ8" s="65"/>
      <c r="AR8" s="65"/>
      <c r="AS8" s="65"/>
      <c r="AT8" s="36">
        <f>データ!$S$6</f>
        <v>373.35</v>
      </c>
      <c r="AU8" s="37"/>
      <c r="AV8" s="37"/>
      <c r="AW8" s="37"/>
      <c r="AX8" s="37"/>
      <c r="AY8" s="37"/>
      <c r="AZ8" s="37"/>
      <c r="BA8" s="37"/>
      <c r="BB8" s="54">
        <f>データ!$T$6</f>
        <v>40.130000000000003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58.81</v>
      </c>
      <c r="J10" s="37"/>
      <c r="K10" s="37"/>
      <c r="L10" s="37"/>
      <c r="M10" s="37"/>
      <c r="N10" s="37"/>
      <c r="O10" s="64"/>
      <c r="P10" s="54">
        <f>データ!$P$6</f>
        <v>93.09</v>
      </c>
      <c r="Q10" s="54"/>
      <c r="R10" s="54"/>
      <c r="S10" s="54"/>
      <c r="T10" s="54"/>
      <c r="U10" s="54"/>
      <c r="V10" s="54"/>
      <c r="W10" s="65">
        <f>データ!$Q$6</f>
        <v>2310</v>
      </c>
      <c r="X10" s="65"/>
      <c r="Y10" s="65"/>
      <c r="Z10" s="65"/>
      <c r="AA10" s="65"/>
      <c r="AB10" s="65"/>
      <c r="AC10" s="65"/>
      <c r="AD10" s="2"/>
      <c r="AE10" s="2"/>
      <c r="AF10" s="2"/>
      <c r="AG10" s="2"/>
      <c r="AH10" s="2"/>
      <c r="AI10" s="2"/>
      <c r="AJ10" s="2"/>
      <c r="AK10" s="2"/>
      <c r="AL10" s="65">
        <f>データ!$U$6</f>
        <v>13709</v>
      </c>
      <c r="AM10" s="65"/>
      <c r="AN10" s="65"/>
      <c r="AO10" s="65"/>
      <c r="AP10" s="65"/>
      <c r="AQ10" s="65"/>
      <c r="AR10" s="65"/>
      <c r="AS10" s="65"/>
      <c r="AT10" s="36">
        <f>データ!$V$6</f>
        <v>18.940000000000001</v>
      </c>
      <c r="AU10" s="37"/>
      <c r="AV10" s="37"/>
      <c r="AW10" s="37"/>
      <c r="AX10" s="37"/>
      <c r="AY10" s="37"/>
      <c r="AZ10" s="37"/>
      <c r="BA10" s="37"/>
      <c r="BB10" s="54">
        <f>データ!$W$6</f>
        <v>723.81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lUJTb8rPHbjO9ihCGleAbViuEgCCq1sYEjPCkArtyHzSiifM1TDxau56v5le4qgBvUi+H/7g/YfijEcOLLAXw==" saltValue="Dg5eIBZVU0WWR+CvtGvyU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242128</v>
      </c>
      <c r="D6" s="20">
        <f t="shared" si="3"/>
        <v>46</v>
      </c>
      <c r="E6" s="20">
        <f t="shared" si="3"/>
        <v>1</v>
      </c>
      <c r="F6" s="20">
        <f t="shared" si="3"/>
        <v>0</v>
      </c>
      <c r="G6" s="20">
        <f t="shared" si="3"/>
        <v>1</v>
      </c>
      <c r="H6" s="20" t="str">
        <f t="shared" si="3"/>
        <v>三重県　熊野市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58.81</v>
      </c>
      <c r="P6" s="21">
        <f t="shared" si="3"/>
        <v>93.09</v>
      </c>
      <c r="Q6" s="21">
        <f t="shared" si="3"/>
        <v>2310</v>
      </c>
      <c r="R6" s="21">
        <f t="shared" si="3"/>
        <v>14981</v>
      </c>
      <c r="S6" s="21">
        <f t="shared" si="3"/>
        <v>373.35</v>
      </c>
      <c r="T6" s="21">
        <f t="shared" si="3"/>
        <v>40.130000000000003</v>
      </c>
      <c r="U6" s="21">
        <f t="shared" si="3"/>
        <v>13709</v>
      </c>
      <c r="V6" s="21">
        <f t="shared" si="3"/>
        <v>18.940000000000001</v>
      </c>
      <c r="W6" s="21">
        <f t="shared" si="3"/>
        <v>723.81</v>
      </c>
      <c r="X6" s="22">
        <f>IF(X7="",NA(),X7)</f>
        <v>102.45</v>
      </c>
      <c r="Y6" s="22">
        <f t="shared" ref="Y6:AG6" si="4">IF(Y7="",NA(),Y7)</f>
        <v>100.61</v>
      </c>
      <c r="Z6" s="22">
        <f t="shared" si="4"/>
        <v>97.77</v>
      </c>
      <c r="AA6" s="22">
        <f t="shared" si="4"/>
        <v>94.6</v>
      </c>
      <c r="AB6" s="22">
        <f t="shared" si="4"/>
        <v>91.75</v>
      </c>
      <c r="AC6" s="22">
        <f t="shared" si="4"/>
        <v>108.35</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2">
        <f t="shared" si="5"/>
        <v>7.27</v>
      </c>
      <c r="AM6" s="22">
        <f t="shared" si="5"/>
        <v>17.09</v>
      </c>
      <c r="AN6" s="22">
        <f t="shared" si="5"/>
        <v>3.98</v>
      </c>
      <c r="AO6" s="22">
        <f t="shared" si="5"/>
        <v>8.86</v>
      </c>
      <c r="AP6" s="22">
        <f t="shared" si="5"/>
        <v>7.65</v>
      </c>
      <c r="AQ6" s="22">
        <f t="shared" si="5"/>
        <v>8.52</v>
      </c>
      <c r="AR6" s="22">
        <f t="shared" si="5"/>
        <v>10.8</v>
      </c>
      <c r="AS6" s="21" t="str">
        <f>IF(AS7="","",IF(AS7="-","【-】","【"&amp;SUBSTITUTE(TEXT(AS7,"#,##0.00"),"-","△")&amp;"】"))</f>
        <v>【1.61】</v>
      </c>
      <c r="AT6" s="22">
        <f>IF(AT7="",NA(),AT7)</f>
        <v>124.99</v>
      </c>
      <c r="AU6" s="22">
        <f t="shared" ref="AU6:BC6" si="6">IF(AU7="",NA(),AU7)</f>
        <v>132.07</v>
      </c>
      <c r="AV6" s="22">
        <f t="shared" si="6"/>
        <v>320.57</v>
      </c>
      <c r="AW6" s="22">
        <f t="shared" si="6"/>
        <v>141.81</v>
      </c>
      <c r="AX6" s="22">
        <f t="shared" si="6"/>
        <v>143.97</v>
      </c>
      <c r="AY6" s="22">
        <f t="shared" si="6"/>
        <v>367.55</v>
      </c>
      <c r="AZ6" s="22">
        <f t="shared" si="6"/>
        <v>384.23</v>
      </c>
      <c r="BA6" s="22">
        <f t="shared" si="6"/>
        <v>364.3</v>
      </c>
      <c r="BB6" s="22">
        <f t="shared" si="6"/>
        <v>378.87</v>
      </c>
      <c r="BC6" s="22">
        <f t="shared" si="6"/>
        <v>362.35</v>
      </c>
      <c r="BD6" s="21" t="str">
        <f>IF(BD7="","",IF(BD7="-","【-】","【"&amp;SUBSTITUTE(TEXT(BD7,"#,##0.00"),"-","△")&amp;"】"))</f>
        <v>【239.69】</v>
      </c>
      <c r="BE6" s="22">
        <f>IF(BE7="",NA(),BE7)</f>
        <v>491.11</v>
      </c>
      <c r="BF6" s="22">
        <f t="shared" ref="BF6:BN6" si="7">IF(BF7="",NA(),BF7)</f>
        <v>463.04</v>
      </c>
      <c r="BG6" s="22">
        <f t="shared" si="7"/>
        <v>439.75</v>
      </c>
      <c r="BH6" s="22">
        <f t="shared" si="7"/>
        <v>428.98</v>
      </c>
      <c r="BI6" s="22">
        <f t="shared" si="7"/>
        <v>402.12</v>
      </c>
      <c r="BJ6" s="22">
        <f t="shared" si="7"/>
        <v>418.68</v>
      </c>
      <c r="BK6" s="22">
        <f t="shared" si="7"/>
        <v>439.43</v>
      </c>
      <c r="BL6" s="22">
        <f t="shared" si="7"/>
        <v>438.41</v>
      </c>
      <c r="BM6" s="22">
        <f t="shared" si="7"/>
        <v>430.23</v>
      </c>
      <c r="BN6" s="22">
        <f t="shared" si="7"/>
        <v>429.24</v>
      </c>
      <c r="BO6" s="21" t="str">
        <f>IF(BO7="","",IF(BO7="-","【-】","【"&amp;SUBSTITUTE(TEXT(BO7,"#,##0.00"),"-","△")&amp;"】"))</f>
        <v>【264.86】</v>
      </c>
      <c r="BP6" s="22">
        <f>IF(BP7="",NA(),BP7)</f>
        <v>98.7</v>
      </c>
      <c r="BQ6" s="22">
        <f t="shared" ref="BQ6:BY6" si="8">IF(BQ7="",NA(),BQ7)</f>
        <v>97.77</v>
      </c>
      <c r="BR6" s="22">
        <f t="shared" si="8"/>
        <v>94.9</v>
      </c>
      <c r="BS6" s="22">
        <f t="shared" si="8"/>
        <v>91.17</v>
      </c>
      <c r="BT6" s="22">
        <f t="shared" si="8"/>
        <v>87.8</v>
      </c>
      <c r="BU6" s="22">
        <f t="shared" si="8"/>
        <v>94.78</v>
      </c>
      <c r="BV6" s="22">
        <f t="shared" si="8"/>
        <v>94.41</v>
      </c>
      <c r="BW6" s="22">
        <f t="shared" si="8"/>
        <v>90.96</v>
      </c>
      <c r="BX6" s="22">
        <f t="shared" si="8"/>
        <v>90.66</v>
      </c>
      <c r="BY6" s="22">
        <f t="shared" si="8"/>
        <v>90.78</v>
      </c>
      <c r="BZ6" s="21" t="str">
        <f>IF(BZ7="","",IF(BZ7="-","【-】","【"&amp;SUBSTITUTE(TEXT(BZ7,"#,##0.00"),"-","△")&amp;"】"))</f>
        <v>【97.59】</v>
      </c>
      <c r="CA6" s="22">
        <f>IF(CA7="",NA(),CA7)</f>
        <v>132.61000000000001</v>
      </c>
      <c r="CB6" s="22">
        <f t="shared" ref="CB6:CJ6" si="9">IF(CB7="",NA(),CB7)</f>
        <v>134.74</v>
      </c>
      <c r="CC6" s="22">
        <f t="shared" si="9"/>
        <v>139.43</v>
      </c>
      <c r="CD6" s="22">
        <f t="shared" si="9"/>
        <v>145.84</v>
      </c>
      <c r="CE6" s="22">
        <f t="shared" si="9"/>
        <v>152.69999999999999</v>
      </c>
      <c r="CF6" s="22">
        <f t="shared" si="9"/>
        <v>181.3</v>
      </c>
      <c r="CG6" s="22">
        <f t="shared" si="9"/>
        <v>192.13</v>
      </c>
      <c r="CH6" s="22">
        <f t="shared" si="9"/>
        <v>197.04</v>
      </c>
      <c r="CI6" s="22">
        <f t="shared" si="9"/>
        <v>199.33</v>
      </c>
      <c r="CJ6" s="22">
        <f t="shared" si="9"/>
        <v>202.75</v>
      </c>
      <c r="CK6" s="21" t="str">
        <f>IF(CK7="","",IF(CK7="-","【-】","【"&amp;SUBSTITUTE(TEXT(CK7,"#,##0.00"),"-","△")&amp;"】"))</f>
        <v>【181.66】</v>
      </c>
      <c r="CL6" s="22">
        <f>IF(CL7="",NA(),CL7)</f>
        <v>96.24</v>
      </c>
      <c r="CM6" s="22">
        <f t="shared" ref="CM6:CU6" si="10">IF(CM7="",NA(),CM7)</f>
        <v>77.010000000000005</v>
      </c>
      <c r="CN6" s="22">
        <f t="shared" si="10"/>
        <v>74.48</v>
      </c>
      <c r="CO6" s="22">
        <f t="shared" si="10"/>
        <v>74.05</v>
      </c>
      <c r="CP6" s="22">
        <f t="shared" si="10"/>
        <v>73.89</v>
      </c>
      <c r="CQ6" s="22">
        <f t="shared" si="10"/>
        <v>55.89</v>
      </c>
      <c r="CR6" s="22">
        <f t="shared" si="10"/>
        <v>53.87</v>
      </c>
      <c r="CS6" s="22">
        <f t="shared" si="10"/>
        <v>54.49</v>
      </c>
      <c r="CT6" s="22">
        <f t="shared" si="10"/>
        <v>54.8</v>
      </c>
      <c r="CU6" s="22">
        <f t="shared" si="10"/>
        <v>55.47</v>
      </c>
      <c r="CV6" s="21" t="str">
        <f>IF(CV7="","",IF(CV7="-","【-】","【"&amp;SUBSTITUTE(TEXT(CV7,"#,##0.00"),"-","△")&amp;"】"))</f>
        <v>【60.21】</v>
      </c>
      <c r="CW6" s="22">
        <f>IF(CW7="",NA(),CW7)</f>
        <v>52.2</v>
      </c>
      <c r="CX6" s="22">
        <f t="shared" ref="CX6:DF6" si="11">IF(CX7="",NA(),CX7)</f>
        <v>58.25</v>
      </c>
      <c r="CY6" s="22">
        <f t="shared" si="11"/>
        <v>58.93</v>
      </c>
      <c r="CZ6" s="22">
        <f t="shared" si="11"/>
        <v>57.63</v>
      </c>
      <c r="DA6" s="22">
        <f t="shared" si="11"/>
        <v>57.91</v>
      </c>
      <c r="DB6" s="22">
        <f t="shared" si="11"/>
        <v>81.27</v>
      </c>
      <c r="DC6" s="22">
        <f t="shared" si="11"/>
        <v>79.489999999999995</v>
      </c>
      <c r="DD6" s="22">
        <f t="shared" si="11"/>
        <v>78.8</v>
      </c>
      <c r="DE6" s="22">
        <f t="shared" si="11"/>
        <v>77.98</v>
      </c>
      <c r="DF6" s="22">
        <f t="shared" si="11"/>
        <v>76.97</v>
      </c>
      <c r="DG6" s="21" t="str">
        <f>IF(DG7="","",IF(DG7="-","【-】","【"&amp;SUBSTITUTE(TEXT(DG7,"#,##0.00"),"-","△")&amp;"】"))</f>
        <v>【89.21】</v>
      </c>
      <c r="DH6" s="22">
        <f>IF(DH7="",NA(),DH7)</f>
        <v>44.81</v>
      </c>
      <c r="DI6" s="22">
        <f t="shared" ref="DI6:DQ6" si="12">IF(DI7="",NA(),DI7)</f>
        <v>45.94</v>
      </c>
      <c r="DJ6" s="22">
        <f t="shared" si="12"/>
        <v>46.67</v>
      </c>
      <c r="DK6" s="22">
        <f t="shared" si="12"/>
        <v>47.92</v>
      </c>
      <c r="DL6" s="22">
        <f t="shared" si="12"/>
        <v>47.5</v>
      </c>
      <c r="DM6" s="22">
        <f t="shared" si="12"/>
        <v>50.63</v>
      </c>
      <c r="DN6" s="22">
        <f t="shared" si="12"/>
        <v>50.75</v>
      </c>
      <c r="DO6" s="22">
        <f t="shared" si="12"/>
        <v>51.72</v>
      </c>
      <c r="DP6" s="22">
        <f t="shared" si="12"/>
        <v>52.27</v>
      </c>
      <c r="DQ6" s="22">
        <f t="shared" si="12"/>
        <v>52.87</v>
      </c>
      <c r="DR6" s="21" t="str">
        <f>IF(DR7="","",IF(DR7="-","【-】","【"&amp;SUBSTITUTE(TEXT(DR7,"#,##0.00"),"-","△")&amp;"】"))</f>
        <v>【52.41】</v>
      </c>
      <c r="DS6" s="22">
        <f>IF(DS7="",NA(),DS7)</f>
        <v>78.53</v>
      </c>
      <c r="DT6" s="22">
        <f t="shared" ref="DT6:EB6" si="13">IF(DT7="",NA(),DT7)</f>
        <v>77.95</v>
      </c>
      <c r="DU6" s="22">
        <f t="shared" si="13"/>
        <v>75.14</v>
      </c>
      <c r="DV6" s="22">
        <f t="shared" si="13"/>
        <v>73.94</v>
      </c>
      <c r="DW6" s="22">
        <f t="shared" si="13"/>
        <v>54.18</v>
      </c>
      <c r="DX6" s="22">
        <f t="shared" si="13"/>
        <v>18.28</v>
      </c>
      <c r="DY6" s="22">
        <f t="shared" si="13"/>
        <v>21.14</v>
      </c>
      <c r="DZ6" s="22">
        <f t="shared" si="13"/>
        <v>22.12</v>
      </c>
      <c r="EA6" s="22">
        <f t="shared" si="13"/>
        <v>25.67</v>
      </c>
      <c r="EB6" s="22">
        <f t="shared" si="13"/>
        <v>26.86</v>
      </c>
      <c r="EC6" s="21" t="str">
        <f>IF(EC7="","",IF(EC7="-","【-】","【"&amp;SUBSTITUTE(TEXT(EC7,"#,##0.00"),"-","△")&amp;"】"))</f>
        <v>【26.78】</v>
      </c>
      <c r="ED6" s="22">
        <f>IF(ED7="",NA(),ED7)</f>
        <v>0.89</v>
      </c>
      <c r="EE6" s="22">
        <f t="shared" ref="EE6:EM6" si="14">IF(EE7="",NA(),EE7)</f>
        <v>1.21</v>
      </c>
      <c r="EF6" s="22">
        <f t="shared" si="14"/>
        <v>0.74</v>
      </c>
      <c r="EG6" s="22">
        <f t="shared" si="14"/>
        <v>0.91</v>
      </c>
      <c r="EH6" s="22">
        <f t="shared" si="14"/>
        <v>0.36</v>
      </c>
      <c r="EI6" s="22">
        <f t="shared" si="14"/>
        <v>0.53</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242128</v>
      </c>
      <c r="D7" s="24">
        <v>46</v>
      </c>
      <c r="E7" s="24">
        <v>1</v>
      </c>
      <c r="F7" s="24">
        <v>0</v>
      </c>
      <c r="G7" s="24">
        <v>1</v>
      </c>
      <c r="H7" s="24" t="s">
        <v>92</v>
      </c>
      <c r="I7" s="24" t="s">
        <v>93</v>
      </c>
      <c r="J7" s="24" t="s">
        <v>94</v>
      </c>
      <c r="K7" s="24" t="s">
        <v>95</v>
      </c>
      <c r="L7" s="24" t="s">
        <v>96</v>
      </c>
      <c r="M7" s="24" t="s">
        <v>97</v>
      </c>
      <c r="N7" s="25" t="s">
        <v>98</v>
      </c>
      <c r="O7" s="25">
        <v>58.81</v>
      </c>
      <c r="P7" s="25">
        <v>93.09</v>
      </c>
      <c r="Q7" s="25">
        <v>2310</v>
      </c>
      <c r="R7" s="25">
        <v>14981</v>
      </c>
      <c r="S7" s="25">
        <v>373.35</v>
      </c>
      <c r="T7" s="25">
        <v>40.130000000000003</v>
      </c>
      <c r="U7" s="25">
        <v>13709</v>
      </c>
      <c r="V7" s="25">
        <v>18.940000000000001</v>
      </c>
      <c r="W7" s="25">
        <v>723.81</v>
      </c>
      <c r="X7" s="25">
        <v>102.45</v>
      </c>
      <c r="Y7" s="25">
        <v>100.61</v>
      </c>
      <c r="Z7" s="25">
        <v>97.77</v>
      </c>
      <c r="AA7" s="25">
        <v>94.6</v>
      </c>
      <c r="AB7" s="25">
        <v>91.75</v>
      </c>
      <c r="AC7" s="25">
        <v>108.35</v>
      </c>
      <c r="AD7" s="25">
        <v>107.81</v>
      </c>
      <c r="AE7" s="25">
        <v>107.21</v>
      </c>
      <c r="AF7" s="25">
        <v>105.97</v>
      </c>
      <c r="AG7" s="25">
        <v>105.08</v>
      </c>
      <c r="AH7" s="25">
        <v>107.26</v>
      </c>
      <c r="AI7" s="25">
        <v>0</v>
      </c>
      <c r="AJ7" s="25">
        <v>0</v>
      </c>
      <c r="AK7" s="25">
        <v>0</v>
      </c>
      <c r="AL7" s="25">
        <v>7.27</v>
      </c>
      <c r="AM7" s="25">
        <v>17.09</v>
      </c>
      <c r="AN7" s="25">
        <v>3.98</v>
      </c>
      <c r="AO7" s="25">
        <v>8.86</v>
      </c>
      <c r="AP7" s="25">
        <v>7.65</v>
      </c>
      <c r="AQ7" s="25">
        <v>8.52</v>
      </c>
      <c r="AR7" s="25">
        <v>10.8</v>
      </c>
      <c r="AS7" s="25">
        <v>1.61</v>
      </c>
      <c r="AT7" s="25">
        <v>124.99</v>
      </c>
      <c r="AU7" s="25">
        <v>132.07</v>
      </c>
      <c r="AV7" s="25">
        <v>320.57</v>
      </c>
      <c r="AW7" s="25">
        <v>141.81</v>
      </c>
      <c r="AX7" s="25">
        <v>143.97</v>
      </c>
      <c r="AY7" s="25">
        <v>367.55</v>
      </c>
      <c r="AZ7" s="25">
        <v>384.23</v>
      </c>
      <c r="BA7" s="25">
        <v>364.3</v>
      </c>
      <c r="BB7" s="25">
        <v>378.87</v>
      </c>
      <c r="BC7" s="25">
        <v>362.35</v>
      </c>
      <c r="BD7" s="25">
        <v>239.69</v>
      </c>
      <c r="BE7" s="25">
        <v>491.11</v>
      </c>
      <c r="BF7" s="25">
        <v>463.04</v>
      </c>
      <c r="BG7" s="25">
        <v>439.75</v>
      </c>
      <c r="BH7" s="25">
        <v>428.98</v>
      </c>
      <c r="BI7" s="25">
        <v>402.12</v>
      </c>
      <c r="BJ7" s="25">
        <v>418.68</v>
      </c>
      <c r="BK7" s="25">
        <v>439.43</v>
      </c>
      <c r="BL7" s="25">
        <v>438.41</v>
      </c>
      <c r="BM7" s="25">
        <v>430.23</v>
      </c>
      <c r="BN7" s="25">
        <v>429.24</v>
      </c>
      <c r="BO7" s="25">
        <v>264.86</v>
      </c>
      <c r="BP7" s="25">
        <v>98.7</v>
      </c>
      <c r="BQ7" s="25">
        <v>97.77</v>
      </c>
      <c r="BR7" s="25">
        <v>94.9</v>
      </c>
      <c r="BS7" s="25">
        <v>91.17</v>
      </c>
      <c r="BT7" s="25">
        <v>87.8</v>
      </c>
      <c r="BU7" s="25">
        <v>94.78</v>
      </c>
      <c r="BV7" s="25">
        <v>94.41</v>
      </c>
      <c r="BW7" s="25">
        <v>90.96</v>
      </c>
      <c r="BX7" s="25">
        <v>90.66</v>
      </c>
      <c r="BY7" s="25">
        <v>90.78</v>
      </c>
      <c r="BZ7" s="25">
        <v>97.59</v>
      </c>
      <c r="CA7" s="25">
        <v>132.61000000000001</v>
      </c>
      <c r="CB7" s="25">
        <v>134.74</v>
      </c>
      <c r="CC7" s="25">
        <v>139.43</v>
      </c>
      <c r="CD7" s="25">
        <v>145.84</v>
      </c>
      <c r="CE7" s="25">
        <v>152.69999999999999</v>
      </c>
      <c r="CF7" s="25">
        <v>181.3</v>
      </c>
      <c r="CG7" s="25">
        <v>192.13</v>
      </c>
      <c r="CH7" s="25">
        <v>197.04</v>
      </c>
      <c r="CI7" s="25">
        <v>199.33</v>
      </c>
      <c r="CJ7" s="25">
        <v>202.75</v>
      </c>
      <c r="CK7" s="25">
        <v>181.66</v>
      </c>
      <c r="CL7" s="25">
        <v>96.24</v>
      </c>
      <c r="CM7" s="25">
        <v>77.010000000000005</v>
      </c>
      <c r="CN7" s="25">
        <v>74.48</v>
      </c>
      <c r="CO7" s="25">
        <v>74.05</v>
      </c>
      <c r="CP7" s="25">
        <v>73.89</v>
      </c>
      <c r="CQ7" s="25">
        <v>55.89</v>
      </c>
      <c r="CR7" s="25">
        <v>53.87</v>
      </c>
      <c r="CS7" s="25">
        <v>54.49</v>
      </c>
      <c r="CT7" s="25">
        <v>54.8</v>
      </c>
      <c r="CU7" s="25">
        <v>55.47</v>
      </c>
      <c r="CV7" s="25">
        <v>60.21</v>
      </c>
      <c r="CW7" s="25">
        <v>52.2</v>
      </c>
      <c r="CX7" s="25">
        <v>58.25</v>
      </c>
      <c r="CY7" s="25">
        <v>58.93</v>
      </c>
      <c r="CZ7" s="25">
        <v>57.63</v>
      </c>
      <c r="DA7" s="25">
        <v>57.91</v>
      </c>
      <c r="DB7" s="25">
        <v>81.27</v>
      </c>
      <c r="DC7" s="25">
        <v>79.489999999999995</v>
      </c>
      <c r="DD7" s="25">
        <v>78.8</v>
      </c>
      <c r="DE7" s="25">
        <v>77.98</v>
      </c>
      <c r="DF7" s="25">
        <v>76.97</v>
      </c>
      <c r="DG7" s="25">
        <v>89.21</v>
      </c>
      <c r="DH7" s="25">
        <v>44.81</v>
      </c>
      <c r="DI7" s="25">
        <v>45.94</v>
      </c>
      <c r="DJ7" s="25">
        <v>46.67</v>
      </c>
      <c r="DK7" s="25">
        <v>47.92</v>
      </c>
      <c r="DL7" s="25">
        <v>47.5</v>
      </c>
      <c r="DM7" s="25">
        <v>50.63</v>
      </c>
      <c r="DN7" s="25">
        <v>50.75</v>
      </c>
      <c r="DO7" s="25">
        <v>51.72</v>
      </c>
      <c r="DP7" s="25">
        <v>52.27</v>
      </c>
      <c r="DQ7" s="25">
        <v>52.87</v>
      </c>
      <c r="DR7" s="25">
        <v>52.41</v>
      </c>
      <c r="DS7" s="25">
        <v>78.53</v>
      </c>
      <c r="DT7" s="25">
        <v>77.95</v>
      </c>
      <c r="DU7" s="25">
        <v>75.14</v>
      </c>
      <c r="DV7" s="25">
        <v>73.94</v>
      </c>
      <c r="DW7" s="25">
        <v>54.18</v>
      </c>
      <c r="DX7" s="25">
        <v>18.28</v>
      </c>
      <c r="DY7" s="25">
        <v>21.14</v>
      </c>
      <c r="DZ7" s="25">
        <v>22.12</v>
      </c>
      <c r="EA7" s="25">
        <v>25.67</v>
      </c>
      <c r="EB7" s="25">
        <v>26.86</v>
      </c>
      <c r="EC7" s="25">
        <v>26.78</v>
      </c>
      <c r="ED7" s="25">
        <v>0.89</v>
      </c>
      <c r="EE7" s="25">
        <v>1.21</v>
      </c>
      <c r="EF7" s="25">
        <v>0.74</v>
      </c>
      <c r="EG7" s="25">
        <v>0.91</v>
      </c>
      <c r="EH7" s="25">
        <v>0.36</v>
      </c>
      <c r="EI7" s="25">
        <v>0.53</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