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0.126.10.244\12水道課\03管理係\行政情報\０．照会回答\R7\庁内\企画財政課\080210（財務）公営企業に係る経営比較分析表（令和６年度決算）の分析等について\02回答\"/>
    </mc:Choice>
  </mc:AlternateContent>
  <xr:revisionPtr revIDLastSave="0" documentId="13_ncr:1_{C386DFAC-5E8D-4A70-8B4C-FF2C8BD45827}" xr6:coauthVersionLast="47" xr6:coauthVersionMax="47" xr10:uidLastSave="{00000000-0000-0000-0000-000000000000}"/>
  <workbookProtection workbookAlgorithmName="SHA-512" workbookHashValue="ZNsKd/h0K9k5x7Hxi3Kyf7fpYPT9iK6w9G+snh4z9RNoxUAlczZDY1Pn/+05GX9wbxLNNCGNdREYMYlTwLzcNg==" workbookSaltValue="ZYZzfYo9au+8cnX5eFAdG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BB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<sst xmlns="http://schemas.openxmlformats.org/spreadsheetml/2006/main" count="228" uniqueCount="114">
  <si>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</si>
  <si>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</si>
  <si>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</si>
  <si>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</si>
  <si>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</si>
  <si>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</si>
  <si>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</si>
  <si>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</si>
  <si>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</si>
  <si>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</si>
  <si>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</si>
  <si>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</si>
  <si>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</si>
  <si>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</si>
  <si>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</si>
  <si>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</si>
  <si>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</si>
  <si>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</si>
  <si>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</si>
  <si>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</si>
  <si>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</si>
  <si>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</si>
  <si>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</si>
  <si>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</si>
  <si>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</si>
  <si>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</si>
  <si>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</si>
  <si>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</si>
  <si>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</si>
  <si>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</si>
  <si>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</si>
  <si>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</si>
  <si>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</si>
  <si>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</si>
  <si>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</si>
  <si>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</si>
  <si>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</si>
  <si>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</si>
  <si>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</si>
  <si>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</si>
  <si>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</si>
  <si>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</si>
  <si>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</si>
  <si>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</si>
  <si>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</si>
  <si>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</si>
  <si>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</si>
  <si>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</si>
  <si>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</si>
  <si>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</si>
  <si>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</si>
  <si>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</si>
  <si>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</si>
  <si>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</si>
  <si>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</si>
  <si>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</si>
  <si>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</si>
  <si>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</si>
  <si>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</si>
  <si>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</si>
  <si>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</si>
  <si>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</si>
  <si>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</si>
  <si>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</si>
  <si>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</si>
  <si>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</si>
  <si>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</si>
  <si>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</si>
  <si>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</si>
  <si>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</si>
  <si>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</si>
  <si>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</si>
  <si>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</si>
  <si>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</si>
  <si>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</si>
  <si>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</si>
  <si>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</si>
  <si>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</si>
  <si>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</si>
  <si>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</si>
  <si>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</si>
  <si>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</si>
  <si>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</si>
  <si>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</si>
  <si>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</si>
  <si>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</si>
  <si>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</si>
  <si>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</si>
  <si>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</si>
  <si>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</si>
  <si>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</si>
  <si>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</si>
  <si>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</si>
  <si>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</si>
  <si>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</si>
  <si>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</si>
  <si>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</si>
  <si>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</si>
  <si>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</si>
  <si>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</si>
  <si>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</si>
  <si>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</si>
  <si>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</si>
  <si>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</si>
  <si>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</si>
  <si>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</si>
  <si>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</si>
  <si>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</si>
  <si>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</si>
  <si>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</si>
  <si>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</si>
  <si>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経常収支比率は、100％を上回っており、単年度収支としては黒字となっている。令和2年度以降、回復傾向にあったが、令和6年度決算においては低下する結果となった。主な要因としては、人口減少等に伴い家事用の有収水量が減少していることである。</t>
    </r>
    <r>
      <rPr>
        <sz val="11"/>
        <color rgb="FFFF0000"/>
        <rFont val="ＭＳ ゴシック"/>
        <family val="3"/>
        <charset val="128"/>
      </rPr>
      <t xml:space="preserve">
</t>
    </r>
    <r>
      <rPr>
        <sz val="11"/>
        <rFont val="ＭＳ ゴシック"/>
        <family val="3"/>
        <charset val="128"/>
      </rPr>
      <t>流動比率は、全国平均よりも良好で資金繰りが安定しており、企業債残高対給水収益比率も低い水準であることから財政に弾力性がある状態といえる。
なお、料金回収率は100％を上回っていることから、料金水準としては適切に設定されているが、給水原価が平均値に比して高く、施設利用率が低い状況であるなど経営効率という点では改善の余地が残る。
有収率は、令和5年度と比較して大幅に低下している。これは、大規模な漏水が発生したことや、修繕工事が増えたことに伴う洗管作業によるものである。</t>
    </r>
    <rPh sb="0" eb="2">
      <t>ケイジョウ</t>
    </rPh>
    <rPh sb="2" eb="6">
      <t>シュウシヒリツ</t>
    </rPh>
    <rPh sb="13" eb="15">
      <t>ウワマワ</t>
    </rPh>
    <rPh sb="20" eb="23">
      <t>タンネンド</t>
    </rPh>
    <rPh sb="23" eb="25">
      <t>シュウシ</t>
    </rPh>
    <rPh sb="29" eb="31">
      <t>クロジ</t>
    </rPh>
    <rPh sb="38" eb="40">
      <t>レイワ</t>
    </rPh>
    <rPh sb="41" eb="43">
      <t>ネンド</t>
    </rPh>
    <rPh sb="43" eb="45">
      <t>イコウ</t>
    </rPh>
    <rPh sb="46" eb="50">
      <t>カイフクケイコウ</t>
    </rPh>
    <rPh sb="56" eb="58">
      <t>レイワ</t>
    </rPh>
    <rPh sb="59" eb="61">
      <t>ネンド</t>
    </rPh>
    <rPh sb="61" eb="63">
      <t>ケッサン</t>
    </rPh>
    <rPh sb="68" eb="70">
      <t>テイカ</t>
    </rPh>
    <rPh sb="72" eb="74">
      <t>ケッカ</t>
    </rPh>
    <rPh sb="79" eb="80">
      <t>オモ</t>
    </rPh>
    <rPh sb="81" eb="83">
      <t>ヨウイン</t>
    </rPh>
    <rPh sb="88" eb="90">
      <t>ジンコウ</t>
    </rPh>
    <rPh sb="90" eb="92">
      <t>ゲンショウ</t>
    </rPh>
    <rPh sb="92" eb="93">
      <t>トウ</t>
    </rPh>
    <rPh sb="94" eb="95">
      <t>トモナ</t>
    </rPh>
    <rPh sb="96" eb="99">
      <t>カジヨウ</t>
    </rPh>
    <rPh sb="100" eb="104">
      <t>ユウシュウスイリョウ</t>
    </rPh>
    <rPh sb="105" eb="107">
      <t>ゲンショウ</t>
    </rPh>
    <rPh sb="282" eb="285">
      <t>ユウシュウリツ</t>
    </rPh>
    <rPh sb="287" eb="289">
      <t>レイワ</t>
    </rPh>
    <rPh sb="290" eb="292">
      <t>ネンド</t>
    </rPh>
    <rPh sb="293" eb="295">
      <t>ヒカク</t>
    </rPh>
    <rPh sb="297" eb="299">
      <t>オオハバ</t>
    </rPh>
    <rPh sb="300" eb="302">
      <t>テイカ</t>
    </rPh>
    <rPh sb="311" eb="314">
      <t>ダイキボ</t>
    </rPh>
    <rPh sb="315" eb="317">
      <t>ロウスイ</t>
    </rPh>
    <rPh sb="318" eb="320">
      <t>ハッセイ</t>
    </rPh>
    <rPh sb="326" eb="328">
      <t>シュウゼン</t>
    </rPh>
    <rPh sb="328" eb="330">
      <t>コウジ</t>
    </rPh>
    <rPh sb="331" eb="332">
      <t>フ</t>
    </rPh>
    <rPh sb="337" eb="338">
      <t>トモナ</t>
    </rPh>
    <rPh sb="339" eb="343">
      <t>センカンサギョウ</t>
    </rPh>
    <phoneticPr fontId="4"/>
  </si>
  <si>
    <t>現在の経営状況は良好であるといえるが、複雑な施設配置や、観光需要に対応するための施設規模であるという本市特有の事情により、維持等にかかる経費等は多く、健全な事業経営を進めるためにアセットマネジメントを策定した。
今後も財政状況を踏まえながら、耐震管整備や施設の整備を計画的に行い、災害等に強い水道を目指していく。</t>
    <rPh sb="83" eb="84">
      <t>スス</t>
    </rPh>
    <rPh sb="100" eb="102">
      <t>サクテイ</t>
    </rPh>
    <rPh sb="106" eb="108">
      <t>コンゴ</t>
    </rPh>
    <rPh sb="109" eb="111">
      <t>ザイセイ</t>
    </rPh>
    <rPh sb="111" eb="113">
      <t>ジョウキョウ</t>
    </rPh>
    <rPh sb="114" eb="115">
      <t>フ</t>
    </rPh>
    <rPh sb="121" eb="126">
      <t>タイシンカンセイビ</t>
    </rPh>
    <rPh sb="127" eb="129">
      <t>シセツ</t>
    </rPh>
    <rPh sb="130" eb="132">
      <t>セイビ</t>
    </rPh>
    <rPh sb="133" eb="136">
      <t>ケイカクテキ</t>
    </rPh>
    <rPh sb="137" eb="138">
      <t>オコナ</t>
    </rPh>
    <rPh sb="140" eb="143">
      <t>サイガイトウ</t>
    </rPh>
    <rPh sb="144" eb="145">
      <t>ツヨ</t>
    </rPh>
    <rPh sb="146" eb="148">
      <t>スイドウ</t>
    </rPh>
    <rPh sb="149" eb="151">
      <t>メザ</t>
    </rPh>
    <phoneticPr fontId="4"/>
  </si>
  <si>
    <t>本市の水道は、起伏に富んだ地形的特徴のため、複雑な送配水系統となっているが、これらの多くは昭和40年代から60年代に整備されたものである。
施設を安定多岐に稼働させるためには、日常的なメンテナンスに加え、計画的な更新や大規模修繕などの長寿命化を図る必要がある。
また、管路については、他の水道事業体と同様に更新率が課題となっている。防災の観点から重要な管路や地理的に災害時の影響が大きい地域での耐震化を進めるなど、優先順位をつけて対応している。</t>
    <rPh sb="117" eb="121">
      <t>チョウジュミョウカ</t>
    </rPh>
    <rPh sb="122" eb="123">
      <t>ハカ</t>
    </rPh>
    <rPh sb="124" eb="1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</si>
</sst>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2.99</c:v>
                </c:pt>
                <c:pt idx="1">
                  <c:v>0.36</c:v>
                </c:pt>
                <c:pt idx="2">
                  <c:v>0.62</c:v>
                </c:pt>
                <c:pt idx="3">
                  <c:v>0.41</c:v>
                </c:pt>
                <c:pt idx="4">
                  <c:v>0.28999999999999998</c:v>
                </c:pt>
              </c:numCache>
            </c:numRef>
          </c:val>
          <c:extLst>
            <c:ext xmlns:c16="http://schemas.microsoft.com/office/drawing/2014/chart" uri="{C3380CC4-5D6E-409C-BE32-E72D297353CC}">
              <c16:uniqueId val="{00000000-34A1-4628-AC63-C8252758E1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4A1-4628-AC63-C8252758E1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19.84</c:v>
                </c:pt>
                <c:pt idx="1">
                  <c:v>20.46</c:v>
                </c:pt>
                <c:pt idx="2">
                  <c:v>21.23</c:v>
                </c:pt>
                <c:pt idx="3">
                  <c:v>20.85</c:v>
                </c:pt>
                <c:pt idx="4">
                  <c:v>21.69</c:v>
                </c:pt>
              </c:numCache>
            </c:numRef>
          </c:val>
          <c:extLst>
            <c:ext xmlns:c16="http://schemas.microsoft.com/office/drawing/2014/chart" uri="{C3380CC4-5D6E-409C-BE32-E72D297353CC}">
              <c16:uniqueId val="{00000000-EC8E-42F0-8DBF-E217F87BD9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C8E-42F0-8DBF-E217F87BD9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88.46</c:v>
                </c:pt>
                <c:pt idx="1">
                  <c:v>86.12</c:v>
                </c:pt>
                <c:pt idx="2">
                  <c:v>85.99</c:v>
                </c:pt>
                <c:pt idx="3">
                  <c:v>88.37</c:v>
                </c:pt>
                <c:pt idx="4">
                  <c:v>84.55</c:v>
                </c:pt>
              </c:numCache>
            </c:numRef>
          </c:val>
          <c:extLst>
            <c:ext xmlns:c16="http://schemas.microsoft.com/office/drawing/2014/chart" uri="{C3380CC4-5D6E-409C-BE32-E72D297353CC}">
              <c16:uniqueId val="{00000000-97AE-4953-9FCF-7CE9862870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7AE-4953-9FCF-7CE9862870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90.16</c:v>
                </c:pt>
                <c:pt idx="1">
                  <c:v>108.47</c:v>
                </c:pt>
                <c:pt idx="2">
                  <c:v>110.78</c:v>
                </c:pt>
                <c:pt idx="3">
                  <c:v>116.41</c:v>
                </c:pt>
                <c:pt idx="4">
                  <c:v>109.66</c:v>
                </c:pt>
              </c:numCache>
            </c:numRef>
          </c:val>
          <c:extLst>
            <c:ext xmlns:c16="http://schemas.microsoft.com/office/drawing/2014/chart" uri="{C3380CC4-5D6E-409C-BE32-E72D297353CC}">
              <c16:uniqueId val="{00000000-42A8-4A58-BCD1-198CA4E03C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2A8-4A58-BCD1-198CA4E03C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52.32</c:v>
                </c:pt>
                <c:pt idx="1">
                  <c:v>53.78</c:v>
                </c:pt>
                <c:pt idx="2">
                  <c:v>54.8</c:v>
                </c:pt>
                <c:pt idx="3">
                  <c:v>55.42</c:v>
                </c:pt>
                <c:pt idx="4">
                  <c:v>55.87</c:v>
                </c:pt>
              </c:numCache>
            </c:numRef>
          </c:val>
          <c:extLst>
            <c:ext xmlns:c16="http://schemas.microsoft.com/office/drawing/2014/chart" uri="{C3380CC4-5D6E-409C-BE32-E72D297353CC}">
              <c16:uniqueId val="{00000000-D12B-463D-A9A7-E7B3790D3E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12B-463D-A9A7-E7B3790D3E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38.54</c:v>
                </c:pt>
                <c:pt idx="1">
                  <c:v>40.51</c:v>
                </c:pt>
                <c:pt idx="2">
                  <c:v>43.2</c:v>
                </c:pt>
                <c:pt idx="3">
                  <c:v>43.08</c:v>
                </c:pt>
                <c:pt idx="4">
                  <c:v>45.29</c:v>
                </c:pt>
              </c:numCache>
            </c:numRef>
          </c:val>
          <c:extLst>
            <c:ext xmlns:c16="http://schemas.microsoft.com/office/drawing/2014/chart" uri="{C3380CC4-5D6E-409C-BE32-E72D297353CC}">
              <c16:uniqueId val="{00000000-5C36-4F32-8B7D-14D5EC609B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C36-4F32-8B7D-14D5EC609B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C6-4C00-8FBE-C87861C1B9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1C6-4C00-8FBE-C87861C1B9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957.1</c:v>
                </c:pt>
                <c:pt idx="1">
                  <c:v>818.31</c:v>
                </c:pt>
                <c:pt idx="2">
                  <c:v>695.41</c:v>
                </c:pt>
                <c:pt idx="3">
                  <c:v>571.77</c:v>
                </c:pt>
                <c:pt idx="4">
                  <c:v>634.87</c:v>
                </c:pt>
              </c:numCache>
            </c:numRef>
          </c:val>
          <c:extLst>
            <c:ext xmlns:c16="http://schemas.microsoft.com/office/drawing/2014/chart" uri="{C3380CC4-5D6E-409C-BE32-E72D297353CC}">
              <c16:uniqueId val="{00000000-24D7-4E60-9F58-A974E93E34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4D7-4E60-9F58-A974E93E34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173.02</c:v>
                </c:pt>
                <c:pt idx="1">
                  <c:v>139.13</c:v>
                </c:pt>
                <c:pt idx="2">
                  <c:v>136.58000000000001</c:v>
                </c:pt>
                <c:pt idx="3">
                  <c:v>137.87</c:v>
                </c:pt>
                <c:pt idx="4">
                  <c:v>139.07</c:v>
                </c:pt>
              </c:numCache>
            </c:numRef>
          </c:val>
          <c:extLst>
            <c:ext xmlns:c16="http://schemas.microsoft.com/office/drawing/2014/chart" uri="{C3380CC4-5D6E-409C-BE32-E72D297353CC}">
              <c16:uniqueId val="{00000000-E95F-442C-910D-152E179F4B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95F-442C-910D-152E179F4B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86.29</c:v>
                </c:pt>
                <c:pt idx="1">
                  <c:v>108.09</c:v>
                </c:pt>
                <c:pt idx="2">
                  <c:v>106.95</c:v>
                </c:pt>
                <c:pt idx="3">
                  <c:v>114.69</c:v>
                </c:pt>
                <c:pt idx="4">
                  <c:v>109.82</c:v>
                </c:pt>
              </c:numCache>
            </c:numRef>
          </c:val>
          <c:extLst>
            <c:ext xmlns:c16="http://schemas.microsoft.com/office/drawing/2014/chart" uri="{C3380CC4-5D6E-409C-BE32-E72D297353CC}">
              <c16:uniqueId val="{00000000-DE36-46AF-B3F4-E4439583AA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E36-46AF-B3F4-E4439583AA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280.44</c:v>
                </c:pt>
                <c:pt idx="1">
                  <c:v>261.94</c:v>
                </c:pt>
                <c:pt idx="2">
                  <c:v>261.19</c:v>
                </c:pt>
                <c:pt idx="3">
                  <c:v>250.83</c:v>
                </c:pt>
                <c:pt idx="4">
                  <c:v>270.63</c:v>
                </c:pt>
              </c:numCache>
            </c:numRef>
          </c:val>
          <c:extLst>
            <c:ext xmlns:c16="http://schemas.microsoft.com/office/drawing/2014/chart" uri="{C3380CC4-5D6E-409C-BE32-E72D297353CC}">
              <c16:uniqueId val="{00000000-453A-4639-B958-47855C96E8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53A-4639-B958-47855C96E8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33" zoomScale="85" zoomScaleNormal="85" workbookViewId="0">
      <selection activeCell="CL51" sqref="CL5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鳥羽市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16424</v>
      </c>
      <c r="AM8" s="65"/>
      <c r="AN8" s="65"/>
      <c r="AO8" s="65"/>
      <c r="AP8" s="65"/>
      <c r="AQ8" s="65"/>
      <c r="AR8" s="65"/>
      <c r="AS8" s="65"/>
      <c r="AT8" s="36">
        <f>データ!$S$6</f>
        <v>107.34</v>
      </c>
      <c r="AU8" s="37"/>
      <c r="AV8" s="37"/>
      <c r="AW8" s="37"/>
      <c r="AX8" s="37"/>
      <c r="AY8" s="37"/>
      <c r="AZ8" s="37"/>
      <c r="BA8" s="37"/>
      <c r="BB8" s="54">
        <f>データ!$T$6</f>
        <v>153.01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85.66</v>
      </c>
      <c r="J10" s="37"/>
      <c r="K10" s="37"/>
      <c r="L10" s="37"/>
      <c r="M10" s="37"/>
      <c r="N10" s="37"/>
      <c r="O10" s="64"/>
      <c r="P10" s="54">
        <f>データ!$P$6</f>
        <v>99.92</v>
      </c>
      <c r="Q10" s="54"/>
      <c r="R10" s="54"/>
      <c r="S10" s="54"/>
      <c r="T10" s="54"/>
      <c r="U10" s="54"/>
      <c r="V10" s="54"/>
      <c r="W10" s="65">
        <f>データ!$Q$6</f>
        <v>3025</v>
      </c>
      <c r="X10" s="65"/>
      <c r="Y10" s="65"/>
      <c r="Z10" s="65"/>
      <c r="AA10" s="65"/>
      <c r="AB10" s="65"/>
      <c r="AC10" s="65"/>
      <c r="AD10" s="2"/>
      <c r="AE10" s="2"/>
      <c r="AF10" s="2"/>
      <c r="AG10" s="2"/>
      <c r="AH10" s="2"/>
      <c r="AI10" s="2"/>
      <c r="AJ10" s="2"/>
      <c r="AK10" s="2"/>
      <c r="AL10" s="65">
        <f>データ!$U$6</f>
        <v>16237</v>
      </c>
      <c r="AM10" s="65"/>
      <c r="AN10" s="65"/>
      <c r="AO10" s="65"/>
      <c r="AP10" s="65"/>
      <c r="AQ10" s="65"/>
      <c r="AR10" s="65"/>
      <c r="AS10" s="65"/>
      <c r="AT10" s="36">
        <f>データ!$V$6</f>
        <v>107.34</v>
      </c>
      <c r="AU10" s="37"/>
      <c r="AV10" s="37"/>
      <c r="AW10" s="37"/>
      <c r="AX10" s="37"/>
      <c r="AY10" s="37"/>
      <c r="AZ10" s="37"/>
      <c r="BA10" s="37"/>
      <c r="BB10" s="54">
        <f>データ!$W$6</f>
        <v>151.27000000000001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ZxcNTgqt6ll8KAMrOj59aJvKGqauRC2zXTRFCUHv6AO+tU26MoeJSjaHyDu4wfmA2mzFynKgX5zMmSyD4E2iA==" saltValue="tNSGNVY/g5mJ+AOglWVMg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242110</v>
      </c>
      <c r="D6" s="20">
        <f t="shared" si="3"/>
        <v>46</v>
      </c>
      <c r="E6" s="20">
        <f t="shared" si="3"/>
        <v>1</v>
      </c>
      <c r="F6" s="20">
        <f t="shared" si="3"/>
        <v>0</v>
      </c>
      <c r="G6" s="20">
        <f t="shared" si="3"/>
        <v>1</v>
      </c>
      <c r="H6" s="20" t="str">
        <f t="shared" si="3"/>
        <v>三重県　鳥羽市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85.66</v>
      </c>
      <c r="P6" s="21">
        <f t="shared" si="3"/>
        <v>99.92</v>
      </c>
      <c r="Q6" s="21">
        <f t="shared" si="3"/>
        <v>3025</v>
      </c>
      <c r="R6" s="21">
        <f t="shared" si="3"/>
        <v>16424</v>
      </c>
      <c r="S6" s="21">
        <f t="shared" si="3"/>
        <v>107.34</v>
      </c>
      <c r="T6" s="21">
        <f t="shared" si="3"/>
        <v>153.01</v>
      </c>
      <c r="U6" s="21">
        <f t="shared" si="3"/>
        <v>16237</v>
      </c>
      <c r="V6" s="21">
        <f t="shared" si="3"/>
        <v>107.34</v>
      </c>
      <c r="W6" s="21">
        <f t="shared" si="3"/>
        <v>151.27000000000001</v>
      </c>
      <c r="X6" s="22">
        <f>IF(X7="",NA(),X7)</f>
        <v>90.16</v>
      </c>
      <c r="Y6" s="22">
        <f t="shared" ref="Y6:AG6" si="4">IF(Y7="",NA(),Y7)</f>
        <v>108.47</v>
      </c>
      <c r="Z6" s="22">
        <f t="shared" si="4"/>
        <v>110.78</v>
      </c>
      <c r="AA6" s="22">
        <f t="shared" si="4"/>
        <v>116.41</v>
      </c>
      <c r="AB6" s="22">
        <f t="shared" si="4"/>
        <v>109.66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957.1</v>
      </c>
      <c r="AU6" s="22">
        <f t="shared" ref="AU6:BC6" si="6">IF(AU7="",NA(),AU7)</f>
        <v>818.31</v>
      </c>
      <c r="AV6" s="22">
        <f t="shared" si="6"/>
        <v>695.41</v>
      </c>
      <c r="AW6" s="22">
        <f t="shared" si="6"/>
        <v>571.77</v>
      </c>
      <c r="AX6" s="22">
        <f t="shared" si="6"/>
        <v>634.87</v>
      </c>
      <c r="AY6" s="22">
        <f t="shared" si="6"/>
        <v>367.55</v>
      </c>
      <c r="AZ6" s="22">
        <f t="shared" si="6"/>
        <v>378.56</v>
      </c>
      <c r="BA6" s="22">
        <f t="shared" si="6"/>
        <v>364.46</v>
      </c>
      <c r="BB6" s="22">
        <f t="shared" si="6"/>
        <v>338.89</v>
      </c>
      <c r="BC6" s="22">
        <f t="shared" si="6"/>
        <v>352.34</v>
      </c>
      <c r="BD6" s="21" t="str">
        <f>IF(BD7="","",IF(BD7="-","【-】","【"&amp;SUBSTITUTE(TEXT(BD7,"#,##0.00"),"-","△")&amp;"】"))</f>
        <v>【239.69】</v>
      </c>
      <c r="BE6" s="22">
        <f>IF(BE7="",NA(),BE7)</f>
        <v>173.02</v>
      </c>
      <c r="BF6" s="22">
        <f t="shared" ref="BF6:BN6" si="7">IF(BF7="",NA(),BF7)</f>
        <v>139.13</v>
      </c>
      <c r="BG6" s="22">
        <f t="shared" si="7"/>
        <v>136.58000000000001</v>
      </c>
      <c r="BH6" s="22">
        <f t="shared" si="7"/>
        <v>137.87</v>
      </c>
      <c r="BI6" s="22">
        <f t="shared" si="7"/>
        <v>139.07</v>
      </c>
      <c r="BJ6" s="22">
        <f t="shared" si="7"/>
        <v>418.68</v>
      </c>
      <c r="BK6" s="22">
        <f t="shared" si="7"/>
        <v>395.68</v>
      </c>
      <c r="BL6" s="22">
        <f t="shared" si="7"/>
        <v>403.72</v>
      </c>
      <c r="BM6" s="22">
        <f t="shared" si="7"/>
        <v>400.21</v>
      </c>
      <c r="BN6" s="22">
        <f t="shared" si="7"/>
        <v>391.13</v>
      </c>
      <c r="BO6" s="21" t="str">
        <f>IF(BO7="","",IF(BO7="-","【-】","【"&amp;SUBSTITUTE(TEXT(BO7,"#,##0.00"),"-","△")&amp;"】"))</f>
        <v>【264.86】</v>
      </c>
      <c r="BP6" s="22">
        <f>IF(BP7="",NA(),BP7)</f>
        <v>86.29</v>
      </c>
      <c r="BQ6" s="22">
        <f t="shared" ref="BQ6:BY6" si="8">IF(BQ7="",NA(),BQ7)</f>
        <v>108.09</v>
      </c>
      <c r="BR6" s="22">
        <f t="shared" si="8"/>
        <v>106.95</v>
      </c>
      <c r="BS6" s="22">
        <f t="shared" si="8"/>
        <v>114.69</v>
      </c>
      <c r="BT6" s="22">
        <f t="shared" si="8"/>
        <v>109.82</v>
      </c>
      <c r="BU6" s="22">
        <f t="shared" si="8"/>
        <v>94.78</v>
      </c>
      <c r="BV6" s="22">
        <f t="shared" si="8"/>
        <v>97.59</v>
      </c>
      <c r="BW6" s="22">
        <f t="shared" si="8"/>
        <v>92.17</v>
      </c>
      <c r="BX6" s="22">
        <f t="shared" si="8"/>
        <v>92.83</v>
      </c>
      <c r="BY6" s="22">
        <f t="shared" si="8"/>
        <v>92.16</v>
      </c>
      <c r="BZ6" s="21" t="str">
        <f>IF(BZ7="","",IF(BZ7="-","【-】","【"&amp;SUBSTITUTE(TEXT(BZ7,"#,##0.00"),"-","△")&amp;"】"))</f>
        <v>【97.59】</v>
      </c>
      <c r="CA6" s="22">
        <f>IF(CA7="",NA(),CA7)</f>
        <v>280.44</v>
      </c>
      <c r="CB6" s="22">
        <f t="shared" ref="CB6:CJ6" si="9">IF(CB7="",NA(),CB7)</f>
        <v>261.94</v>
      </c>
      <c r="CC6" s="22">
        <f t="shared" si="9"/>
        <v>261.19</v>
      </c>
      <c r="CD6" s="22">
        <f t="shared" si="9"/>
        <v>250.83</v>
      </c>
      <c r="CE6" s="22">
        <f t="shared" si="9"/>
        <v>270.63</v>
      </c>
      <c r="CF6" s="22">
        <f t="shared" si="9"/>
        <v>181.3</v>
      </c>
      <c r="CG6" s="22">
        <f t="shared" si="9"/>
        <v>181.71</v>
      </c>
      <c r="CH6" s="22">
        <f t="shared" si="9"/>
        <v>188.51</v>
      </c>
      <c r="CI6" s="22">
        <f t="shared" si="9"/>
        <v>189.43</v>
      </c>
      <c r="CJ6" s="22">
        <f t="shared" si="9"/>
        <v>196.75</v>
      </c>
      <c r="CK6" s="21" t="str">
        <f>IF(CK7="","",IF(CK7="-","【-】","【"&amp;SUBSTITUTE(TEXT(CK7,"#,##0.00"),"-","△")&amp;"】"))</f>
        <v>【181.66】</v>
      </c>
      <c r="CL6" s="22">
        <f>IF(CL7="",NA(),CL7)</f>
        <v>19.84</v>
      </c>
      <c r="CM6" s="22">
        <f t="shared" ref="CM6:CU6" si="10">IF(CM7="",NA(),CM7)</f>
        <v>20.46</v>
      </c>
      <c r="CN6" s="22">
        <f t="shared" si="10"/>
        <v>21.23</v>
      </c>
      <c r="CO6" s="22">
        <f t="shared" si="10"/>
        <v>20.85</v>
      </c>
      <c r="CP6" s="22">
        <f t="shared" si="10"/>
        <v>21.69</v>
      </c>
      <c r="CQ6" s="22">
        <f t="shared" si="10"/>
        <v>55.89</v>
      </c>
      <c r="CR6" s="22">
        <f t="shared" si="10"/>
        <v>55.72</v>
      </c>
      <c r="CS6" s="22">
        <f t="shared" si="10"/>
        <v>55.31</v>
      </c>
      <c r="CT6" s="22">
        <f t="shared" si="10"/>
        <v>55.14</v>
      </c>
      <c r="CU6" s="22">
        <f t="shared" si="10"/>
        <v>54.99</v>
      </c>
      <c r="CV6" s="21" t="str">
        <f>IF(CV7="","",IF(CV7="-","【-】","【"&amp;SUBSTITUTE(TEXT(CV7,"#,##0.00"),"-","△")&amp;"】"))</f>
        <v>【60.21】</v>
      </c>
      <c r="CW6" s="22">
        <f>IF(CW7="",NA(),CW7)</f>
        <v>88.46</v>
      </c>
      <c r="CX6" s="22">
        <f t="shared" ref="CX6:DF6" si="11">IF(CX7="",NA(),CX7)</f>
        <v>86.12</v>
      </c>
      <c r="CY6" s="22">
        <f t="shared" si="11"/>
        <v>85.99</v>
      </c>
      <c r="CZ6" s="22">
        <f t="shared" si="11"/>
        <v>88.37</v>
      </c>
      <c r="DA6" s="22">
        <f t="shared" si="11"/>
        <v>84.55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52.32</v>
      </c>
      <c r="DI6" s="22">
        <f t="shared" ref="DI6:DQ6" si="12">IF(DI7="",NA(),DI7)</f>
        <v>53.78</v>
      </c>
      <c r="DJ6" s="22">
        <f t="shared" si="12"/>
        <v>54.8</v>
      </c>
      <c r="DK6" s="22">
        <f t="shared" si="12"/>
        <v>55.42</v>
      </c>
      <c r="DL6" s="22">
        <f t="shared" si="12"/>
        <v>55.87</v>
      </c>
      <c r="DM6" s="22">
        <f t="shared" si="12"/>
        <v>50.63</v>
      </c>
      <c r="DN6" s="22">
        <f t="shared" si="12"/>
        <v>51.29</v>
      </c>
      <c r="DO6" s="22">
        <f t="shared" si="12"/>
        <v>52.2</v>
      </c>
      <c r="DP6" s="22">
        <f t="shared" si="12"/>
        <v>52.7</v>
      </c>
      <c r="DQ6" s="22">
        <f t="shared" si="12"/>
        <v>53.48</v>
      </c>
      <c r="DR6" s="21" t="str">
        <f>IF(DR7="","",IF(DR7="-","【-】","【"&amp;SUBSTITUTE(TEXT(DR7,"#,##0.00"),"-","△")&amp;"】"))</f>
        <v>【52.41】</v>
      </c>
      <c r="DS6" s="22">
        <f>IF(DS7="",NA(),DS7)</f>
        <v>38.54</v>
      </c>
      <c r="DT6" s="22">
        <f t="shared" ref="DT6:EB6" si="13">IF(DT7="",NA(),DT7)</f>
        <v>40.51</v>
      </c>
      <c r="DU6" s="22">
        <f t="shared" si="13"/>
        <v>43.2</v>
      </c>
      <c r="DV6" s="22">
        <f t="shared" si="13"/>
        <v>43.08</v>
      </c>
      <c r="DW6" s="22">
        <f t="shared" si="13"/>
        <v>45.29</v>
      </c>
      <c r="DX6" s="22">
        <f t="shared" si="13"/>
        <v>18.28</v>
      </c>
      <c r="DY6" s="22">
        <f t="shared" si="13"/>
        <v>19.61</v>
      </c>
      <c r="DZ6" s="22">
        <f t="shared" si="13"/>
        <v>20.73</v>
      </c>
      <c r="EA6" s="22">
        <f t="shared" si="13"/>
        <v>22.86</v>
      </c>
      <c r="EB6" s="22">
        <f t="shared" si="13"/>
        <v>24.31</v>
      </c>
      <c r="EC6" s="21" t="str">
        <f>IF(EC7="","",IF(EC7="-","【-】","【"&amp;SUBSTITUTE(TEXT(EC7,"#,##0.00"),"-","△")&amp;"】"))</f>
        <v>【26.78】</v>
      </c>
      <c r="ED6" s="22">
        <f>IF(ED7="",NA(),ED7)</f>
        <v>2.99</v>
      </c>
      <c r="EE6" s="22">
        <f t="shared" ref="EE6:EM6" si="14">IF(EE7="",NA(),EE7)</f>
        <v>0.36</v>
      </c>
      <c r="EF6" s="22">
        <f t="shared" si="14"/>
        <v>0.62</v>
      </c>
      <c r="EG6" s="22">
        <f t="shared" si="14"/>
        <v>0.41</v>
      </c>
      <c r="EH6" s="22">
        <f t="shared" si="14"/>
        <v>0.28999999999999998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242110</v>
      </c>
      <c r="D7" s="24">
        <v>46</v>
      </c>
      <c r="E7" s="24">
        <v>1</v>
      </c>
      <c r="F7" s="24">
        <v>0</v>
      </c>
      <c r="G7" s="24">
        <v>1</v>
      </c>
      <c r="H7" s="24" t="s">
        <v>93</v>
      </c>
      <c r="I7" s="24" t="s">
        <v>94</v>
      </c>
      <c r="J7" s="24" t="s">
        <v>95</v>
      </c>
      <c r="K7" s="24" t="s">
        <v>96</v>
      </c>
      <c r="L7" s="24" t="s">
        <v>97</v>
      </c>
      <c r="M7" s="24" t="s">
        <v>98</v>
      </c>
      <c r="N7" s="25" t="s">
        <v>99</v>
      </c>
      <c r="O7" s="25">
        <v>85.66</v>
      </c>
      <c r="P7" s="25">
        <v>99.92</v>
      </c>
      <c r="Q7" s="25">
        <v>3025</v>
      </c>
      <c r="R7" s="25">
        <v>16424</v>
      </c>
      <c r="S7" s="25">
        <v>107.34</v>
      </c>
      <c r="T7" s="25">
        <v>153.01</v>
      </c>
      <c r="U7" s="25">
        <v>16237</v>
      </c>
      <c r="V7" s="25">
        <v>107.34</v>
      </c>
      <c r="W7" s="25">
        <v>151.27000000000001</v>
      </c>
      <c r="X7" s="25">
        <v>90.16</v>
      </c>
      <c r="Y7" s="25">
        <v>108.47</v>
      </c>
      <c r="Z7" s="25">
        <v>110.78</v>
      </c>
      <c r="AA7" s="25">
        <v>116.41</v>
      </c>
      <c r="AB7" s="25">
        <v>109.66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957.1</v>
      </c>
      <c r="AU7" s="25">
        <v>818.31</v>
      </c>
      <c r="AV7" s="25">
        <v>695.41</v>
      </c>
      <c r="AW7" s="25">
        <v>571.77</v>
      </c>
      <c r="AX7" s="25">
        <v>634.87</v>
      </c>
      <c r="AY7" s="25">
        <v>367.55</v>
      </c>
      <c r="AZ7" s="25">
        <v>378.56</v>
      </c>
      <c r="BA7" s="25">
        <v>364.46</v>
      </c>
      <c r="BB7" s="25">
        <v>338.89</v>
      </c>
      <c r="BC7" s="25">
        <v>352.34</v>
      </c>
      <c r="BD7" s="25">
        <v>239.69</v>
      </c>
      <c r="BE7" s="25">
        <v>173.02</v>
      </c>
      <c r="BF7" s="25">
        <v>139.13</v>
      </c>
      <c r="BG7" s="25">
        <v>136.58000000000001</v>
      </c>
      <c r="BH7" s="25">
        <v>137.87</v>
      </c>
      <c r="BI7" s="25">
        <v>139.07</v>
      </c>
      <c r="BJ7" s="25">
        <v>418.68</v>
      </c>
      <c r="BK7" s="25">
        <v>395.68</v>
      </c>
      <c r="BL7" s="25">
        <v>403.72</v>
      </c>
      <c r="BM7" s="25">
        <v>400.21</v>
      </c>
      <c r="BN7" s="25">
        <v>391.13</v>
      </c>
      <c r="BO7" s="25">
        <v>264.86</v>
      </c>
      <c r="BP7" s="25">
        <v>86.29</v>
      </c>
      <c r="BQ7" s="25">
        <v>108.09</v>
      </c>
      <c r="BR7" s="25">
        <v>106.95</v>
      </c>
      <c r="BS7" s="25">
        <v>114.69</v>
      </c>
      <c r="BT7" s="25">
        <v>109.82</v>
      </c>
      <c r="BU7" s="25">
        <v>94.78</v>
      </c>
      <c r="BV7" s="25">
        <v>97.59</v>
      </c>
      <c r="BW7" s="25">
        <v>92.17</v>
      </c>
      <c r="BX7" s="25">
        <v>92.83</v>
      </c>
      <c r="BY7" s="25">
        <v>92.16</v>
      </c>
      <c r="BZ7" s="25">
        <v>97.59</v>
      </c>
      <c r="CA7" s="25">
        <v>280.44</v>
      </c>
      <c r="CB7" s="25">
        <v>261.94</v>
      </c>
      <c r="CC7" s="25">
        <v>261.19</v>
      </c>
      <c r="CD7" s="25">
        <v>250.83</v>
      </c>
      <c r="CE7" s="25">
        <v>270.63</v>
      </c>
      <c r="CF7" s="25">
        <v>181.3</v>
      </c>
      <c r="CG7" s="25">
        <v>181.71</v>
      </c>
      <c r="CH7" s="25">
        <v>188.51</v>
      </c>
      <c r="CI7" s="25">
        <v>189.43</v>
      </c>
      <c r="CJ7" s="25">
        <v>196.75</v>
      </c>
      <c r="CK7" s="25">
        <v>181.66</v>
      </c>
      <c r="CL7" s="25">
        <v>19.84</v>
      </c>
      <c r="CM7" s="25">
        <v>20.46</v>
      </c>
      <c r="CN7" s="25">
        <v>21.23</v>
      </c>
      <c r="CO7" s="25">
        <v>20.85</v>
      </c>
      <c r="CP7" s="25">
        <v>21.69</v>
      </c>
      <c r="CQ7" s="25">
        <v>55.89</v>
      </c>
      <c r="CR7" s="25">
        <v>55.72</v>
      </c>
      <c r="CS7" s="25">
        <v>55.31</v>
      </c>
      <c r="CT7" s="25">
        <v>55.14</v>
      </c>
      <c r="CU7" s="25">
        <v>54.99</v>
      </c>
      <c r="CV7" s="25">
        <v>60.21</v>
      </c>
      <c r="CW7" s="25">
        <v>88.46</v>
      </c>
      <c r="CX7" s="25">
        <v>86.12</v>
      </c>
      <c r="CY7" s="25">
        <v>85.99</v>
      </c>
      <c r="CZ7" s="25">
        <v>88.37</v>
      </c>
      <c r="DA7" s="25">
        <v>84.55</v>
      </c>
      <c r="DB7" s="25">
        <v>81.27</v>
      </c>
      <c r="DC7" s="25">
        <v>81.260000000000005</v>
      </c>
      <c r="DD7" s="25">
        <v>80.36</v>
      </c>
      <c r="DE7" s="25">
        <v>80.13</v>
      </c>
      <c r="DF7" s="25">
        <v>79.34</v>
      </c>
      <c r="DG7" s="25">
        <v>89.21</v>
      </c>
      <c r="DH7" s="25">
        <v>52.32</v>
      </c>
      <c r="DI7" s="25">
        <v>53.78</v>
      </c>
      <c r="DJ7" s="25">
        <v>54.8</v>
      </c>
      <c r="DK7" s="25">
        <v>55.42</v>
      </c>
      <c r="DL7" s="25">
        <v>55.87</v>
      </c>
      <c r="DM7" s="25">
        <v>50.63</v>
      </c>
      <c r="DN7" s="25">
        <v>51.29</v>
      </c>
      <c r="DO7" s="25">
        <v>52.2</v>
      </c>
      <c r="DP7" s="25">
        <v>52.7</v>
      </c>
      <c r="DQ7" s="25">
        <v>53.48</v>
      </c>
      <c r="DR7" s="25">
        <v>52.41</v>
      </c>
      <c r="DS7" s="25">
        <v>38.54</v>
      </c>
      <c r="DT7" s="25">
        <v>40.51</v>
      </c>
      <c r="DU7" s="25">
        <v>43.2</v>
      </c>
      <c r="DV7" s="25">
        <v>43.08</v>
      </c>
      <c r="DW7" s="25">
        <v>45.29</v>
      </c>
      <c r="DX7" s="25">
        <v>18.28</v>
      </c>
      <c r="DY7" s="25">
        <v>19.61</v>
      </c>
      <c r="DZ7" s="25">
        <v>20.73</v>
      </c>
      <c r="EA7" s="25">
        <v>22.86</v>
      </c>
      <c r="EB7" s="25">
        <v>24.31</v>
      </c>
      <c r="EC7" s="25">
        <v>26.78</v>
      </c>
      <c r="ED7" s="25">
        <v>2.99</v>
      </c>
      <c r="EE7" s="25">
        <v>0.36</v>
      </c>
      <c r="EF7" s="25">
        <v>0.62</v>
      </c>
      <c r="EG7" s="25">
        <v>0.41</v>
      </c>
      <c r="EH7" s="25">
        <v>0.28999999999999998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