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drawingml.chartshapes+xml" PartName="/xl/drawings/drawing11.xml"/>
  <Override ContentType="application/vnd.openxmlformats-officedocument.drawingml.chartshapes+xml" PartName="/xl/drawings/drawing1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567\Desktop\"/>
    </mc:Choice>
  </mc:AlternateContent>
  <workbookProtection workbookAlgorithmName="SHA-512" workbookHashValue="TMa+jMWmE9m3FHlhxu+wDAP+flkiKs640NMou9u9R30RJVq/LTGbiK1gsSe+5Pkijtg99fLy0osJ57KWfTo1kw==" workbookSaltValue="S+XREJg2MVvl76A8cz59sA==" workbookSpinCount="100000" lockStructure="1"/>
  <bookViews>
    <workbookView xWindow="0" yWindow="0" windowWidth="23040" windowHeight="9216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10" i="5" l="1"/>
  <c r="BY10" i="5"/>
  <c r="BO10" i="5"/>
  <c r="AG10" i="5"/>
  <c r="W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KZ55" i="4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N6" i="5"/>
  <c r="AJ12" i="5" s="1"/>
  <c r="AM6" i="5"/>
  <c r="GZ33" i="4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EH90" i="4"/>
  <c r="DG90" i="4"/>
  <c r="AD90" i="4"/>
  <c r="C90" i="4"/>
  <c r="PZ81" i="4"/>
  <c r="OY81" i="4"/>
  <c r="KO81" i="4"/>
  <c r="JN81" i="4"/>
  <c r="IM81" i="4"/>
  <c r="HL81" i="4"/>
  <c r="GK81" i="4"/>
  <c r="EC81" i="4"/>
  <c r="AZ81" i="4"/>
  <c r="Y81" i="4"/>
  <c r="RA80" i="4"/>
  <c r="PZ80" i="4"/>
  <c r="OY80" i="4"/>
  <c r="NX80" i="4"/>
  <c r="MW80" i="4"/>
  <c r="JN80" i="4"/>
  <c r="IM80" i="4"/>
  <c r="EC80" i="4"/>
  <c r="DB80" i="4"/>
  <c r="CA80" i="4"/>
  <c r="AZ80" i="4"/>
  <c r="Y80" i="4"/>
  <c r="RA79" i="4"/>
  <c r="OY79" i="4"/>
  <c r="NX79" i="4"/>
  <c r="MW79" i="4"/>
  <c r="KO79" i="4"/>
  <c r="JN79" i="4"/>
  <c r="IM79" i="4"/>
  <c r="HL79" i="4"/>
  <c r="EC79" i="4"/>
  <c r="DB79" i="4"/>
  <c r="CA79" i="4"/>
  <c r="AZ79" i="4"/>
  <c r="Y79" i="4"/>
  <c r="RH56" i="4"/>
  <c r="QN56" i="4"/>
  <c r="OF56" i="4"/>
  <c r="MN56" i="4"/>
  <c r="LT56" i="4"/>
  <c r="KZ56" i="4"/>
  <c r="KF56" i="4"/>
  <c r="JL56" i="4"/>
  <c r="GF56" i="4"/>
  <c r="FL56" i="4"/>
  <c r="CZ56" i="4"/>
  <c r="CF56" i="4"/>
  <c r="BL56" i="4"/>
  <c r="AR56" i="4"/>
  <c r="X56" i="4"/>
  <c r="RH55" i="4"/>
  <c r="QN55" i="4"/>
  <c r="OZ55" i="4"/>
  <c r="OF55" i="4"/>
  <c r="MN55" i="4"/>
  <c r="LT55" i="4"/>
  <c r="JL55" i="4"/>
  <c r="GZ55" i="4"/>
  <c r="GF55" i="4"/>
  <c r="FL55" i="4"/>
  <c r="BL55" i="4"/>
  <c r="RH54" i="4"/>
  <c r="QN54" i="4"/>
  <c r="PT54" i="4"/>
  <c r="OZ54" i="4"/>
  <c r="OF54" i="4"/>
  <c r="MN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OF33" i="4"/>
  <c r="MN33" i="4"/>
  <c r="LT33" i="4"/>
  <c r="KZ33" i="4"/>
  <c r="KF33" i="4"/>
  <c r="JL33" i="4"/>
  <c r="GF33" i="4"/>
  <c r="FL33" i="4"/>
  <c r="CZ33" i="4"/>
  <c r="CF33" i="4"/>
  <c r="BL33" i="4"/>
  <c r="AR33" i="4"/>
  <c r="X33" i="4"/>
  <c r="RH32" i="4"/>
  <c r="QN32" i="4"/>
  <c r="OZ32" i="4"/>
  <c r="OF32" i="4"/>
  <c r="MN32" i="4"/>
  <c r="JL32" i="4"/>
  <c r="GZ32" i="4"/>
  <c r="GF32" i="4"/>
  <c r="FL32" i="4"/>
  <c r="BL32" i="4"/>
  <c r="RH31" i="4"/>
  <c r="QN31" i="4"/>
  <c r="PT31" i="4"/>
  <c r="OZ31" i="4"/>
  <c r="OF31" i="4"/>
  <c r="MN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CF32" i="4" l="1"/>
  <c r="KF32" i="4"/>
  <c r="CF55" i="4"/>
  <c r="KF55" i="4"/>
  <c r="X32" i="4"/>
  <c r="CZ32" i="4"/>
  <c r="KZ32" i="4"/>
  <c r="OZ33" i="4"/>
  <c r="X55" i="4"/>
  <c r="CZ55" i="4"/>
  <c r="GZ56" i="4"/>
  <c r="OZ56" i="4"/>
  <c r="GK80" i="4"/>
  <c r="MW81" i="4"/>
  <c r="RA81" i="4"/>
  <c r="LT31" i="4"/>
  <c r="AR32" i="4"/>
  <c r="ER32" i="4"/>
  <c r="HT32" i="4"/>
  <c r="LT32" i="4"/>
  <c r="PT32" i="4"/>
  <c r="ER33" i="4"/>
  <c r="HT33" i="4"/>
  <c r="PT33" i="4"/>
  <c r="LT54" i="4"/>
  <c r="AR55" i="4"/>
  <c r="ER55" i="4"/>
  <c r="HT55" i="4"/>
  <c r="PT55" i="4"/>
  <c r="ER56" i="4"/>
  <c r="HT56" i="4"/>
  <c r="PT56" i="4"/>
  <c r="GK79" i="4"/>
  <c r="PZ79" i="4"/>
  <c r="HL80" i="4"/>
  <c r="DB81" i="4"/>
  <c r="NX81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Q10" i="5"/>
  <c r="AU10" i="5"/>
  <c r="BE10" i="5"/>
  <c r="CI10" i="5"/>
  <c r="CM10" i="5"/>
  <c r="CW10" i="5"/>
  <c r="DQ10" i="5"/>
  <c r="EA10" i="5"/>
  <c r="EE10" i="5"/>
  <c r="AI12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CK11" i="5"/>
  <c r="KO80" i="4"/>
  <c r="CA81" i="4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<sst xmlns="http://schemas.openxmlformats.org/spreadsheetml/2006/main" count="262" uniqueCount="106">
  <si>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</si>
  <si>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</si>
  <si>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</si>
  <si>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</si>
  <si>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</si>
  <si>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</si>
  <si>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</si>
  <si>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</si>
  <si>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</si>
  <si>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</si>
  <si>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</si>
  <si>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</si>
  <si>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</si>
  <si>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</si>
  <si>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</si>
  <si>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</si>
  <si>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</si>
  <si>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</si>
  <si>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</si>
  <si>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</si>
  <si>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</si>
  <si>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</si>
  <si>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</si>
  <si>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</si>
  <si>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</si>
  <si>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</si>
  <si>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</si>
  <si>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</si>
  <si>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</si>
  <si>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</si>
  <si>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</si>
  <si>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</si>
  <si>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</si>
  <si>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</si>
  <si>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</si>
  <si>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</si>
  <si>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</si>
  <si>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</si>
  <si>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</si>
  <si>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</si>
  <si>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</si>
  <si>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</si>
  <si>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</si>
  <si>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</si>
  <si>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</si>
  <si>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</si>
  <si>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</si>
  <si>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</si>
  <si>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</si>
  <si>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</si>
  <si>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</si>
  <si>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</si>
  <si>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</si>
  <si>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</si>
  <si>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</si>
  <si>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</si>
  <si>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</si>
  <si>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</si>
  <si>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</si>
  <si>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</si>
  <si>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</si>
  <si>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</si>
  <si>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</si>
  <si>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</si>
  <si>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</si>
  <si>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</si>
  <si>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</si>
  <si>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</si>
  <si>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</si>
  <si>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</si>
  <si>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</si>
  <si>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</si>
  <si>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</si>
  <si>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</si>
  <si>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</si>
  <si>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</si>
  <si>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</si>
  <si>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</si>
  <si>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</si>
  <si>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</si>
  <si>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</si>
  <si>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</si>
  <si>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</si>
  <si>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</si>
  <si>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</si>
  <si>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</si>
  <si>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</si>
  <si>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242101</t>
  </si>
  <si>
    <t>46</t>
  </si>
  <si>
    <t>02</t>
  </si>
  <si>
    <t>0</t>
  </si>
  <si>
    <t>000</t>
  </si>
  <si>
    <t>三重県　亀山市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</si>
  <si>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</si>
  <si>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</si>
  <si>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</si>
  <si>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</si>
  <si>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</si>
  <si>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</si>
  <si>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</si>
  <si>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</si>
  <si>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</si>
  <si>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</si>
  <si>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15年度に供用開始した事業であり、施設は比較的新しく、財政的にも健全であるが、機械・電気設備等は更新時期を迎えており、適正規模の流動資産を確保しつつ、計画的な設備投資を行っていく必要がある。
　工業用水道事業としては極小規模であり、将来的に給水原価が上昇する可能性も大きく、料金回収率や経常収支比率の維持に努める必要がある。
　また、水源施設を上水道と共用しており、適正規模による健全な事業を維持できるように、料金収入等の検証も必要である。</t>
    <phoneticPr fontId="5"/>
  </si>
  <si>
    <t>①平成15年度に供用開始した新しい事業であるため、施設更新を行っておらず、減価償却率は60％を超えて平均値を上回った。計画的な施設の更新が必要である。
②管路は法定耐用年数の40年を経過するものがないため、経年化率は0である。
③耐用年数を経過する管路がなく、管路更新率は0である。</t>
    <rPh sb="25" eb="27">
      <t>シセツ</t>
    </rPh>
    <rPh sb="27" eb="29">
      <t>コウシン</t>
    </rPh>
    <rPh sb="30" eb="31">
      <t>オコナ</t>
    </rPh>
    <phoneticPr fontId="5"/>
  </si>
  <si>
    <t>①経常収支比率は平均値を上回っており、前年度より増加した。主な要因は、新規企業に給水を開始したことによる給水収益の増加と、修繕費など営業費用の減少によるものである。
②累積欠損金比率は0であり健全である。
③流動比率は、給水収益の増加、修繕費などの減少に伴い前年度より増加し、平均値を上回っている。
④新規の借入れを行っていないため、企業債残高は年々減少しており、平均値を下回っている。
⑤料金回収率は平均値を上回っており、前年度より増加している。主な要因は修繕費などの減少により、給水原価が減少したことによる。
⑥給水原価は平均値を大幅に下回っており、修繕費などが減少したことにより、前年度より減少している。
⑦施設利用率は、平均値を大きく下回った。これは一部企業の使用水量の減少によるものである。
⑧契約率は100％となっている。収益性の高い経営ができており、契約率100％を維持するよう努める必要がある。</t>
    <rPh sb="35" eb="39">
      <t>シンキキギョウ</t>
    </rPh>
    <rPh sb="40" eb="42">
      <t>キュウスイ</t>
    </rPh>
    <rPh sb="43" eb="45">
      <t>カイシ</t>
    </rPh>
    <rPh sb="52" eb="56">
      <t>キュウスイシュウエキ</t>
    </rPh>
    <rPh sb="57" eb="59">
      <t>ゾウカ</t>
    </rPh>
    <rPh sb="61" eb="63">
      <t>シュウゼン</t>
    </rPh>
    <rPh sb="110" eb="114">
      <t>キュウスイシュウエキ</t>
    </rPh>
    <rPh sb="115" eb="117">
      <t>ゾウカ</t>
    </rPh>
    <rPh sb="124" eb="126">
      <t>ゲンショウ</t>
    </rPh>
    <rPh sb="127" eb="128">
      <t>トモナ</t>
    </rPh>
    <rPh sb="151" eb="153">
      <t>シンキ</t>
    </rPh>
    <rPh sb="154" eb="155">
      <t>カ</t>
    </rPh>
    <rPh sb="155" eb="156">
      <t>イ</t>
    </rPh>
    <rPh sb="158" eb="159">
      <t>オコナ</t>
    </rPh>
    <rPh sb="229" eb="232">
      <t>シュウゼンヒ</t>
    </rPh>
    <rPh sb="277" eb="279">
      <t>シュウゼン</t>
    </rPh>
    <rPh sb="314" eb="317">
      <t>ヘイキンチ</t>
    </rPh>
    <rPh sb="318" eb="319">
      <t>オオ</t>
    </rPh>
    <rPh sb="321" eb="322">
      <t>シタ</t>
    </rPh>
    <rPh sb="322" eb="323">
      <t>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</si>
</sst>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22" fillId="0" borderId="8" xfId="0" applyFont="1" applyBorder="1">
      <alignment vertical="center"/>
    </xf>
    <xf numFmtId="0" fontId="22" fillId="0" borderId="0" xfId="0" applyFont="1">
      <alignment vertical="center"/>
    </xf>
    <xf numFmtId="0" fontId="22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../drawings/drawing11.xml" Type="http://schemas.openxmlformats.org/officeDocument/2006/relationships/chartUserShapes"/></Relationships>
</file>

<file path=xl/charts/_rels/chart11.xml.rels><?xml version="1.0" encoding="UTF-8" standalone="yes"?><Relationships xmlns="http://schemas.openxmlformats.org/package/2006/relationships"><Relationship Id="rId1" Target="../drawings/drawing1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54.1</c:v>
                </c:pt>
                <c:pt idx="1">
                  <c:v>54.96</c:v>
                </c:pt>
                <c:pt idx="2">
                  <c:v>56.79</c:v>
                </c:pt>
                <c:pt idx="3">
                  <c:v>59.54</c:v>
                </c:pt>
                <c:pt idx="4">
                  <c:v>62.28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6-4E1C-92D4-F5F60EDD9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6-4E1C-92D4-F5F60EDD9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7-4C5E-A9AC-ABC7B7AA6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7-4C5E-A9AC-ABC7B7AA6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133.63999999999999</c:v>
                </c:pt>
                <c:pt idx="1">
                  <c:v>163.85</c:v>
                </c:pt>
                <c:pt idx="2">
                  <c:v>155.4</c:v>
                </c:pt>
                <c:pt idx="3">
                  <c:v>160.59</c:v>
                </c:pt>
                <c:pt idx="4">
                  <c:v>174.35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0-4A22-876E-A737B51BF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0-4A22-876E-A737B51BF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7-4CA2-8084-8D868773A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7-4CA2-8084-8D868773A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0-46CE-AF58-0CC474230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0.09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0-46CE-AF58-0CC474230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918.62</c:v>
                </c:pt>
                <c:pt idx="1">
                  <c:v>892.99</c:v>
                </c:pt>
                <c:pt idx="2">
                  <c:v>824.15</c:v>
                </c:pt>
                <c:pt idx="3">
                  <c:v>932.4</c:v>
                </c:pt>
                <c:pt idx="4">
                  <c:v>1016.37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7-42FD-8DD8-1718486BE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7-42FD-8DD8-1718486BE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286.83</c:v>
                </c:pt>
                <c:pt idx="1">
                  <c:v>268.64999999999998</c:v>
                </c:pt>
                <c:pt idx="2">
                  <c:v>230.16</c:v>
                </c:pt>
                <c:pt idx="3">
                  <c:v>201.41</c:v>
                </c:pt>
                <c:pt idx="4">
                  <c:v>155.1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E-42F0-9355-387DC804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E-42F0-9355-387DC804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138.24</c:v>
                </c:pt>
                <c:pt idx="1">
                  <c:v>173.76</c:v>
                </c:pt>
                <c:pt idx="2">
                  <c:v>161.53</c:v>
                </c:pt>
                <c:pt idx="3">
                  <c:v>164.56</c:v>
                </c:pt>
                <c:pt idx="4">
                  <c:v>189.79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4-4CC4-AA4C-4B1409A39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4-4CC4-AA4C-4B1409A39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19.86</c:v>
                </c:pt>
                <c:pt idx="1">
                  <c:v>15.94</c:v>
                </c:pt>
                <c:pt idx="2">
                  <c:v>17.25</c:v>
                </c:pt>
                <c:pt idx="3">
                  <c:v>15.76</c:v>
                </c:pt>
                <c:pt idx="4">
                  <c:v>15.05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0-42E3-ACF8-AB09B7BC7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0-42E3-ACF8-AB09B7BC7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37.39</c:v>
                </c:pt>
                <c:pt idx="1">
                  <c:v>36.64</c:v>
                </c:pt>
                <c:pt idx="2">
                  <c:v>34.25</c:v>
                </c:pt>
                <c:pt idx="3">
                  <c:v>34</c:v>
                </c:pt>
                <c:pt idx="4">
                  <c:v>24.36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C-44F5-8718-626A73D86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C-44F5-8718-626A73D86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87.85</c:v>
                </c:pt>
                <c:pt idx="1">
                  <c:v>94.07</c:v>
                </c:pt>
                <c:pt idx="2">
                  <c:v>94.07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7-420A-8982-5D7A4B307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7-420A-8982-5D7A4B307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FA79" zoomScaleNormal="100" workbookViewId="0">
      <selection activeCell="SM16" sqref="SM16:TA45"/>
    </sheetView>
  </sheetViews>
  <sheetFormatPr defaultColWidth="2.6640625" defaultRowHeight="13.2" x14ac:dyDescent="0.2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  <c r="IX2" s="144"/>
      <c r="IY2" s="144"/>
      <c r="IZ2" s="144"/>
      <c r="JA2" s="144"/>
      <c r="JB2" s="144"/>
      <c r="JC2" s="144"/>
      <c r="JD2" s="144"/>
      <c r="JE2" s="144"/>
      <c r="JF2" s="144"/>
      <c r="JG2" s="144"/>
      <c r="JH2" s="144"/>
      <c r="JI2" s="144"/>
      <c r="JJ2" s="144"/>
      <c r="JK2" s="144"/>
      <c r="JL2" s="144"/>
      <c r="JM2" s="144"/>
      <c r="JN2" s="144"/>
      <c r="JO2" s="144"/>
      <c r="JP2" s="144"/>
      <c r="JQ2" s="144"/>
      <c r="JR2" s="144"/>
      <c r="JS2" s="144"/>
      <c r="JT2" s="144"/>
      <c r="JU2" s="144"/>
      <c r="JV2" s="144"/>
      <c r="JW2" s="144"/>
      <c r="JX2" s="144"/>
      <c r="JY2" s="144"/>
      <c r="JZ2" s="144"/>
      <c r="KA2" s="144"/>
      <c r="KB2" s="144"/>
      <c r="KC2" s="144"/>
      <c r="KD2" s="144"/>
      <c r="KE2" s="144"/>
      <c r="KF2" s="144"/>
      <c r="KG2" s="144"/>
      <c r="KH2" s="144"/>
      <c r="KI2" s="144"/>
      <c r="KJ2" s="144"/>
      <c r="KK2" s="144"/>
      <c r="KL2" s="144"/>
      <c r="KM2" s="144"/>
      <c r="KN2" s="144"/>
      <c r="KO2" s="144"/>
      <c r="KP2" s="144"/>
      <c r="KQ2" s="144"/>
      <c r="KR2" s="144"/>
      <c r="KS2" s="144"/>
      <c r="KT2" s="144"/>
      <c r="KU2" s="144"/>
      <c r="KV2" s="144"/>
      <c r="KW2" s="144"/>
      <c r="KX2" s="144"/>
      <c r="KY2" s="144"/>
      <c r="KZ2" s="144"/>
      <c r="LA2" s="144"/>
      <c r="LB2" s="144"/>
      <c r="LC2" s="144"/>
      <c r="LD2" s="144"/>
      <c r="LE2" s="144"/>
      <c r="LF2" s="144"/>
      <c r="LG2" s="144"/>
      <c r="LH2" s="144"/>
      <c r="LI2" s="144"/>
      <c r="LJ2" s="144"/>
      <c r="LK2" s="144"/>
      <c r="LL2" s="144"/>
      <c r="LM2" s="144"/>
      <c r="LN2" s="144"/>
      <c r="LO2" s="144"/>
      <c r="LP2" s="144"/>
      <c r="LQ2" s="144"/>
      <c r="LR2" s="144"/>
      <c r="LS2" s="144"/>
      <c r="LT2" s="144"/>
      <c r="LU2" s="144"/>
      <c r="LV2" s="144"/>
      <c r="LW2" s="144"/>
      <c r="LX2" s="144"/>
      <c r="LY2" s="144"/>
      <c r="LZ2" s="144"/>
      <c r="MA2" s="144"/>
      <c r="MB2" s="144"/>
      <c r="MC2" s="144"/>
      <c r="MD2" s="144"/>
      <c r="ME2" s="144"/>
      <c r="MF2" s="144"/>
      <c r="MG2" s="144"/>
      <c r="MH2" s="144"/>
      <c r="MI2" s="144"/>
      <c r="MJ2" s="144"/>
      <c r="MK2" s="144"/>
      <c r="ML2" s="144"/>
      <c r="MM2" s="144"/>
      <c r="MN2" s="144"/>
      <c r="MO2" s="144"/>
      <c r="MP2" s="144"/>
      <c r="MQ2" s="144"/>
      <c r="MR2" s="144"/>
      <c r="MS2" s="144"/>
      <c r="MT2" s="144"/>
      <c r="MU2" s="144"/>
      <c r="MV2" s="144"/>
      <c r="MW2" s="144"/>
      <c r="MX2" s="144"/>
      <c r="MY2" s="144"/>
      <c r="MZ2" s="144"/>
      <c r="NA2" s="144"/>
      <c r="NB2" s="144"/>
      <c r="NC2" s="144"/>
      <c r="ND2" s="144"/>
      <c r="NE2" s="144"/>
      <c r="NF2" s="144"/>
      <c r="NG2" s="144"/>
      <c r="NH2" s="144"/>
      <c r="NI2" s="144"/>
      <c r="NJ2" s="144"/>
      <c r="NK2" s="144"/>
      <c r="NL2" s="144"/>
      <c r="NM2" s="144"/>
      <c r="NN2" s="144"/>
      <c r="NO2" s="144"/>
      <c r="NP2" s="144"/>
      <c r="NQ2" s="144"/>
      <c r="NR2" s="144"/>
      <c r="NS2" s="144"/>
      <c r="NT2" s="144"/>
      <c r="NU2" s="144"/>
      <c r="NV2" s="144"/>
      <c r="NW2" s="144"/>
      <c r="NX2" s="144"/>
      <c r="NY2" s="144"/>
      <c r="NZ2" s="144"/>
      <c r="OA2" s="144"/>
      <c r="OB2" s="144"/>
      <c r="OC2" s="144"/>
      <c r="OD2" s="144"/>
      <c r="OE2" s="144"/>
      <c r="OF2" s="144"/>
      <c r="OG2" s="144"/>
      <c r="OH2" s="144"/>
      <c r="OI2" s="144"/>
      <c r="OJ2" s="144"/>
      <c r="OK2" s="144"/>
      <c r="OL2" s="144"/>
      <c r="OM2" s="144"/>
      <c r="ON2" s="144"/>
      <c r="OO2" s="144"/>
      <c r="OP2" s="144"/>
      <c r="OQ2" s="144"/>
      <c r="OR2" s="144"/>
      <c r="OS2" s="144"/>
      <c r="OT2" s="144"/>
      <c r="OU2" s="144"/>
      <c r="OV2" s="144"/>
      <c r="OW2" s="144"/>
      <c r="OX2" s="144"/>
      <c r="OY2" s="144"/>
      <c r="OZ2" s="144"/>
      <c r="PA2" s="144"/>
      <c r="PB2" s="144"/>
      <c r="PC2" s="144"/>
      <c r="PD2" s="144"/>
      <c r="PE2" s="144"/>
      <c r="PF2" s="144"/>
      <c r="PG2" s="144"/>
      <c r="PH2" s="144"/>
      <c r="PI2" s="144"/>
      <c r="PJ2" s="144"/>
      <c r="PK2" s="144"/>
      <c r="PL2" s="144"/>
      <c r="PM2" s="144"/>
      <c r="PN2" s="144"/>
      <c r="PO2" s="144"/>
      <c r="PP2" s="144"/>
      <c r="PQ2" s="144"/>
      <c r="PR2" s="144"/>
      <c r="PS2" s="144"/>
      <c r="PT2" s="144"/>
      <c r="PU2" s="144"/>
      <c r="PV2" s="144"/>
      <c r="PW2" s="144"/>
      <c r="PX2" s="144"/>
      <c r="PY2" s="144"/>
      <c r="PZ2" s="144"/>
      <c r="QA2" s="144"/>
      <c r="QB2" s="144"/>
      <c r="QC2" s="144"/>
      <c r="QD2" s="144"/>
      <c r="QE2" s="144"/>
      <c r="QF2" s="144"/>
      <c r="QG2" s="144"/>
      <c r="QH2" s="144"/>
      <c r="QI2" s="144"/>
      <c r="QJ2" s="144"/>
      <c r="QK2" s="144"/>
      <c r="QL2" s="144"/>
      <c r="QM2" s="144"/>
      <c r="QN2" s="144"/>
      <c r="QO2" s="144"/>
      <c r="QP2" s="144"/>
      <c r="QQ2" s="144"/>
      <c r="QR2" s="144"/>
      <c r="QS2" s="144"/>
      <c r="QT2" s="144"/>
      <c r="QU2" s="144"/>
      <c r="QV2" s="144"/>
      <c r="QW2" s="144"/>
      <c r="QX2" s="144"/>
      <c r="QY2" s="144"/>
      <c r="QZ2" s="144"/>
      <c r="RA2" s="144"/>
      <c r="RB2" s="144"/>
      <c r="RC2" s="144"/>
      <c r="RD2" s="144"/>
      <c r="RE2" s="144"/>
      <c r="RF2" s="144"/>
      <c r="RG2" s="144"/>
      <c r="RH2" s="144"/>
      <c r="RI2" s="144"/>
      <c r="RJ2" s="144"/>
      <c r="RK2" s="144"/>
      <c r="RL2" s="144"/>
      <c r="RM2" s="144"/>
      <c r="RN2" s="144"/>
      <c r="RO2" s="144"/>
      <c r="RP2" s="144"/>
      <c r="RQ2" s="144"/>
      <c r="RR2" s="144"/>
      <c r="RS2" s="144"/>
      <c r="RT2" s="144"/>
      <c r="RU2" s="144"/>
      <c r="RV2" s="144"/>
      <c r="RW2" s="144"/>
      <c r="RX2" s="144"/>
      <c r="RY2" s="144"/>
      <c r="RZ2" s="144"/>
      <c r="SA2" s="144"/>
      <c r="SB2" s="144"/>
      <c r="SC2" s="144"/>
      <c r="SD2" s="144"/>
      <c r="SE2" s="144"/>
      <c r="SF2" s="144"/>
      <c r="SG2" s="144"/>
      <c r="SH2" s="144"/>
      <c r="SI2" s="144"/>
      <c r="SJ2" s="144"/>
      <c r="SK2" s="144"/>
      <c r="SL2" s="144"/>
      <c r="SM2" s="144"/>
      <c r="SN2" s="144"/>
      <c r="SO2" s="144"/>
      <c r="SP2" s="144"/>
      <c r="SQ2" s="144"/>
      <c r="SR2" s="144"/>
      <c r="SS2" s="144"/>
      <c r="ST2" s="144"/>
      <c r="SU2" s="144"/>
      <c r="SV2" s="144"/>
      <c r="SW2" s="144"/>
      <c r="SX2" s="144"/>
      <c r="SY2" s="144"/>
      <c r="SZ2" s="144"/>
      <c r="TA2" s="144"/>
    </row>
    <row r="3" spans="1:521" ht="9.75" customHeight="1" x14ac:dyDescent="0.2">
      <c r="A3" s="2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</row>
    <row r="4" spans="1:521" ht="9.75" customHeight="1" x14ac:dyDescent="0.2">
      <c r="A4" s="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</row>
    <row r="5" spans="1:521" ht="18.75" customHeight="1" x14ac:dyDescent="0.2">
      <c r="A5" s="2"/>
      <c r="B5" s="145" t="str">
        <f>データ!H7</f>
        <v>三重県　亀山市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6"/>
      <c r="KM5" s="146"/>
      <c r="KN5" s="146"/>
      <c r="KO5" s="146"/>
      <c r="KP5" s="146"/>
      <c r="KQ5" s="146"/>
      <c r="KR5" s="146"/>
      <c r="KS5" s="146"/>
      <c r="KT5" s="146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147" t="s">
        <v>1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2"/>
      <c r="KV6" s="2"/>
      <c r="KW6" s="3"/>
      <c r="KX6" s="149"/>
      <c r="KY6" s="149"/>
      <c r="KZ6" s="149"/>
      <c r="LA6" s="149"/>
      <c r="LB6" s="149"/>
      <c r="LC6" s="4"/>
      <c r="LD6" s="2"/>
      <c r="LE6" s="2"/>
      <c r="LF6" s="2"/>
      <c r="LG6" s="2"/>
      <c r="LH6" s="2"/>
      <c r="LI6" s="3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50"/>
      <c r="LU6" s="150"/>
      <c r="LV6" s="150"/>
      <c r="LW6" s="150"/>
      <c r="LX6" s="150"/>
      <c r="LY6" s="150"/>
      <c r="LZ6" s="150"/>
      <c r="MA6" s="150"/>
      <c r="MB6" s="150"/>
      <c r="MC6" s="150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9"/>
      <c r="NT6" s="150"/>
      <c r="NU6" s="150"/>
      <c r="NV6" s="150"/>
      <c r="NW6" s="150"/>
      <c r="NX6" s="150"/>
      <c r="NY6" s="150"/>
      <c r="NZ6" s="150"/>
      <c r="OA6" s="150"/>
      <c r="OB6" s="150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0"/>
      <c r="QN6" s="150"/>
      <c r="QO6" s="150"/>
      <c r="QP6" s="150"/>
      <c r="QQ6" s="150"/>
      <c r="QR6" s="150"/>
      <c r="QS6" s="150"/>
      <c r="QT6" s="150"/>
      <c r="QU6" s="150"/>
      <c r="QV6" s="150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 t="s">
        <v>3</v>
      </c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2" t="s">
        <v>4</v>
      </c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 t="s">
        <v>5</v>
      </c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/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4"/>
      <c r="LZ7" s="132" t="s">
        <v>6</v>
      </c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4"/>
      <c r="PF7" s="132" t="s">
        <v>7</v>
      </c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4"/>
      <c r="SL7" s="3"/>
      <c r="SM7" s="137" t="s">
        <v>8</v>
      </c>
      <c r="SN7" s="138"/>
      <c r="SO7" s="138"/>
      <c r="SP7" s="138"/>
      <c r="SQ7" s="138"/>
      <c r="SR7" s="138"/>
      <c r="SS7" s="138"/>
      <c r="ST7" s="138"/>
      <c r="SU7" s="138"/>
      <c r="SV7" s="138"/>
      <c r="SW7" s="138"/>
      <c r="SX7" s="138"/>
      <c r="SY7" s="138"/>
      <c r="SZ7" s="139"/>
    </row>
    <row r="8" spans="1:521" ht="18.75" customHeight="1" x14ac:dyDescent="0.2">
      <c r="A8" s="6"/>
      <c r="B8" s="125" t="str">
        <f>データ!I7</f>
        <v>法適用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7"/>
      <c r="CH8" s="125" t="str">
        <f>データ!J7</f>
        <v>工業用水道事業</v>
      </c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7"/>
      <c r="FN8" s="122">
        <f>データ!K7</f>
        <v>6750</v>
      </c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4"/>
      <c r="IT8" s="125" t="str">
        <f>データ!L7</f>
        <v>極小規模</v>
      </c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7"/>
      <c r="LZ8" s="122">
        <f>データ!M7</f>
        <v>1</v>
      </c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4"/>
      <c r="PF8" s="122">
        <f>データ!N7</f>
        <v>1644</v>
      </c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4"/>
      <c r="SL8" s="3"/>
      <c r="SM8" s="140" t="s">
        <v>9</v>
      </c>
      <c r="SN8" s="141"/>
      <c r="SO8" s="142" t="s">
        <v>10</v>
      </c>
      <c r="SP8" s="142"/>
      <c r="SQ8" s="142"/>
      <c r="SR8" s="142"/>
      <c r="SS8" s="142"/>
      <c r="ST8" s="142"/>
      <c r="SU8" s="142"/>
      <c r="SV8" s="142"/>
      <c r="SW8" s="142"/>
      <c r="SX8" s="142"/>
      <c r="SY8" s="142"/>
      <c r="SZ8" s="143"/>
    </row>
    <row r="9" spans="1:521" ht="18.75" customHeight="1" x14ac:dyDescent="0.2">
      <c r="A9" s="6"/>
      <c r="B9" s="132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4"/>
      <c r="CH9" s="132" t="s">
        <v>12</v>
      </c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4"/>
      <c r="FN9" s="132" t="s">
        <v>13</v>
      </c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4"/>
      <c r="IT9" s="132" t="s">
        <v>14</v>
      </c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4"/>
      <c r="LZ9" s="132" t="s">
        <v>15</v>
      </c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4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5" t="s">
        <v>16</v>
      </c>
      <c r="SN9" s="136"/>
      <c r="SO9" s="117" t="s">
        <v>17</v>
      </c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8"/>
    </row>
    <row r="10" spans="1:521" ht="18.75" customHeight="1" x14ac:dyDescent="0.2">
      <c r="A10" s="6"/>
      <c r="B10" s="119" t="str">
        <f>データ!O7</f>
        <v>-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1"/>
      <c r="CH10" s="119">
        <f>データ!P7</f>
        <v>80.5</v>
      </c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1"/>
      <c r="FN10" s="122">
        <f>データ!Q7</f>
        <v>4</v>
      </c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4"/>
      <c r="IT10" s="122">
        <f>データ!R7</f>
        <v>6750</v>
      </c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4"/>
      <c r="LZ10" s="125" t="str">
        <f>データ!S7</f>
        <v>非設置</v>
      </c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7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8" t="s">
        <v>18</v>
      </c>
      <c r="SN10" s="129"/>
      <c r="SO10" s="130" t="s">
        <v>19</v>
      </c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1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2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111" t="s">
        <v>22</v>
      </c>
      <c r="SN14" s="112"/>
      <c r="SO14" s="112"/>
      <c r="SP14" s="112"/>
      <c r="SQ14" s="112"/>
      <c r="SR14" s="112"/>
      <c r="SS14" s="112"/>
      <c r="ST14" s="112"/>
      <c r="SU14" s="112"/>
      <c r="SV14" s="112"/>
      <c r="SW14" s="112"/>
      <c r="SX14" s="112"/>
      <c r="SY14" s="112"/>
      <c r="SZ14" s="112"/>
      <c r="TA14" s="113"/>
    </row>
    <row r="15" spans="1:521" ht="13.5" customHeight="1" x14ac:dyDescent="0.2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114"/>
      <c r="SN15" s="115"/>
      <c r="SO15" s="115"/>
      <c r="SP15" s="115"/>
      <c r="SQ15" s="115"/>
      <c r="SR15" s="115"/>
      <c r="SS15" s="115"/>
      <c r="ST15" s="115"/>
      <c r="SU15" s="115"/>
      <c r="SV15" s="115"/>
      <c r="SW15" s="115"/>
      <c r="SX15" s="115"/>
      <c r="SY15" s="115"/>
      <c r="SZ15" s="115"/>
      <c r="TA15" s="116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105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R02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R03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R04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R05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R06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R02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R03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R04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R05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R06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R02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R03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R04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R05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R06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R02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R03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R04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R05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R06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133.63999999999999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163.85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155.4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160.59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174.35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918.62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892.99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824.15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932.4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1016.37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286.83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268.64999999999998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230.16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201.41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155.1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110.19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113.73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115.42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114.11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109.14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132.55000000000001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134.69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133.63999999999999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140.65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163.19999999999999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819.73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834.05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1011.55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913.57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973.79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490.39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475.44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413.6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398.17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388.41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104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R02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R03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R04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R05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R06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R02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R03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R04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R05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R06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R02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R03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R04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R05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R06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R02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R03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R04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R05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R06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138.24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173.76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161.53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164.56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189.79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19.86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15.94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17.25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15.76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15.05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37.39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36.64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34.25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34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24.36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87.85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94.07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94.07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100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100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90.8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93.49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94.77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89.59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88.44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50.56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49.4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49.51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52.49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51.61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34.19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36.65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33.29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31.77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33.729999999999997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49.05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50.94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49.76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49.18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52.48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2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2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103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R02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R03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R04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R05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R06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R02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R03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R04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R05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R06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R02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R03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R04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R05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R06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54.1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54.96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56.79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59.54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62.28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55.32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55.08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56.95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58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56.39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7.35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7.6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7.9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8.2100000000000009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11.15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0.09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0.4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0.14000000000000001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0.19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0.06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29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30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31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53" t="str">
        <f>データ!AD6</f>
        <v>【111.95】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【22.25】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【439.16】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【227.97】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【107.69】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【20.26】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【52.31】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【77.20】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【61.29】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【50.74】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【0.20】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cli2Ol35R52PyYadVoZN6+a9NMqqsTBZWi2aS+9wD5eb1d89icKWmIyIxqJzjRhm+54EPMKoNwaHeBDM2DQ2Ww==" saltValue="fYtdaeZqorUhCmpe8arl5Q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2" x14ac:dyDescent="0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52" t="s">
        <v>46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47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26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2">
      <c r="A4" s="28" t="s">
        <v>48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49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50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51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52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53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54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55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56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57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58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59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2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2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133.63999999999999</v>
      </c>
      <c r="U6" s="35">
        <f>U7</f>
        <v>163.85</v>
      </c>
      <c r="V6" s="35">
        <f>V7</f>
        <v>155.4</v>
      </c>
      <c r="W6" s="35">
        <f>W7</f>
        <v>160.59</v>
      </c>
      <c r="X6" s="35">
        <f t="shared" si="3"/>
        <v>174.35</v>
      </c>
      <c r="Y6" s="35">
        <f t="shared" si="3"/>
        <v>110.19</v>
      </c>
      <c r="Z6" s="35">
        <f t="shared" si="3"/>
        <v>113.73</v>
      </c>
      <c r="AA6" s="35">
        <f t="shared" si="3"/>
        <v>115.42</v>
      </c>
      <c r="AB6" s="35">
        <f t="shared" si="3"/>
        <v>114.11</v>
      </c>
      <c r="AC6" s="35">
        <f t="shared" si="3"/>
        <v>109.14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132.55000000000001</v>
      </c>
      <c r="AK6" s="35">
        <f t="shared" si="3"/>
        <v>134.69</v>
      </c>
      <c r="AL6" s="35">
        <f t="shared" si="3"/>
        <v>133.63999999999999</v>
      </c>
      <c r="AM6" s="35">
        <f t="shared" si="3"/>
        <v>140.65</v>
      </c>
      <c r="AN6" s="35">
        <f t="shared" si="3"/>
        <v>163.19999999999999</v>
      </c>
      <c r="AO6" s="33" t="str">
        <f>IF(AO7="-","【-】","【"&amp;SUBSTITUTE(TEXT(AO7,"#,##0.00"),"-","△")&amp;"】")</f>
        <v>【22.25】</v>
      </c>
      <c r="AP6" s="35">
        <f t="shared" si="3"/>
        <v>918.62</v>
      </c>
      <c r="AQ6" s="35">
        <f>AQ7</f>
        <v>892.99</v>
      </c>
      <c r="AR6" s="35">
        <f>AR7</f>
        <v>824.15</v>
      </c>
      <c r="AS6" s="35">
        <f>AS7</f>
        <v>932.4</v>
      </c>
      <c r="AT6" s="35">
        <f t="shared" si="3"/>
        <v>1016.37</v>
      </c>
      <c r="AU6" s="35">
        <f t="shared" si="3"/>
        <v>819.73</v>
      </c>
      <c r="AV6" s="35">
        <f t="shared" si="3"/>
        <v>834.05</v>
      </c>
      <c r="AW6" s="35">
        <f t="shared" si="3"/>
        <v>1011.55</v>
      </c>
      <c r="AX6" s="35">
        <f t="shared" si="3"/>
        <v>913.57</v>
      </c>
      <c r="AY6" s="35">
        <f t="shared" si="3"/>
        <v>973.79</v>
      </c>
      <c r="AZ6" s="33" t="str">
        <f>IF(AZ7="-","【-】","【"&amp;SUBSTITUTE(TEXT(AZ7,"#,##0.00"),"-","△")&amp;"】")</f>
        <v>【439.16】</v>
      </c>
      <c r="BA6" s="35">
        <f t="shared" si="3"/>
        <v>286.83</v>
      </c>
      <c r="BB6" s="35">
        <f>BB7</f>
        <v>268.64999999999998</v>
      </c>
      <c r="BC6" s="35">
        <f>BC7</f>
        <v>230.16</v>
      </c>
      <c r="BD6" s="35">
        <f>BD7</f>
        <v>201.41</v>
      </c>
      <c r="BE6" s="35">
        <f t="shared" si="3"/>
        <v>155.1</v>
      </c>
      <c r="BF6" s="35">
        <f t="shared" si="3"/>
        <v>490.39</v>
      </c>
      <c r="BG6" s="35">
        <f t="shared" si="3"/>
        <v>475.44</v>
      </c>
      <c r="BH6" s="35">
        <f t="shared" si="3"/>
        <v>413.6</v>
      </c>
      <c r="BI6" s="35">
        <f t="shared" si="3"/>
        <v>398.17</v>
      </c>
      <c r="BJ6" s="35">
        <f t="shared" si="3"/>
        <v>388.41</v>
      </c>
      <c r="BK6" s="33" t="str">
        <f>IF(BK7="-","【-】","【"&amp;SUBSTITUTE(TEXT(BK7,"#,##0.00"),"-","△")&amp;"】")</f>
        <v>【227.97】</v>
      </c>
      <c r="BL6" s="35">
        <f t="shared" si="3"/>
        <v>138.24</v>
      </c>
      <c r="BM6" s="35">
        <f>BM7</f>
        <v>173.76</v>
      </c>
      <c r="BN6" s="35">
        <f>BN7</f>
        <v>161.53</v>
      </c>
      <c r="BO6" s="35">
        <f>BO7</f>
        <v>164.56</v>
      </c>
      <c r="BP6" s="35">
        <f t="shared" si="3"/>
        <v>189.79</v>
      </c>
      <c r="BQ6" s="35">
        <f t="shared" si="3"/>
        <v>90.8</v>
      </c>
      <c r="BR6" s="35">
        <f t="shared" si="3"/>
        <v>93.49</v>
      </c>
      <c r="BS6" s="35">
        <f t="shared" si="3"/>
        <v>94.77</v>
      </c>
      <c r="BT6" s="35">
        <f t="shared" si="3"/>
        <v>89.59</v>
      </c>
      <c r="BU6" s="35">
        <f t="shared" si="3"/>
        <v>88.44</v>
      </c>
      <c r="BV6" s="33" t="str">
        <f>IF(BV7="-","【-】","【"&amp;SUBSTITUTE(TEXT(BV7,"#,##0.00"),"-","△")&amp;"】")</f>
        <v>【107.69】</v>
      </c>
      <c r="BW6" s="35">
        <f t="shared" si="3"/>
        <v>19.86</v>
      </c>
      <c r="BX6" s="35">
        <f>BX7</f>
        <v>15.94</v>
      </c>
      <c r="BY6" s="35">
        <f>BY7</f>
        <v>17.25</v>
      </c>
      <c r="BZ6" s="35">
        <f>BZ7</f>
        <v>15.76</v>
      </c>
      <c r="CA6" s="35">
        <f t="shared" si="3"/>
        <v>15.05</v>
      </c>
      <c r="CB6" s="35">
        <f t="shared" si="3"/>
        <v>50.56</v>
      </c>
      <c r="CC6" s="35">
        <f t="shared" si="3"/>
        <v>49.4</v>
      </c>
      <c r="CD6" s="35">
        <f t="shared" si="3"/>
        <v>49.51</v>
      </c>
      <c r="CE6" s="35">
        <f t="shared" si="3"/>
        <v>52.49</v>
      </c>
      <c r="CF6" s="35">
        <f t="shared" ref="CF6" si="4">CF7</f>
        <v>51.61</v>
      </c>
      <c r="CG6" s="33" t="str">
        <f>IF(CG7="-","【-】","【"&amp;SUBSTITUTE(TEXT(CG7,"#,##0.00"),"-","△")&amp;"】")</f>
        <v>【20.26】</v>
      </c>
      <c r="CH6" s="35">
        <f t="shared" ref="CH6:CQ6" si="5">CH7</f>
        <v>37.39</v>
      </c>
      <c r="CI6" s="35">
        <f>CI7</f>
        <v>36.64</v>
      </c>
      <c r="CJ6" s="35">
        <f>CJ7</f>
        <v>34.25</v>
      </c>
      <c r="CK6" s="35">
        <f>CK7</f>
        <v>34</v>
      </c>
      <c r="CL6" s="35">
        <f t="shared" si="5"/>
        <v>24.36</v>
      </c>
      <c r="CM6" s="35">
        <f t="shared" si="5"/>
        <v>34.19</v>
      </c>
      <c r="CN6" s="35">
        <f t="shared" si="5"/>
        <v>36.65</v>
      </c>
      <c r="CO6" s="35">
        <f t="shared" si="5"/>
        <v>33.29</v>
      </c>
      <c r="CP6" s="35">
        <f t="shared" si="5"/>
        <v>31.77</v>
      </c>
      <c r="CQ6" s="35">
        <f t="shared" si="5"/>
        <v>33.729999999999997</v>
      </c>
      <c r="CR6" s="33" t="str">
        <f>IF(CR7="-","【-】","【"&amp;SUBSTITUTE(TEXT(CR7,"#,##0.00"),"-","△")&amp;"】")</f>
        <v>【52.31】</v>
      </c>
      <c r="CS6" s="35">
        <f t="shared" ref="CS6:DB6" si="6">CS7</f>
        <v>87.85</v>
      </c>
      <c r="CT6" s="35">
        <f>CT7</f>
        <v>94.07</v>
      </c>
      <c r="CU6" s="35">
        <f>CU7</f>
        <v>94.07</v>
      </c>
      <c r="CV6" s="35">
        <f>CV7</f>
        <v>100</v>
      </c>
      <c r="CW6" s="35">
        <f t="shared" si="6"/>
        <v>100</v>
      </c>
      <c r="CX6" s="35">
        <f t="shared" si="6"/>
        <v>49.05</v>
      </c>
      <c r="CY6" s="35">
        <f t="shared" si="6"/>
        <v>50.94</v>
      </c>
      <c r="CZ6" s="35">
        <f t="shared" si="6"/>
        <v>49.76</v>
      </c>
      <c r="DA6" s="35">
        <f t="shared" si="6"/>
        <v>49.18</v>
      </c>
      <c r="DB6" s="35">
        <f t="shared" si="6"/>
        <v>52.48</v>
      </c>
      <c r="DC6" s="33" t="str">
        <f>IF(DC7="-","【-】","【"&amp;SUBSTITUTE(TEXT(DC7,"#,##0.00"),"-","△")&amp;"】")</f>
        <v>【77.20】</v>
      </c>
      <c r="DD6" s="35">
        <f t="shared" ref="DD6:DM6" si="7">DD7</f>
        <v>54.1</v>
      </c>
      <c r="DE6" s="35">
        <f>DE7</f>
        <v>54.96</v>
      </c>
      <c r="DF6" s="35">
        <f>DF7</f>
        <v>56.79</v>
      </c>
      <c r="DG6" s="35">
        <f>DG7</f>
        <v>59.54</v>
      </c>
      <c r="DH6" s="35">
        <f t="shared" si="7"/>
        <v>62.28</v>
      </c>
      <c r="DI6" s="35">
        <f t="shared" si="7"/>
        <v>55.32</v>
      </c>
      <c r="DJ6" s="35">
        <f t="shared" si="7"/>
        <v>55.08</v>
      </c>
      <c r="DK6" s="35">
        <f t="shared" si="7"/>
        <v>56.95</v>
      </c>
      <c r="DL6" s="35">
        <f t="shared" si="7"/>
        <v>58</v>
      </c>
      <c r="DM6" s="35">
        <f t="shared" si="7"/>
        <v>56.39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7.35</v>
      </c>
      <c r="DU6" s="35">
        <f t="shared" si="8"/>
        <v>7.6</v>
      </c>
      <c r="DV6" s="35">
        <f t="shared" si="8"/>
        <v>7.9</v>
      </c>
      <c r="DW6" s="35">
        <f t="shared" si="8"/>
        <v>8.2100000000000009</v>
      </c>
      <c r="DX6" s="35">
        <f t="shared" si="8"/>
        <v>11.15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0.09</v>
      </c>
      <c r="EF6" s="35">
        <f t="shared" si="9"/>
        <v>0.4</v>
      </c>
      <c r="EG6" s="35">
        <f t="shared" si="9"/>
        <v>0.14000000000000001</v>
      </c>
      <c r="EH6" s="35">
        <f t="shared" si="9"/>
        <v>0.19</v>
      </c>
      <c r="EI6" s="35">
        <f t="shared" si="9"/>
        <v>0.06</v>
      </c>
      <c r="EJ6" s="33" t="str">
        <f>IF(EJ7="-","【-】","【"&amp;SUBSTITUTE(TEXT(EJ7,"#,##0.00"),"-","△")&amp;"】")</f>
        <v>【0.20】</v>
      </c>
    </row>
    <row r="7" spans="1:140" s="36" customFormat="1" x14ac:dyDescent="0.2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6750</v>
      </c>
      <c r="L7" s="37" t="s">
        <v>95</v>
      </c>
      <c r="M7" s="38">
        <v>1</v>
      </c>
      <c r="N7" s="38">
        <v>1644</v>
      </c>
      <c r="O7" s="39" t="s">
        <v>96</v>
      </c>
      <c r="P7" s="39">
        <v>80.5</v>
      </c>
      <c r="Q7" s="38">
        <v>4</v>
      </c>
      <c r="R7" s="38">
        <v>6750</v>
      </c>
      <c r="S7" s="37" t="s">
        <v>97</v>
      </c>
      <c r="T7" s="40">
        <v>133.63999999999999</v>
      </c>
      <c r="U7" s="40">
        <v>163.85</v>
      </c>
      <c r="V7" s="40">
        <v>155.4</v>
      </c>
      <c r="W7" s="40">
        <v>160.59</v>
      </c>
      <c r="X7" s="40">
        <v>174.35</v>
      </c>
      <c r="Y7" s="40">
        <v>110.19</v>
      </c>
      <c r="Z7" s="40">
        <v>113.73</v>
      </c>
      <c r="AA7" s="40">
        <v>115.42</v>
      </c>
      <c r="AB7" s="40">
        <v>114.11</v>
      </c>
      <c r="AC7" s="41">
        <v>109.14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132.55000000000001</v>
      </c>
      <c r="AK7" s="40">
        <v>134.69</v>
      </c>
      <c r="AL7" s="40">
        <v>133.63999999999999</v>
      </c>
      <c r="AM7" s="40">
        <v>140.65</v>
      </c>
      <c r="AN7" s="40">
        <v>163.19999999999999</v>
      </c>
      <c r="AO7" s="40">
        <v>22.25</v>
      </c>
      <c r="AP7" s="40">
        <v>918.62</v>
      </c>
      <c r="AQ7" s="40">
        <v>892.99</v>
      </c>
      <c r="AR7" s="40">
        <v>824.15</v>
      </c>
      <c r="AS7" s="40">
        <v>932.4</v>
      </c>
      <c r="AT7" s="40">
        <v>1016.37</v>
      </c>
      <c r="AU7" s="40">
        <v>819.73</v>
      </c>
      <c r="AV7" s="40">
        <v>834.05</v>
      </c>
      <c r="AW7" s="40">
        <v>1011.55</v>
      </c>
      <c r="AX7" s="40">
        <v>913.57</v>
      </c>
      <c r="AY7" s="40">
        <v>973.79</v>
      </c>
      <c r="AZ7" s="40">
        <v>439.16</v>
      </c>
      <c r="BA7" s="40">
        <v>286.83</v>
      </c>
      <c r="BB7" s="40">
        <v>268.64999999999998</v>
      </c>
      <c r="BC7" s="40">
        <v>230.16</v>
      </c>
      <c r="BD7" s="40">
        <v>201.41</v>
      </c>
      <c r="BE7" s="40">
        <v>155.1</v>
      </c>
      <c r="BF7" s="40">
        <v>490.39</v>
      </c>
      <c r="BG7" s="40">
        <v>475.44</v>
      </c>
      <c r="BH7" s="40">
        <v>413.6</v>
      </c>
      <c r="BI7" s="40">
        <v>398.17</v>
      </c>
      <c r="BJ7" s="40">
        <v>388.41</v>
      </c>
      <c r="BK7" s="40">
        <v>227.97</v>
      </c>
      <c r="BL7" s="40">
        <v>138.24</v>
      </c>
      <c r="BM7" s="40">
        <v>173.76</v>
      </c>
      <c r="BN7" s="40">
        <v>161.53</v>
      </c>
      <c r="BO7" s="40">
        <v>164.56</v>
      </c>
      <c r="BP7" s="40">
        <v>189.79</v>
      </c>
      <c r="BQ7" s="40">
        <v>90.8</v>
      </c>
      <c r="BR7" s="40">
        <v>93.49</v>
      </c>
      <c r="BS7" s="40">
        <v>94.77</v>
      </c>
      <c r="BT7" s="40">
        <v>89.59</v>
      </c>
      <c r="BU7" s="40">
        <v>88.44</v>
      </c>
      <c r="BV7" s="40">
        <v>107.69</v>
      </c>
      <c r="BW7" s="40">
        <v>19.86</v>
      </c>
      <c r="BX7" s="40">
        <v>15.94</v>
      </c>
      <c r="BY7" s="40">
        <v>17.25</v>
      </c>
      <c r="BZ7" s="40">
        <v>15.76</v>
      </c>
      <c r="CA7" s="40">
        <v>15.05</v>
      </c>
      <c r="CB7" s="40">
        <v>50.56</v>
      </c>
      <c r="CC7" s="40">
        <v>49.4</v>
      </c>
      <c r="CD7" s="40">
        <v>49.51</v>
      </c>
      <c r="CE7" s="40">
        <v>52.49</v>
      </c>
      <c r="CF7" s="40">
        <v>51.61</v>
      </c>
      <c r="CG7" s="40">
        <v>20.260000000000002</v>
      </c>
      <c r="CH7" s="40">
        <v>37.39</v>
      </c>
      <c r="CI7" s="40">
        <v>36.64</v>
      </c>
      <c r="CJ7" s="40">
        <v>34.25</v>
      </c>
      <c r="CK7" s="40">
        <v>34</v>
      </c>
      <c r="CL7" s="40">
        <v>24.36</v>
      </c>
      <c r="CM7" s="40">
        <v>34.19</v>
      </c>
      <c r="CN7" s="40">
        <v>36.65</v>
      </c>
      <c r="CO7" s="40">
        <v>33.29</v>
      </c>
      <c r="CP7" s="40">
        <v>31.77</v>
      </c>
      <c r="CQ7" s="40">
        <v>33.729999999999997</v>
      </c>
      <c r="CR7" s="40">
        <v>52.31</v>
      </c>
      <c r="CS7" s="40">
        <v>87.85</v>
      </c>
      <c r="CT7" s="40">
        <v>94.07</v>
      </c>
      <c r="CU7" s="40">
        <v>94.07</v>
      </c>
      <c r="CV7" s="40">
        <v>100</v>
      </c>
      <c r="CW7" s="40">
        <v>100</v>
      </c>
      <c r="CX7" s="40">
        <v>49.05</v>
      </c>
      <c r="CY7" s="40">
        <v>50.94</v>
      </c>
      <c r="CZ7" s="40">
        <v>49.76</v>
      </c>
      <c r="DA7" s="40">
        <v>49.18</v>
      </c>
      <c r="DB7" s="40">
        <v>52.48</v>
      </c>
      <c r="DC7" s="40">
        <v>77.2</v>
      </c>
      <c r="DD7" s="40">
        <v>54.1</v>
      </c>
      <c r="DE7" s="40">
        <v>54.96</v>
      </c>
      <c r="DF7" s="40">
        <v>56.79</v>
      </c>
      <c r="DG7" s="40">
        <v>59.54</v>
      </c>
      <c r="DH7" s="40">
        <v>62.28</v>
      </c>
      <c r="DI7" s="40">
        <v>55.32</v>
      </c>
      <c r="DJ7" s="40">
        <v>55.08</v>
      </c>
      <c r="DK7" s="40">
        <v>56.95</v>
      </c>
      <c r="DL7" s="40">
        <v>58</v>
      </c>
      <c r="DM7" s="40">
        <v>56.39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7.35</v>
      </c>
      <c r="DU7" s="40">
        <v>7.6</v>
      </c>
      <c r="DV7" s="40">
        <v>7.9</v>
      </c>
      <c r="DW7" s="40">
        <v>8.2100000000000009</v>
      </c>
      <c r="DX7" s="40">
        <v>11.15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0.09</v>
      </c>
      <c r="EF7" s="40">
        <v>0.4</v>
      </c>
      <c r="EG7" s="40">
        <v>0.14000000000000001</v>
      </c>
      <c r="EH7" s="40">
        <v>0.19</v>
      </c>
      <c r="EI7" s="40">
        <v>0.06</v>
      </c>
      <c r="EJ7" s="40">
        <v>0.2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2">
      <c r="T11" s="47" t="s">
        <v>23</v>
      </c>
      <c r="U11" s="48">
        <f>IF(T6="-",NA(),T6)</f>
        <v>133.63999999999999</v>
      </c>
      <c r="V11" s="48">
        <f>IF(U6="-",NA(),U6)</f>
        <v>163.85</v>
      </c>
      <c r="W11" s="48">
        <f>IF(V6="-",NA(),V6)</f>
        <v>155.4</v>
      </c>
      <c r="X11" s="48">
        <f>IF(W6="-",NA(),W6)</f>
        <v>160.59</v>
      </c>
      <c r="Y11" s="48">
        <f>IF(X6="-",NA(),X6)</f>
        <v>174.35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918.62</v>
      </c>
      <c r="AR11" s="48">
        <f>IF(AQ6="-",NA(),AQ6)</f>
        <v>892.99</v>
      </c>
      <c r="AS11" s="48">
        <f>IF(AR6="-",NA(),AR6)</f>
        <v>824.15</v>
      </c>
      <c r="AT11" s="48">
        <f>IF(AS6="-",NA(),AS6)</f>
        <v>932.4</v>
      </c>
      <c r="AU11" s="48">
        <f>IF(AT6="-",NA(),AT6)</f>
        <v>1016.37</v>
      </c>
      <c r="BA11" s="47" t="s">
        <v>23</v>
      </c>
      <c r="BB11" s="48">
        <f>IF(BA6="-",NA(),BA6)</f>
        <v>286.83</v>
      </c>
      <c r="BC11" s="48">
        <f>IF(BB6="-",NA(),BB6)</f>
        <v>268.64999999999998</v>
      </c>
      <c r="BD11" s="48">
        <f>IF(BC6="-",NA(),BC6)</f>
        <v>230.16</v>
      </c>
      <c r="BE11" s="48">
        <f>IF(BD6="-",NA(),BD6)</f>
        <v>201.41</v>
      </c>
      <c r="BF11" s="48">
        <f>IF(BE6="-",NA(),BE6)</f>
        <v>155.1</v>
      </c>
      <c r="BL11" s="47" t="s">
        <v>23</v>
      </c>
      <c r="BM11" s="48">
        <f>IF(BL6="-",NA(),BL6)</f>
        <v>138.24</v>
      </c>
      <c r="BN11" s="48">
        <f>IF(BM6="-",NA(),BM6)</f>
        <v>173.76</v>
      </c>
      <c r="BO11" s="48">
        <f>IF(BN6="-",NA(),BN6)</f>
        <v>161.53</v>
      </c>
      <c r="BP11" s="48">
        <f>IF(BO6="-",NA(),BO6)</f>
        <v>164.56</v>
      </c>
      <c r="BQ11" s="48">
        <f>IF(BP6="-",NA(),BP6)</f>
        <v>189.79</v>
      </c>
      <c r="BW11" s="47" t="s">
        <v>23</v>
      </c>
      <c r="BX11" s="48">
        <f>IF(BW6="-",NA(),BW6)</f>
        <v>19.86</v>
      </c>
      <c r="BY11" s="48">
        <f>IF(BX6="-",NA(),BX6)</f>
        <v>15.94</v>
      </c>
      <c r="BZ11" s="48">
        <f>IF(BY6="-",NA(),BY6)</f>
        <v>17.25</v>
      </c>
      <c r="CA11" s="48">
        <f>IF(BZ6="-",NA(),BZ6)</f>
        <v>15.76</v>
      </c>
      <c r="CB11" s="48">
        <f>IF(CA6="-",NA(),CA6)</f>
        <v>15.05</v>
      </c>
      <c r="CH11" s="47" t="s">
        <v>23</v>
      </c>
      <c r="CI11" s="48">
        <f>IF(CH6="-",NA(),CH6)</f>
        <v>37.39</v>
      </c>
      <c r="CJ11" s="48">
        <f>IF(CI6="-",NA(),CI6)</f>
        <v>36.64</v>
      </c>
      <c r="CK11" s="48">
        <f>IF(CJ6="-",NA(),CJ6)</f>
        <v>34.25</v>
      </c>
      <c r="CL11" s="48">
        <f>IF(CK6="-",NA(),CK6)</f>
        <v>34</v>
      </c>
      <c r="CM11" s="48">
        <f>IF(CL6="-",NA(),CL6)</f>
        <v>24.36</v>
      </c>
      <c r="CS11" s="47" t="s">
        <v>23</v>
      </c>
      <c r="CT11" s="48">
        <f>IF(CS6="-",NA(),CS6)</f>
        <v>87.85</v>
      </c>
      <c r="CU11" s="48">
        <f>IF(CT6="-",NA(),CT6)</f>
        <v>94.07</v>
      </c>
      <c r="CV11" s="48">
        <f>IF(CU6="-",NA(),CU6)</f>
        <v>94.07</v>
      </c>
      <c r="CW11" s="48">
        <f>IF(CV6="-",NA(),CV6)</f>
        <v>100</v>
      </c>
      <c r="CX11" s="48">
        <f>IF(CW6="-",NA(),CW6)</f>
        <v>100</v>
      </c>
      <c r="DD11" s="47" t="s">
        <v>23</v>
      </c>
      <c r="DE11" s="48">
        <f>IF(DD6="-",NA(),DD6)</f>
        <v>54.1</v>
      </c>
      <c r="DF11" s="48">
        <f>IF(DE6="-",NA(),DE6)</f>
        <v>54.96</v>
      </c>
      <c r="DG11" s="48">
        <f>IF(DF6="-",NA(),DF6)</f>
        <v>56.79</v>
      </c>
      <c r="DH11" s="48">
        <f>IF(DG6="-",NA(),DG6)</f>
        <v>59.54</v>
      </c>
      <c r="DI11" s="48">
        <f>IF(DH6="-",NA(),DH6)</f>
        <v>62.28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110.19</v>
      </c>
      <c r="V12" s="48">
        <f>IF(Z6="-",NA(),Z6)</f>
        <v>113.73</v>
      </c>
      <c r="W12" s="48">
        <f>IF(AA6="-",NA(),AA6)</f>
        <v>115.42</v>
      </c>
      <c r="X12" s="48">
        <f>IF(AB6="-",NA(),AB6)</f>
        <v>114.11</v>
      </c>
      <c r="Y12" s="48">
        <f>IF(AC6="-",NA(),AC6)</f>
        <v>109.14</v>
      </c>
      <c r="AE12" s="47" t="s">
        <v>24</v>
      </c>
      <c r="AF12" s="48">
        <f>IF(AJ6="-",NA(),AJ6)</f>
        <v>132.55000000000001</v>
      </c>
      <c r="AG12" s="48">
        <f t="shared" ref="AG12:AJ12" si="10">IF(AK6="-",NA(),AK6)</f>
        <v>134.69</v>
      </c>
      <c r="AH12" s="48">
        <f t="shared" si="10"/>
        <v>133.63999999999999</v>
      </c>
      <c r="AI12" s="48">
        <f t="shared" si="10"/>
        <v>140.65</v>
      </c>
      <c r="AJ12" s="48">
        <f t="shared" si="10"/>
        <v>163.19999999999999</v>
      </c>
      <c r="AP12" s="47" t="s">
        <v>24</v>
      </c>
      <c r="AQ12" s="48">
        <f>IF(AU6="-",NA(),AU6)</f>
        <v>819.73</v>
      </c>
      <c r="AR12" s="48">
        <f t="shared" ref="AR12:AU12" si="11">IF(AV6="-",NA(),AV6)</f>
        <v>834.05</v>
      </c>
      <c r="AS12" s="48">
        <f t="shared" si="11"/>
        <v>1011.55</v>
      </c>
      <c r="AT12" s="48">
        <f t="shared" si="11"/>
        <v>913.57</v>
      </c>
      <c r="AU12" s="48">
        <f t="shared" si="11"/>
        <v>973.79</v>
      </c>
      <c r="BA12" s="47" t="s">
        <v>24</v>
      </c>
      <c r="BB12" s="48">
        <f>IF(BF6="-",NA(),BF6)</f>
        <v>490.39</v>
      </c>
      <c r="BC12" s="48">
        <f t="shared" ref="BC12:BF12" si="12">IF(BG6="-",NA(),BG6)</f>
        <v>475.44</v>
      </c>
      <c r="BD12" s="48">
        <f t="shared" si="12"/>
        <v>413.6</v>
      </c>
      <c r="BE12" s="48">
        <f t="shared" si="12"/>
        <v>398.17</v>
      </c>
      <c r="BF12" s="48">
        <f t="shared" si="12"/>
        <v>388.41</v>
      </c>
      <c r="BL12" s="47" t="s">
        <v>24</v>
      </c>
      <c r="BM12" s="48">
        <f>IF(BQ6="-",NA(),BQ6)</f>
        <v>90.8</v>
      </c>
      <c r="BN12" s="48">
        <f t="shared" ref="BN12:BQ12" si="13">IF(BR6="-",NA(),BR6)</f>
        <v>93.49</v>
      </c>
      <c r="BO12" s="48">
        <f t="shared" si="13"/>
        <v>94.77</v>
      </c>
      <c r="BP12" s="48">
        <f t="shared" si="13"/>
        <v>89.59</v>
      </c>
      <c r="BQ12" s="48">
        <f t="shared" si="13"/>
        <v>88.44</v>
      </c>
      <c r="BW12" s="47" t="s">
        <v>24</v>
      </c>
      <c r="BX12" s="48">
        <f>IF(CB6="-",NA(),CB6)</f>
        <v>50.56</v>
      </c>
      <c r="BY12" s="48">
        <f t="shared" ref="BY12:CB12" si="14">IF(CC6="-",NA(),CC6)</f>
        <v>49.4</v>
      </c>
      <c r="BZ12" s="48">
        <f t="shared" si="14"/>
        <v>49.51</v>
      </c>
      <c r="CA12" s="48">
        <f t="shared" si="14"/>
        <v>52.49</v>
      </c>
      <c r="CB12" s="48">
        <f t="shared" si="14"/>
        <v>51.61</v>
      </c>
      <c r="CH12" s="47" t="s">
        <v>24</v>
      </c>
      <c r="CI12" s="48">
        <f>IF(CM6="-",NA(),CM6)</f>
        <v>34.19</v>
      </c>
      <c r="CJ12" s="48">
        <f t="shared" ref="CJ12:CM12" si="15">IF(CN6="-",NA(),CN6)</f>
        <v>36.65</v>
      </c>
      <c r="CK12" s="48">
        <f t="shared" si="15"/>
        <v>33.29</v>
      </c>
      <c r="CL12" s="48">
        <f t="shared" si="15"/>
        <v>31.77</v>
      </c>
      <c r="CM12" s="48">
        <f t="shared" si="15"/>
        <v>33.729999999999997</v>
      </c>
      <c r="CS12" s="47" t="s">
        <v>24</v>
      </c>
      <c r="CT12" s="48">
        <f>IF(CX6="-",NA(),CX6)</f>
        <v>49.05</v>
      </c>
      <c r="CU12" s="48">
        <f t="shared" ref="CU12:CX12" si="16">IF(CY6="-",NA(),CY6)</f>
        <v>50.94</v>
      </c>
      <c r="CV12" s="48">
        <f t="shared" si="16"/>
        <v>49.76</v>
      </c>
      <c r="CW12" s="48">
        <f t="shared" si="16"/>
        <v>49.18</v>
      </c>
      <c r="CX12" s="48">
        <f t="shared" si="16"/>
        <v>52.48</v>
      </c>
      <c r="DD12" s="47" t="s">
        <v>24</v>
      </c>
      <c r="DE12" s="48">
        <f>IF(DI6="-",NA(),DI6)</f>
        <v>55.32</v>
      </c>
      <c r="DF12" s="48">
        <f t="shared" ref="DF12:DI12" si="17">IF(DJ6="-",NA(),DJ6)</f>
        <v>55.08</v>
      </c>
      <c r="DG12" s="48">
        <f t="shared" si="17"/>
        <v>56.95</v>
      </c>
      <c r="DH12" s="48">
        <f t="shared" si="17"/>
        <v>58</v>
      </c>
      <c r="DI12" s="48">
        <f t="shared" si="17"/>
        <v>56.39</v>
      </c>
      <c r="DO12" s="47" t="s">
        <v>24</v>
      </c>
      <c r="DP12" s="48">
        <f>IF(DT6="-",NA(),DT6)</f>
        <v>7.35</v>
      </c>
      <c r="DQ12" s="48">
        <f t="shared" ref="DQ12:DT12" si="18">IF(DU6="-",NA(),DU6)</f>
        <v>7.6</v>
      </c>
      <c r="DR12" s="48">
        <f t="shared" si="18"/>
        <v>7.9</v>
      </c>
      <c r="DS12" s="48">
        <f t="shared" si="18"/>
        <v>8.2100000000000009</v>
      </c>
      <c r="DT12" s="48">
        <f t="shared" si="18"/>
        <v>11.15</v>
      </c>
      <c r="DZ12" s="47" t="s">
        <v>24</v>
      </c>
      <c r="EA12" s="48">
        <f>IF(EE6="-",NA(),EE6)</f>
        <v>0.09</v>
      </c>
      <c r="EB12" s="48">
        <f t="shared" ref="EB12:EE12" si="19">IF(EF6="-",NA(),EF6)</f>
        <v>0.4</v>
      </c>
      <c r="EC12" s="48">
        <f t="shared" si="19"/>
        <v>0.14000000000000001</v>
      </c>
      <c r="ED12" s="48">
        <f t="shared" si="19"/>
        <v>0.19</v>
      </c>
      <c r="EE12" s="48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