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6公営企業決算統計\11_経営比較分析表\03_市町から\水道\09亀山市●\"/>
    </mc:Choice>
  </mc:AlternateContent>
  <xr:revisionPtr revIDLastSave="0" documentId="13_ncr:1_{A67B1FB1-4595-4D37-9193-C4A0ACC8CD8A}" xr6:coauthVersionLast="47" xr6:coauthVersionMax="47" xr10:uidLastSave="{00000000-0000-0000-0000-000000000000}"/>
  <workbookProtection workbookAlgorithmName="SHA-512" workbookHashValue="WbIywPUnEyjp8kJTSPUiBrYljgNwSPFIqBaLXQK+lak7NgbX2ttOivtxrbSMZEOQ/IGCGo3jyGflSnnOYYdYLg==" workbookSaltValue="bfWE79FNwp7JcFisnwLJgA==" workbookSpinCount="100000" lockStructure="1"/>
  <bookViews>
    <workbookView xWindow="2868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AL10" i="4" s="1"/>
  <c r="T6" i="5"/>
  <c r="S6" i="5"/>
  <c r="R6" i="5"/>
  <c r="Q6" i="5"/>
  <c r="P6" i="5"/>
  <c r="P10" i="4" s="1"/>
  <c r="O6" i="5"/>
  <c r="N6" i="5"/>
  <c r="M6" i="5"/>
  <c r="AD8" i="4" s="1"/>
  <c r="L6" i="5"/>
  <c r="W8" i="4" s="1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J85" i="4"/>
  <c r="H85" i="4"/>
  <c r="BB10" i="4"/>
  <c r="W10" i="4"/>
  <c r="I10" i="4"/>
  <c r="B10" i="4"/>
  <c r="BB8" i="4"/>
  <c r="AT8" i="4"/>
  <c r="AL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<sst xmlns="http://schemas.openxmlformats.org/spreadsheetml/2006/main" count="228" uniqueCount="113">
  <si>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</si>
  <si>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</si>
  <si>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</si>
  <si>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</si>
  <si>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</si>
  <si>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</si>
  <si>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</si>
  <si>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</si>
  <si>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</si>
  <si>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</si>
  <si>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</si>
  <si>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</si>
  <si>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</si>
  <si>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</si>
  <si>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</si>
  <si>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</si>
  <si>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</si>
  <si>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</si>
  <si>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</si>
  <si>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</si>
  <si>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</si>
  <si>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</si>
  <si>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</si>
  <si>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</si>
  <si>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</si>
  <si>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</si>
  <si>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</si>
  <si>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</si>
  <si>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</si>
  <si>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</si>
  <si>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</si>
  <si>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</si>
  <si>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</si>
  <si>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</si>
  <si>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</si>
  <si>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</si>
  <si>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</si>
  <si>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</si>
  <si>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</si>
  <si>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</si>
  <si>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</si>
  <si>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</si>
  <si>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</si>
  <si>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</si>
  <si>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</si>
  <si>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</si>
  <si>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</si>
  <si>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</si>
  <si>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</si>
  <si>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</si>
  <si>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</si>
  <si>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</si>
  <si>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</si>
  <si>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</si>
  <si>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</si>
  <si>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</si>
  <si>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</si>
  <si>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</si>
  <si>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</si>
  <si>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</si>
  <si>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</si>
  <si>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</si>
  <si>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</si>
  <si>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</si>
  <si>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</si>
  <si>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</si>
  <si>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</si>
  <si>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</si>
  <si>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</si>
  <si>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</si>
  <si>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</si>
  <si>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</si>
  <si>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</si>
  <si>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</si>
  <si>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</si>
  <si>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</si>
  <si>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</si>
  <si>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</si>
  <si>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</si>
  <si>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</si>
  <si>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</si>
  <si>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</si>
  <si>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</si>
  <si>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</si>
  <si>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</si>
  <si>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</si>
  <si>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</si>
  <si>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</si>
  <si>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</si>
  <si>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</si>
  <si>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</si>
  <si>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</si>
  <si>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</si>
  <si>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亀山市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</si>
  <si>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</si>
  <si>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</si>
  <si>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</si>
  <si>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</si>
  <si>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</si>
  <si>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</si>
  <si>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</si>
  <si>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</si>
  <si>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</si>
  <si>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</si>
  <si>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</si>
  <si>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</si>
  <si>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</si>
  <si>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</si>
  <si>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</si>
  <si>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</si>
  <si>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平成30年4月の水道料金改定により、経常収支比率や料金回収率は健全な水準を維持している。流動比率については前年度からの繰越工事の影響が大きく、平均値を下回った。
　また、老朽化の状況としては、計画的な更新を進めているものの減価償却率、経年化率ともに平均値を上回っている状況が続いている。今後も管路・施設の更新に努めていく必要がある。
　経営状況は概ね健全であるが、老朽化状況の改善に向けて、水需要の動向を注視し、今後の財政運営の維持・改善を計画していく必要がある。
</t>
    <rPh sb="31" eb="33">
      <t>ケンゼン</t>
    </rPh>
    <rPh sb="34" eb="36">
      <t>スイジュン</t>
    </rPh>
    <rPh sb="37" eb="39">
      <t>イジ</t>
    </rPh>
    <rPh sb="53" eb="56">
      <t>ゼンネンド</t>
    </rPh>
    <rPh sb="59" eb="63">
      <t>クリコシコウジ</t>
    </rPh>
    <rPh sb="64" eb="66">
      <t>エイキョウ</t>
    </rPh>
    <rPh sb="67" eb="68">
      <t>オオ</t>
    </rPh>
    <rPh sb="75" eb="76">
      <t>シタ</t>
    </rPh>
    <rPh sb="134" eb="136">
      <t>ジョウキョウ</t>
    </rPh>
    <rPh sb="137" eb="138">
      <t>ツヅ</t>
    </rPh>
    <phoneticPr fontId="4"/>
  </si>
  <si>
    <t xml:space="preserve">①減価償却率は昨年度より上昇し、50%を超えており、平均値を上回っている。計画的な管路・施設の更新が必要である。
②管路経年化率は昨年度と同水準であり、平均値を上回っている。計画的な管路の更新が必要である。
③管路更新率は昨年度より大きく増加し平均値を上回った。これは、令和5年度からの繰越工事が完了したことによるものである。近年大口径の基幹管路の更新を行っており、管路更新率は伸び悩んでいる。耐用年数を超える管路が増加しないように、今後も計画的な更新が必要である。
</t>
    <rPh sb="20" eb="21">
      <t>コ</t>
    </rPh>
    <rPh sb="37" eb="40">
      <t>ケイカクテキ</t>
    </rPh>
    <rPh sb="41" eb="43">
      <t>カンロ</t>
    </rPh>
    <rPh sb="58" eb="60">
      <t>カンロ</t>
    </rPh>
    <rPh sb="87" eb="90">
      <t>ケイカクテキ</t>
    </rPh>
    <rPh sb="91" eb="93">
      <t>カンロ</t>
    </rPh>
    <rPh sb="94" eb="96">
      <t>コウシン</t>
    </rPh>
    <rPh sb="105" eb="107">
      <t>カンロ</t>
    </rPh>
    <rPh sb="116" eb="117">
      <t>オオ</t>
    </rPh>
    <rPh sb="119" eb="121">
      <t>ゾウカ</t>
    </rPh>
    <rPh sb="126" eb="128">
      <t>ウワマワ</t>
    </rPh>
    <rPh sb="135" eb="137">
      <t>レイワ</t>
    </rPh>
    <rPh sb="138" eb="140">
      <t>ネンド</t>
    </rPh>
    <rPh sb="143" eb="145">
      <t>クリコシ</t>
    </rPh>
    <rPh sb="145" eb="147">
      <t>コウジ</t>
    </rPh>
    <rPh sb="163" eb="165">
      <t>キンネン</t>
    </rPh>
    <rPh sb="165" eb="168">
      <t>ダイコウケイ</t>
    </rPh>
    <rPh sb="169" eb="173">
      <t>キカンカンロ</t>
    </rPh>
    <rPh sb="174" eb="176">
      <t>コウシン</t>
    </rPh>
    <rPh sb="177" eb="178">
      <t>オコナ</t>
    </rPh>
    <rPh sb="183" eb="188">
      <t>カンロコウシンリツ</t>
    </rPh>
    <rPh sb="189" eb="190">
      <t>ノ</t>
    </rPh>
    <rPh sb="191" eb="192">
      <t>ナヤ</t>
    </rPh>
    <phoneticPr fontId="4"/>
  </si>
  <si>
    <t xml:space="preserve">①経常収支比率は平均値を大きく上回り、継続して高い水準を維持している。修繕費、退職給付費等の減少により昨年度より増加したものの、給水収益が伸び悩んでおり、今後の推移を注視する必要がある。
②累積欠損金比率は0であり健全である。
③流動比率は平均値を下回っており、前年度よりも減少した。これは、前年度からの繰越工事が比較的多く、支払いが当年に集中したことによるものである。
④新規の借入れを行っていないため、企業債残高は年々減少しており、平均値を大きく下回っている。
⑤平成30年4月の水道料金改定により継続して健全な水準を維持している。
⑥給水原価は平均値を大きく下回り、継続して高い水準を維持している。修繕費、退職給付費等の減少により、前年度より減少している。
⑦施設利用率は平均値を上回っており、また、前年度よりも増加した。これは、工場用の使用水量が増加したためであり、引き続き個々の施設能力が適正であるか検証していく必要がある。
⑧有収率は平均値を大きく上回っているが、これは工場用の責任水量によるものである。令和6年度の実配水量に対する有収率は昨年度と同水準の89.7%である。
</t>
    <rPh sb="35" eb="38">
      <t>シュウゼンヒ</t>
    </rPh>
    <rPh sb="39" eb="41">
      <t>タイショク</t>
    </rPh>
    <rPh sb="41" eb="44">
      <t>キュウフヒ</t>
    </rPh>
    <rPh sb="69" eb="70">
      <t>ノ</t>
    </rPh>
    <rPh sb="71" eb="72">
      <t>ナヤ</t>
    </rPh>
    <rPh sb="77" eb="79">
      <t>コンゴ</t>
    </rPh>
    <rPh sb="80" eb="82">
      <t>スイイ</t>
    </rPh>
    <rPh sb="83" eb="85">
      <t>チュウシ</t>
    </rPh>
    <rPh sb="87" eb="89">
      <t>ヒツヨウ</t>
    </rPh>
    <rPh sb="146" eb="149">
      <t>ゼンネンド</t>
    </rPh>
    <rPh sb="152" eb="156">
      <t>クリコシコウジ</t>
    </rPh>
    <rPh sb="157" eb="160">
      <t>ヒカクテキ</t>
    </rPh>
    <rPh sb="160" eb="161">
      <t>オオ</t>
    </rPh>
    <rPh sb="163" eb="165">
      <t>シハラ</t>
    </rPh>
    <rPh sb="167" eb="169">
      <t>トウネン</t>
    </rPh>
    <rPh sb="170" eb="172">
      <t>シュウチュウ</t>
    </rPh>
    <rPh sb="251" eb="253">
      <t>ケイゾク</t>
    </rPh>
    <rPh sb="286" eb="288">
      <t>ケイゾク</t>
    </rPh>
    <rPh sb="295" eb="297">
      <t>イジ</t>
    </rPh>
    <rPh sb="302" eb="305">
      <t>シュウゼンヒ</t>
    </rPh>
    <rPh sb="306" eb="311">
      <t>タイショクキュウフヒ</t>
    </rPh>
    <rPh sb="311" eb="312">
      <t>ナド</t>
    </rPh>
    <rPh sb="368" eb="371">
      <t>コウジョウヨウ</t>
    </rPh>
    <rPh sb="372" eb="376">
      <t>シヨウスイリョウ</t>
    </rPh>
    <rPh sb="377" eb="379">
      <t>ゾウカ</t>
    </rPh>
    <rPh sb="387" eb="388">
      <t>ヒ</t>
    </rPh>
    <rPh sb="389" eb="390">
      <t>ツヅ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</si>
</sst>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0.96</c:v>
                </c:pt>
                <c:pt idx="1">
                  <c:v>0.75</c:v>
                </c:pt>
                <c:pt idx="2">
                  <c:v>0.93</c:v>
                </c:pt>
                <c:pt idx="3">
                  <c:v>0.23</c:v>
                </c:pt>
                <c:pt idx="4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D-4577-B71C-A91312B3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0.52</c:v>
                </c:pt>
                <c:pt idx="2">
                  <c:v>0.48</c:v>
                </c:pt>
                <c:pt idx="3">
                  <c:v>0.48</c:v>
                </c:pt>
                <c:pt idx="4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D-4577-B71C-A91312B3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70.010000000000005</c:v>
                </c:pt>
                <c:pt idx="1">
                  <c:v>68.52</c:v>
                </c:pt>
                <c:pt idx="2">
                  <c:v>69.790000000000006</c:v>
                </c:pt>
                <c:pt idx="3">
                  <c:v>74.16</c:v>
                </c:pt>
                <c:pt idx="4">
                  <c:v>76.61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1-4394-951C-C0A279061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60.12</c:v>
                </c:pt>
                <c:pt idx="1">
                  <c:v>60.34</c:v>
                </c:pt>
                <c:pt idx="2">
                  <c:v>59.54</c:v>
                </c:pt>
                <c:pt idx="3">
                  <c:v>59.26</c:v>
                </c:pt>
                <c:pt idx="4">
                  <c:v>60.44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1-4394-951C-C0A279061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97.32</c:v>
                </c:pt>
                <c:pt idx="1">
                  <c:v>97.26</c:v>
                </c:pt>
                <c:pt idx="2">
                  <c:v>97.33</c:v>
                </c:pt>
                <c:pt idx="3">
                  <c:v>97.58</c:v>
                </c:pt>
                <c:pt idx="4">
                  <c:v>94.53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3-4F88-B83B-AE16CAD99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84.24</c:v>
                </c:pt>
                <c:pt idx="1">
                  <c:v>84.19</c:v>
                </c:pt>
                <c:pt idx="2">
                  <c:v>83.93</c:v>
                </c:pt>
                <c:pt idx="3">
                  <c:v>83.84</c:v>
                </c:pt>
                <c:pt idx="4">
                  <c:v>83.39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3-4F88-B83B-AE16CAD99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120.67</c:v>
                </c:pt>
                <c:pt idx="1">
                  <c:v>120.44</c:v>
                </c:pt>
                <c:pt idx="2">
                  <c:v>114.74</c:v>
                </c:pt>
                <c:pt idx="3">
                  <c:v>115.09</c:v>
                </c:pt>
                <c:pt idx="4">
                  <c:v>117.43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F-4411-A200-8EC0EEBA1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108.83</c:v>
                </c:pt>
                <c:pt idx="1">
                  <c:v>109.23</c:v>
                </c:pt>
                <c:pt idx="2">
                  <c:v>108.04</c:v>
                </c:pt>
                <c:pt idx="3">
                  <c:v>107.49</c:v>
                </c:pt>
                <c:pt idx="4">
                  <c:v>107.15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F-4411-A200-8EC0EEBA1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51.48</c:v>
                </c:pt>
                <c:pt idx="1">
                  <c:v>52.31</c:v>
                </c:pt>
                <c:pt idx="2">
                  <c:v>53.25</c:v>
                </c:pt>
                <c:pt idx="3">
                  <c:v>54.78</c:v>
                </c:pt>
                <c:pt idx="4">
                  <c:v>55.46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1-4747-8C8C-96096EC34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48.83</c:v>
                </c:pt>
                <c:pt idx="1">
                  <c:v>49.96</c:v>
                </c:pt>
                <c:pt idx="2">
                  <c:v>50.82</c:v>
                </c:pt>
                <c:pt idx="3">
                  <c:v>51.82</c:v>
                </c:pt>
                <c:pt idx="4">
                  <c:v>52.53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1-4747-8C8C-96096EC34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26.26</c:v>
                </c:pt>
                <c:pt idx="1">
                  <c:v>25.85</c:v>
                </c:pt>
                <c:pt idx="2">
                  <c:v>27.82</c:v>
                </c:pt>
                <c:pt idx="3">
                  <c:v>27.42</c:v>
                </c:pt>
                <c:pt idx="4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9-41B8-A672-BB23B5A91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18.18</c:v>
                </c:pt>
                <c:pt idx="1">
                  <c:v>19.32</c:v>
                </c:pt>
                <c:pt idx="2">
                  <c:v>21.16</c:v>
                </c:pt>
                <c:pt idx="3">
                  <c:v>22.72</c:v>
                </c:pt>
                <c:pt idx="4">
                  <c:v>24.16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9-41B8-A672-BB23B5A91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E-47AC-9808-7E605749C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4.34</c:v>
                </c:pt>
                <c:pt idx="1">
                  <c:v>4.6900000000000004</c:v>
                </c:pt>
                <c:pt idx="2">
                  <c:v>4.72</c:v>
                </c:pt>
                <c:pt idx="3">
                  <c:v>5.76</c:v>
                </c:pt>
                <c:pt idx="4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E-47AC-9808-7E605749C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254.26</c:v>
                </c:pt>
                <c:pt idx="1">
                  <c:v>231.54</c:v>
                </c:pt>
                <c:pt idx="2">
                  <c:v>297.07</c:v>
                </c:pt>
                <c:pt idx="3">
                  <c:v>390.73</c:v>
                </c:pt>
                <c:pt idx="4">
                  <c:v>300.27999999999997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4-47EC-A19E-DB22652FC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327.77</c:v>
                </c:pt>
                <c:pt idx="1">
                  <c:v>338.02</c:v>
                </c:pt>
                <c:pt idx="2">
                  <c:v>345.94</c:v>
                </c:pt>
                <c:pt idx="3">
                  <c:v>329.7</c:v>
                </c:pt>
                <c:pt idx="4">
                  <c:v>319.99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4-47EC-A19E-DB22652FC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106.05</c:v>
                </c:pt>
                <c:pt idx="1">
                  <c:v>90.51</c:v>
                </c:pt>
                <c:pt idx="2">
                  <c:v>73.8</c:v>
                </c:pt>
                <c:pt idx="3">
                  <c:v>63.16</c:v>
                </c:pt>
                <c:pt idx="4">
                  <c:v>53.86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2-4C83-A452-E32075FF3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397.1</c:v>
                </c:pt>
                <c:pt idx="1">
                  <c:v>379.91</c:v>
                </c:pt>
                <c:pt idx="2">
                  <c:v>386.61</c:v>
                </c:pt>
                <c:pt idx="3">
                  <c:v>381.56</c:v>
                </c:pt>
                <c:pt idx="4">
                  <c:v>365.55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2-4C83-A452-E32075FF3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116.94</c:v>
                </c:pt>
                <c:pt idx="1">
                  <c:v>117.02</c:v>
                </c:pt>
                <c:pt idx="2">
                  <c:v>110.29</c:v>
                </c:pt>
                <c:pt idx="3">
                  <c:v>111.26</c:v>
                </c:pt>
                <c:pt idx="4">
                  <c:v>114.04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7-4A3B-A68C-7488D4249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95.79</c:v>
                </c:pt>
                <c:pt idx="1">
                  <c:v>98.3</c:v>
                </c:pt>
                <c:pt idx="2">
                  <c:v>93.82</c:v>
                </c:pt>
                <c:pt idx="3">
                  <c:v>95.04</c:v>
                </c:pt>
                <c:pt idx="4">
                  <c:v>95.42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7-4A3B-A68C-7488D4249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121.85</c:v>
                </c:pt>
                <c:pt idx="1">
                  <c:v>122.19</c:v>
                </c:pt>
                <c:pt idx="2">
                  <c:v>130.82</c:v>
                </c:pt>
                <c:pt idx="3">
                  <c:v>129.65</c:v>
                </c:pt>
                <c:pt idx="4">
                  <c:v>126.8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4-4BB8-8077-B4E49C98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171.13</c:v>
                </c:pt>
                <c:pt idx="1">
                  <c:v>173.7</c:v>
                </c:pt>
                <c:pt idx="2">
                  <c:v>178.94</c:v>
                </c:pt>
                <c:pt idx="3">
                  <c:v>180.19</c:v>
                </c:pt>
                <c:pt idx="4">
                  <c:v>184.25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4-4BB8-8077-B4E49C98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V16" zoomScaleNormal="100" workbookViewId="0">
      <selection activeCell="BL16" sqref="BL16:BZ44"/>
    </sheetView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三重県　亀山市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A5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49130</v>
      </c>
      <c r="AM8" s="44"/>
      <c r="AN8" s="44"/>
      <c r="AO8" s="44"/>
      <c r="AP8" s="44"/>
      <c r="AQ8" s="44"/>
      <c r="AR8" s="44"/>
      <c r="AS8" s="44"/>
      <c r="AT8" s="45">
        <f>データ!$S$6</f>
        <v>191.04</v>
      </c>
      <c r="AU8" s="46"/>
      <c r="AV8" s="46"/>
      <c r="AW8" s="46"/>
      <c r="AX8" s="46"/>
      <c r="AY8" s="46"/>
      <c r="AZ8" s="46"/>
      <c r="BA8" s="46"/>
      <c r="BB8" s="47">
        <f>データ!$T$6</f>
        <v>257.17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90.79</v>
      </c>
      <c r="J10" s="46"/>
      <c r="K10" s="46"/>
      <c r="L10" s="46"/>
      <c r="M10" s="46"/>
      <c r="N10" s="46"/>
      <c r="O10" s="80"/>
      <c r="P10" s="47">
        <f>データ!$P$6</f>
        <v>99.9</v>
      </c>
      <c r="Q10" s="47"/>
      <c r="R10" s="47"/>
      <c r="S10" s="47"/>
      <c r="T10" s="47"/>
      <c r="U10" s="47"/>
      <c r="V10" s="47"/>
      <c r="W10" s="44">
        <f>データ!$Q$6</f>
        <v>2356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48985</v>
      </c>
      <c r="AM10" s="44"/>
      <c r="AN10" s="44"/>
      <c r="AO10" s="44"/>
      <c r="AP10" s="44"/>
      <c r="AQ10" s="44"/>
      <c r="AR10" s="44"/>
      <c r="AS10" s="44"/>
      <c r="AT10" s="45">
        <f>データ!$V$6</f>
        <v>60.8</v>
      </c>
      <c r="AU10" s="46"/>
      <c r="AV10" s="46"/>
      <c r="AW10" s="46"/>
      <c r="AX10" s="46"/>
      <c r="AY10" s="46"/>
      <c r="AZ10" s="46"/>
      <c r="BA10" s="46"/>
      <c r="BB10" s="47">
        <f>データ!$W$6</f>
        <v>805.67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112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111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110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9abmrORCjVIqsw45pr/023JHUrHuA0+ZrtIlTlNh83+NfKMMpdAeWBzFxmZt1EImDWMO0eFtPTN6TdHSncPccQ==" saltValue="IoOXL97xJngyjqtmAVUGkQ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242101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三重県　亀山市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A5</v>
      </c>
      <c r="M6" s="20" t="str">
        <f t="shared" si="3"/>
        <v>非設置</v>
      </c>
      <c r="N6" s="21" t="str">
        <f t="shared" si="3"/>
        <v>-</v>
      </c>
      <c r="O6" s="21">
        <f t="shared" si="3"/>
        <v>90.79</v>
      </c>
      <c r="P6" s="21">
        <f t="shared" si="3"/>
        <v>99.9</v>
      </c>
      <c r="Q6" s="21">
        <f t="shared" si="3"/>
        <v>2356</v>
      </c>
      <c r="R6" s="21">
        <f t="shared" si="3"/>
        <v>49130</v>
      </c>
      <c r="S6" s="21">
        <f t="shared" si="3"/>
        <v>191.04</v>
      </c>
      <c r="T6" s="21">
        <f t="shared" si="3"/>
        <v>257.17</v>
      </c>
      <c r="U6" s="21">
        <f t="shared" si="3"/>
        <v>48985</v>
      </c>
      <c r="V6" s="21">
        <f t="shared" si="3"/>
        <v>60.8</v>
      </c>
      <c r="W6" s="21">
        <f t="shared" si="3"/>
        <v>805.67</v>
      </c>
      <c r="X6" s="22">
        <f>IF(X7="",NA(),X7)</f>
        <v>120.67</v>
      </c>
      <c r="Y6" s="22">
        <f t="shared" ref="Y6:AG6" si="4">IF(Y7="",NA(),Y7)</f>
        <v>120.44</v>
      </c>
      <c r="Z6" s="22">
        <f t="shared" si="4"/>
        <v>114.74</v>
      </c>
      <c r="AA6" s="22">
        <f t="shared" si="4"/>
        <v>115.09</v>
      </c>
      <c r="AB6" s="22">
        <f t="shared" si="4"/>
        <v>117.43</v>
      </c>
      <c r="AC6" s="22">
        <f t="shared" si="4"/>
        <v>108.83</v>
      </c>
      <c r="AD6" s="22">
        <f t="shared" si="4"/>
        <v>109.23</v>
      </c>
      <c r="AE6" s="22">
        <f t="shared" si="4"/>
        <v>108.04</v>
      </c>
      <c r="AF6" s="22">
        <f t="shared" si="4"/>
        <v>107.49</v>
      </c>
      <c r="AG6" s="22">
        <f t="shared" si="4"/>
        <v>107.15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4.34</v>
      </c>
      <c r="AO6" s="22">
        <f t="shared" si="5"/>
        <v>4.6900000000000004</v>
      </c>
      <c r="AP6" s="22">
        <f t="shared" si="5"/>
        <v>4.72</v>
      </c>
      <c r="AQ6" s="22">
        <f t="shared" si="5"/>
        <v>5.76</v>
      </c>
      <c r="AR6" s="22">
        <f t="shared" si="5"/>
        <v>4.74</v>
      </c>
      <c r="AS6" s="21" t="str">
        <f>IF(AS7="","",IF(AS7="-","【-】","【"&amp;SUBSTITUTE(TEXT(AS7,"#,##0.00"),"-","△")&amp;"】"))</f>
        <v>【1.61】</v>
      </c>
      <c r="AT6" s="22">
        <f>IF(AT7="",NA(),AT7)</f>
        <v>254.26</v>
      </c>
      <c r="AU6" s="22">
        <f t="shared" ref="AU6:BC6" si="6">IF(AU7="",NA(),AU7)</f>
        <v>231.54</v>
      </c>
      <c r="AV6" s="22">
        <f t="shared" si="6"/>
        <v>297.07</v>
      </c>
      <c r="AW6" s="22">
        <f t="shared" si="6"/>
        <v>390.73</v>
      </c>
      <c r="AX6" s="22">
        <f t="shared" si="6"/>
        <v>300.27999999999997</v>
      </c>
      <c r="AY6" s="22">
        <f t="shared" si="6"/>
        <v>327.77</v>
      </c>
      <c r="AZ6" s="22">
        <f t="shared" si="6"/>
        <v>338.02</v>
      </c>
      <c r="BA6" s="22">
        <f t="shared" si="6"/>
        <v>345.94</v>
      </c>
      <c r="BB6" s="22">
        <f t="shared" si="6"/>
        <v>329.7</v>
      </c>
      <c r="BC6" s="22">
        <f t="shared" si="6"/>
        <v>319.99</v>
      </c>
      <c r="BD6" s="21" t="str">
        <f>IF(BD7="","",IF(BD7="-","【-】","【"&amp;SUBSTITUTE(TEXT(BD7,"#,##0.00"),"-","△")&amp;"】"))</f>
        <v>【239.69】</v>
      </c>
      <c r="BE6" s="22">
        <f>IF(BE7="",NA(),BE7)</f>
        <v>106.05</v>
      </c>
      <c r="BF6" s="22">
        <f t="shared" ref="BF6:BN6" si="7">IF(BF7="",NA(),BF7)</f>
        <v>90.51</v>
      </c>
      <c r="BG6" s="22">
        <f t="shared" si="7"/>
        <v>73.8</v>
      </c>
      <c r="BH6" s="22">
        <f t="shared" si="7"/>
        <v>63.16</v>
      </c>
      <c r="BI6" s="22">
        <f t="shared" si="7"/>
        <v>53.86</v>
      </c>
      <c r="BJ6" s="22">
        <f t="shared" si="7"/>
        <v>397.1</v>
      </c>
      <c r="BK6" s="22">
        <f t="shared" si="7"/>
        <v>379.91</v>
      </c>
      <c r="BL6" s="22">
        <f t="shared" si="7"/>
        <v>386.61</v>
      </c>
      <c r="BM6" s="22">
        <f t="shared" si="7"/>
        <v>381.56</v>
      </c>
      <c r="BN6" s="22">
        <f t="shared" si="7"/>
        <v>365.55</v>
      </c>
      <c r="BO6" s="21" t="str">
        <f>IF(BO7="","",IF(BO7="-","【-】","【"&amp;SUBSTITUTE(TEXT(BO7,"#,##0.00"),"-","△")&amp;"】"))</f>
        <v>【264.86】</v>
      </c>
      <c r="BP6" s="22">
        <f>IF(BP7="",NA(),BP7)</f>
        <v>116.94</v>
      </c>
      <c r="BQ6" s="22">
        <f t="shared" ref="BQ6:BY6" si="8">IF(BQ7="",NA(),BQ7)</f>
        <v>117.02</v>
      </c>
      <c r="BR6" s="22">
        <f t="shared" si="8"/>
        <v>110.29</v>
      </c>
      <c r="BS6" s="22">
        <f t="shared" si="8"/>
        <v>111.26</v>
      </c>
      <c r="BT6" s="22">
        <f t="shared" si="8"/>
        <v>114.04</v>
      </c>
      <c r="BU6" s="22">
        <f t="shared" si="8"/>
        <v>95.79</v>
      </c>
      <c r="BV6" s="22">
        <f t="shared" si="8"/>
        <v>98.3</v>
      </c>
      <c r="BW6" s="22">
        <f t="shared" si="8"/>
        <v>93.82</v>
      </c>
      <c r="BX6" s="22">
        <f t="shared" si="8"/>
        <v>95.04</v>
      </c>
      <c r="BY6" s="22">
        <f t="shared" si="8"/>
        <v>95.42</v>
      </c>
      <c r="BZ6" s="21" t="str">
        <f>IF(BZ7="","",IF(BZ7="-","【-】","【"&amp;SUBSTITUTE(TEXT(BZ7,"#,##0.00"),"-","△")&amp;"】"))</f>
        <v>【97.59】</v>
      </c>
      <c r="CA6" s="22">
        <f>IF(CA7="",NA(),CA7)</f>
        <v>121.85</v>
      </c>
      <c r="CB6" s="22">
        <f t="shared" ref="CB6:CJ6" si="9">IF(CB7="",NA(),CB7)</f>
        <v>122.19</v>
      </c>
      <c r="CC6" s="22">
        <f t="shared" si="9"/>
        <v>130.82</v>
      </c>
      <c r="CD6" s="22">
        <f t="shared" si="9"/>
        <v>129.65</v>
      </c>
      <c r="CE6" s="22">
        <f t="shared" si="9"/>
        <v>126.8</v>
      </c>
      <c r="CF6" s="22">
        <f t="shared" si="9"/>
        <v>171.13</v>
      </c>
      <c r="CG6" s="22">
        <f t="shared" si="9"/>
        <v>173.7</v>
      </c>
      <c r="CH6" s="22">
        <f t="shared" si="9"/>
        <v>178.94</v>
      </c>
      <c r="CI6" s="22">
        <f t="shared" si="9"/>
        <v>180.19</v>
      </c>
      <c r="CJ6" s="22">
        <f t="shared" si="9"/>
        <v>184.25</v>
      </c>
      <c r="CK6" s="21" t="str">
        <f>IF(CK7="","",IF(CK7="-","【-】","【"&amp;SUBSTITUTE(TEXT(CK7,"#,##0.00"),"-","△")&amp;"】"))</f>
        <v>【181.66】</v>
      </c>
      <c r="CL6" s="22">
        <f>IF(CL7="",NA(),CL7)</f>
        <v>70.010000000000005</v>
      </c>
      <c r="CM6" s="22">
        <f t="shared" ref="CM6:CU6" si="10">IF(CM7="",NA(),CM7)</f>
        <v>68.52</v>
      </c>
      <c r="CN6" s="22">
        <f t="shared" si="10"/>
        <v>69.790000000000006</v>
      </c>
      <c r="CO6" s="22">
        <f t="shared" si="10"/>
        <v>74.16</v>
      </c>
      <c r="CP6" s="22">
        <f t="shared" si="10"/>
        <v>76.61</v>
      </c>
      <c r="CQ6" s="22">
        <f t="shared" si="10"/>
        <v>60.12</v>
      </c>
      <c r="CR6" s="22">
        <f t="shared" si="10"/>
        <v>60.34</v>
      </c>
      <c r="CS6" s="22">
        <f t="shared" si="10"/>
        <v>59.54</v>
      </c>
      <c r="CT6" s="22">
        <f t="shared" si="10"/>
        <v>59.26</v>
      </c>
      <c r="CU6" s="22">
        <f t="shared" si="10"/>
        <v>60.44</v>
      </c>
      <c r="CV6" s="21" t="str">
        <f>IF(CV7="","",IF(CV7="-","【-】","【"&amp;SUBSTITUTE(TEXT(CV7,"#,##0.00"),"-","△")&amp;"】"))</f>
        <v>【60.21】</v>
      </c>
      <c r="CW6" s="22">
        <f>IF(CW7="",NA(),CW7)</f>
        <v>97.32</v>
      </c>
      <c r="CX6" s="22">
        <f t="shared" ref="CX6:DF6" si="11">IF(CX7="",NA(),CX7)</f>
        <v>97.26</v>
      </c>
      <c r="CY6" s="22">
        <f t="shared" si="11"/>
        <v>97.33</v>
      </c>
      <c r="CZ6" s="22">
        <f t="shared" si="11"/>
        <v>97.58</v>
      </c>
      <c r="DA6" s="22">
        <f t="shared" si="11"/>
        <v>94.53</v>
      </c>
      <c r="DB6" s="22">
        <f t="shared" si="11"/>
        <v>84.24</v>
      </c>
      <c r="DC6" s="22">
        <f t="shared" si="11"/>
        <v>84.19</v>
      </c>
      <c r="DD6" s="22">
        <f t="shared" si="11"/>
        <v>83.93</v>
      </c>
      <c r="DE6" s="22">
        <f t="shared" si="11"/>
        <v>83.84</v>
      </c>
      <c r="DF6" s="22">
        <f t="shared" si="11"/>
        <v>83.39</v>
      </c>
      <c r="DG6" s="21" t="str">
        <f>IF(DG7="","",IF(DG7="-","【-】","【"&amp;SUBSTITUTE(TEXT(DG7,"#,##0.00"),"-","△")&amp;"】"))</f>
        <v>【89.21】</v>
      </c>
      <c r="DH6" s="22">
        <f>IF(DH7="",NA(),DH7)</f>
        <v>51.48</v>
      </c>
      <c r="DI6" s="22">
        <f t="shared" ref="DI6:DQ6" si="12">IF(DI7="",NA(),DI7)</f>
        <v>52.31</v>
      </c>
      <c r="DJ6" s="22">
        <f t="shared" si="12"/>
        <v>53.25</v>
      </c>
      <c r="DK6" s="22">
        <f t="shared" si="12"/>
        <v>54.78</v>
      </c>
      <c r="DL6" s="22">
        <f t="shared" si="12"/>
        <v>55.46</v>
      </c>
      <c r="DM6" s="22">
        <f t="shared" si="12"/>
        <v>48.83</v>
      </c>
      <c r="DN6" s="22">
        <f t="shared" si="12"/>
        <v>49.96</v>
      </c>
      <c r="DO6" s="22">
        <f t="shared" si="12"/>
        <v>50.82</v>
      </c>
      <c r="DP6" s="22">
        <f t="shared" si="12"/>
        <v>51.82</v>
      </c>
      <c r="DQ6" s="22">
        <f t="shared" si="12"/>
        <v>52.53</v>
      </c>
      <c r="DR6" s="21" t="str">
        <f>IF(DR7="","",IF(DR7="-","【-】","【"&amp;SUBSTITUTE(TEXT(DR7,"#,##0.00"),"-","△")&amp;"】"))</f>
        <v>【52.41】</v>
      </c>
      <c r="DS6" s="22">
        <f>IF(DS7="",NA(),DS7)</f>
        <v>26.26</v>
      </c>
      <c r="DT6" s="22">
        <f t="shared" ref="DT6:EB6" si="13">IF(DT7="",NA(),DT7)</f>
        <v>25.85</v>
      </c>
      <c r="DU6" s="22">
        <f t="shared" si="13"/>
        <v>27.82</v>
      </c>
      <c r="DV6" s="22">
        <f t="shared" si="13"/>
        <v>27.42</v>
      </c>
      <c r="DW6" s="22">
        <f t="shared" si="13"/>
        <v>27.4</v>
      </c>
      <c r="DX6" s="22">
        <f t="shared" si="13"/>
        <v>18.18</v>
      </c>
      <c r="DY6" s="22">
        <f t="shared" si="13"/>
        <v>19.32</v>
      </c>
      <c r="DZ6" s="22">
        <f t="shared" si="13"/>
        <v>21.16</v>
      </c>
      <c r="EA6" s="22">
        <f t="shared" si="13"/>
        <v>22.72</v>
      </c>
      <c r="EB6" s="22">
        <f t="shared" si="13"/>
        <v>24.16</v>
      </c>
      <c r="EC6" s="21" t="str">
        <f>IF(EC7="","",IF(EC7="-","【-】","【"&amp;SUBSTITUTE(TEXT(EC7,"#,##0.00"),"-","△")&amp;"】"))</f>
        <v>【26.78】</v>
      </c>
      <c r="ED6" s="22">
        <f>IF(ED7="",NA(),ED7)</f>
        <v>0.96</v>
      </c>
      <c r="EE6" s="22">
        <f t="shared" ref="EE6:EM6" si="14">IF(EE7="",NA(),EE7)</f>
        <v>0.75</v>
      </c>
      <c r="EF6" s="22">
        <f t="shared" si="14"/>
        <v>0.93</v>
      </c>
      <c r="EG6" s="22">
        <f t="shared" si="14"/>
        <v>0.23</v>
      </c>
      <c r="EH6" s="22">
        <f t="shared" si="14"/>
        <v>0.49</v>
      </c>
      <c r="EI6" s="22">
        <f t="shared" si="14"/>
        <v>0.56999999999999995</v>
      </c>
      <c r="EJ6" s="22">
        <f t="shared" si="14"/>
        <v>0.52</v>
      </c>
      <c r="EK6" s="22">
        <f t="shared" si="14"/>
        <v>0.48</v>
      </c>
      <c r="EL6" s="22">
        <f t="shared" si="14"/>
        <v>0.48</v>
      </c>
      <c r="EM6" s="22">
        <f t="shared" si="14"/>
        <v>0.46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2">
      <c r="A7" s="15"/>
      <c r="B7" s="24">
        <v>2024</v>
      </c>
      <c r="C7" s="24">
        <v>242101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90.79</v>
      </c>
      <c r="P7" s="25">
        <v>99.9</v>
      </c>
      <c r="Q7" s="25">
        <v>2356</v>
      </c>
      <c r="R7" s="25">
        <v>49130</v>
      </c>
      <c r="S7" s="25">
        <v>191.04</v>
      </c>
      <c r="T7" s="25">
        <v>257.17</v>
      </c>
      <c r="U7" s="25">
        <v>48985</v>
      </c>
      <c r="V7" s="25">
        <v>60.8</v>
      </c>
      <c r="W7" s="25">
        <v>805.67</v>
      </c>
      <c r="X7" s="25">
        <v>120.67</v>
      </c>
      <c r="Y7" s="25">
        <v>120.44</v>
      </c>
      <c r="Z7" s="25">
        <v>114.74</v>
      </c>
      <c r="AA7" s="25">
        <v>115.09</v>
      </c>
      <c r="AB7" s="25">
        <v>117.43</v>
      </c>
      <c r="AC7" s="25">
        <v>108.83</v>
      </c>
      <c r="AD7" s="25">
        <v>109.23</v>
      </c>
      <c r="AE7" s="25">
        <v>108.04</v>
      </c>
      <c r="AF7" s="25">
        <v>107.49</v>
      </c>
      <c r="AG7" s="25">
        <v>107.15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4.34</v>
      </c>
      <c r="AO7" s="25">
        <v>4.6900000000000004</v>
      </c>
      <c r="AP7" s="25">
        <v>4.72</v>
      </c>
      <c r="AQ7" s="25">
        <v>5.76</v>
      </c>
      <c r="AR7" s="25">
        <v>4.74</v>
      </c>
      <c r="AS7" s="25">
        <v>1.61</v>
      </c>
      <c r="AT7" s="25">
        <v>254.26</v>
      </c>
      <c r="AU7" s="25">
        <v>231.54</v>
      </c>
      <c r="AV7" s="25">
        <v>297.07</v>
      </c>
      <c r="AW7" s="25">
        <v>390.73</v>
      </c>
      <c r="AX7" s="25">
        <v>300.27999999999997</v>
      </c>
      <c r="AY7" s="25">
        <v>327.77</v>
      </c>
      <c r="AZ7" s="25">
        <v>338.02</v>
      </c>
      <c r="BA7" s="25">
        <v>345.94</v>
      </c>
      <c r="BB7" s="25">
        <v>329.7</v>
      </c>
      <c r="BC7" s="25">
        <v>319.99</v>
      </c>
      <c r="BD7" s="25">
        <v>239.69</v>
      </c>
      <c r="BE7" s="25">
        <v>106.05</v>
      </c>
      <c r="BF7" s="25">
        <v>90.51</v>
      </c>
      <c r="BG7" s="25">
        <v>73.8</v>
      </c>
      <c r="BH7" s="25">
        <v>63.16</v>
      </c>
      <c r="BI7" s="25">
        <v>53.86</v>
      </c>
      <c r="BJ7" s="25">
        <v>397.1</v>
      </c>
      <c r="BK7" s="25">
        <v>379.91</v>
      </c>
      <c r="BL7" s="25">
        <v>386.61</v>
      </c>
      <c r="BM7" s="25">
        <v>381.56</v>
      </c>
      <c r="BN7" s="25">
        <v>365.55</v>
      </c>
      <c r="BO7" s="25">
        <v>264.86</v>
      </c>
      <c r="BP7" s="25">
        <v>116.94</v>
      </c>
      <c r="BQ7" s="25">
        <v>117.02</v>
      </c>
      <c r="BR7" s="25">
        <v>110.29</v>
      </c>
      <c r="BS7" s="25">
        <v>111.26</v>
      </c>
      <c r="BT7" s="25">
        <v>114.04</v>
      </c>
      <c r="BU7" s="25">
        <v>95.79</v>
      </c>
      <c r="BV7" s="25">
        <v>98.3</v>
      </c>
      <c r="BW7" s="25">
        <v>93.82</v>
      </c>
      <c r="BX7" s="25">
        <v>95.04</v>
      </c>
      <c r="BY7" s="25">
        <v>95.42</v>
      </c>
      <c r="BZ7" s="25">
        <v>97.59</v>
      </c>
      <c r="CA7" s="25">
        <v>121.85</v>
      </c>
      <c r="CB7" s="25">
        <v>122.19</v>
      </c>
      <c r="CC7" s="25">
        <v>130.82</v>
      </c>
      <c r="CD7" s="25">
        <v>129.65</v>
      </c>
      <c r="CE7" s="25">
        <v>126.8</v>
      </c>
      <c r="CF7" s="25">
        <v>171.13</v>
      </c>
      <c r="CG7" s="25">
        <v>173.7</v>
      </c>
      <c r="CH7" s="25">
        <v>178.94</v>
      </c>
      <c r="CI7" s="25">
        <v>180.19</v>
      </c>
      <c r="CJ7" s="25">
        <v>184.25</v>
      </c>
      <c r="CK7" s="25">
        <v>181.66</v>
      </c>
      <c r="CL7" s="25">
        <v>70.010000000000005</v>
      </c>
      <c r="CM7" s="25">
        <v>68.52</v>
      </c>
      <c r="CN7" s="25">
        <v>69.790000000000006</v>
      </c>
      <c r="CO7" s="25">
        <v>74.16</v>
      </c>
      <c r="CP7" s="25">
        <v>76.61</v>
      </c>
      <c r="CQ7" s="25">
        <v>60.12</v>
      </c>
      <c r="CR7" s="25">
        <v>60.34</v>
      </c>
      <c r="CS7" s="25">
        <v>59.54</v>
      </c>
      <c r="CT7" s="25">
        <v>59.26</v>
      </c>
      <c r="CU7" s="25">
        <v>60.44</v>
      </c>
      <c r="CV7" s="25">
        <v>60.21</v>
      </c>
      <c r="CW7" s="25">
        <v>97.32</v>
      </c>
      <c r="CX7" s="25">
        <v>97.26</v>
      </c>
      <c r="CY7" s="25">
        <v>97.33</v>
      </c>
      <c r="CZ7" s="25">
        <v>97.58</v>
      </c>
      <c r="DA7" s="25">
        <v>94.53</v>
      </c>
      <c r="DB7" s="25">
        <v>84.24</v>
      </c>
      <c r="DC7" s="25">
        <v>84.19</v>
      </c>
      <c r="DD7" s="25">
        <v>83.93</v>
      </c>
      <c r="DE7" s="25">
        <v>83.84</v>
      </c>
      <c r="DF7" s="25">
        <v>83.39</v>
      </c>
      <c r="DG7" s="25">
        <v>89.21</v>
      </c>
      <c r="DH7" s="25">
        <v>51.48</v>
      </c>
      <c r="DI7" s="25">
        <v>52.31</v>
      </c>
      <c r="DJ7" s="25">
        <v>53.25</v>
      </c>
      <c r="DK7" s="25">
        <v>54.78</v>
      </c>
      <c r="DL7" s="25">
        <v>55.46</v>
      </c>
      <c r="DM7" s="25">
        <v>48.83</v>
      </c>
      <c r="DN7" s="25">
        <v>49.96</v>
      </c>
      <c r="DO7" s="25">
        <v>50.82</v>
      </c>
      <c r="DP7" s="25">
        <v>51.82</v>
      </c>
      <c r="DQ7" s="25">
        <v>52.53</v>
      </c>
      <c r="DR7" s="25">
        <v>52.41</v>
      </c>
      <c r="DS7" s="25">
        <v>26.26</v>
      </c>
      <c r="DT7" s="25">
        <v>25.85</v>
      </c>
      <c r="DU7" s="25">
        <v>27.82</v>
      </c>
      <c r="DV7" s="25">
        <v>27.42</v>
      </c>
      <c r="DW7" s="25">
        <v>27.4</v>
      </c>
      <c r="DX7" s="25">
        <v>18.18</v>
      </c>
      <c r="DY7" s="25">
        <v>19.32</v>
      </c>
      <c r="DZ7" s="25">
        <v>21.16</v>
      </c>
      <c r="EA7" s="25">
        <v>22.72</v>
      </c>
      <c r="EB7" s="25">
        <v>24.16</v>
      </c>
      <c r="EC7" s="25">
        <v>26.78</v>
      </c>
      <c r="ED7" s="25">
        <v>0.96</v>
      </c>
      <c r="EE7" s="25">
        <v>0.75</v>
      </c>
      <c r="EF7" s="25">
        <v>0.93</v>
      </c>
      <c r="EG7" s="25">
        <v>0.23</v>
      </c>
      <c r="EH7" s="25">
        <v>0.49</v>
      </c>
      <c r="EI7" s="25">
        <v>0.56999999999999995</v>
      </c>
      <c r="EJ7" s="25">
        <v>0.52</v>
      </c>
      <c r="EK7" s="25">
        <v>0.48</v>
      </c>
      <c r="EL7" s="25">
        <v>0.48</v>
      </c>
      <c r="EM7" s="25">
        <v>0.46</v>
      </c>
      <c r="EN7" s="25">
        <v>0.59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108</v>
      </c>
      <c r="E13" t="s">
        <v>107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