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flsv\ShareFolder\水道部\@課共有\【調査・集計・要覧】\R07\76経営比較分析表（市長行財政課）\"/>
    </mc:Choice>
  </mc:AlternateContent>
  <xr:revisionPtr revIDLastSave="0" documentId="13_ncr:1_{466BE35B-1A76-4082-B321-A9B4AA98A2B0}" xr6:coauthVersionLast="47" xr6:coauthVersionMax="47" xr10:uidLastSave="{00000000-0000-0000-0000-000000000000}"/>
  <workbookProtection workbookAlgorithmName="SHA-512" workbookHashValue="H+fkiZJL/YoTbMTDoR6nyazMF8TY/e3/hLom1AkfYH9721b4EC9chTyVwvFwGCKKrYeVjQ97uFiD9jgfJA6vew==" workbookSaltValue="+rTZWGfMlL48i++Tcvbz4A==" workbookSpinCount="100000" lockStructure="1"/>
  <bookViews>
    <workbookView xWindow="-120" yWindow="-120" windowWidth="24240" windowHeight="130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E85" i="4"/>
  <c r="BB10" i="4"/>
  <c r="AT10" i="4"/>
  <c r="AL10" i="4"/>
  <c r="W10" i="4"/>
  <c r="I10" i="4"/>
  <c r="B10" i="4"/>
  <c r="BB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<sst xmlns="http://schemas.openxmlformats.org/spreadsheetml/2006/main" count="228" uniqueCount="112">
  <si>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</si>
  <si>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</si>
  <si>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</si>
  <si>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</si>
  <si>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</si>
  <si>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</si>
  <si>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</si>
  <si>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</si>
  <si>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</si>
  <si>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</si>
  <si>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</si>
  <si>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</si>
  <si>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</si>
  <si>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</si>
  <si>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</si>
  <si>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</si>
  <si>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</si>
  <si>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</si>
  <si>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</si>
  <si>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</si>
  <si>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</si>
  <si>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</si>
  <si>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</si>
  <si>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</si>
  <si>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</si>
  <si>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</si>
  <si>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</si>
  <si>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</si>
  <si>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</si>
  <si>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</si>
  <si>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</si>
  <si>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</si>
  <si>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</si>
  <si>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</si>
  <si>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</si>
  <si>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</si>
  <si>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</si>
  <si>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</si>
  <si>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</si>
  <si>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</si>
  <si>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</si>
  <si>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</si>
  <si>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</si>
  <si>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</si>
  <si>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</si>
  <si>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</si>
  <si>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</si>
  <si>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</si>
  <si>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</si>
  <si>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</si>
  <si>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</si>
  <si>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</si>
  <si>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</si>
  <si>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</si>
  <si>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</si>
  <si>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</si>
  <si>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</si>
  <si>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</si>
  <si>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</si>
  <si>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</si>
  <si>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</si>
  <si>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</si>
  <si>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</si>
  <si>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</si>
  <si>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</si>
  <si>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</si>
  <si>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</si>
  <si>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</si>
  <si>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</si>
  <si>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</si>
  <si>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</si>
  <si>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</si>
  <si>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</si>
  <si>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</si>
  <si>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</si>
  <si>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</si>
  <si>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</si>
  <si>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</si>
  <si>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</si>
  <si>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</si>
  <si>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</si>
  <si>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</si>
  <si>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</si>
  <si>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</si>
  <si>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</si>
  <si>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</si>
  <si>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</si>
  <si>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</si>
  <si>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</si>
  <si>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</si>
  <si>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</si>
  <si>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</si>
  <si>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</si>
  <si>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尾鷲市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</si>
  <si>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</si>
  <si>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</si>
  <si>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</si>
  <si>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</si>
  <si>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</si>
  <si>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</si>
  <si>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</si>
  <si>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</si>
  <si>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</si>
  <si>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</si>
  <si>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</si>
  <si>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</si>
  <si>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</si>
  <si>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</si>
  <si>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</si>
  <si>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及び料金回収率は、令和６年４月に実施した料金改定によって改善した。しかし人口減少による料金収入の減少が今後も予想されることから、次年度以降については徐々に低下していく事が見込まれている。
　企業債残高対給水収益比率は、企業債の償還が順次終了しており、企業債残高は減少しているものの、償還満期が近づくことによる元金償還額の増加が経営を圧迫している状況である。しかしながら、企業債の借入額が償還額を下回ることにより、企業債残高は減少しているため、今後も計画的な借り入れを行っていく必要がある。</t>
    <rPh sb="7" eb="8">
      <t>オヨ</t>
    </rPh>
    <rPh sb="9" eb="14">
      <t>リョウキンカイシュウリツ</t>
    </rPh>
    <rPh sb="16" eb="18">
      <t>レイワ</t>
    </rPh>
    <rPh sb="21" eb="22">
      <t>ガツ</t>
    </rPh>
    <rPh sb="23" eb="25">
      <t>ジッシ</t>
    </rPh>
    <rPh sb="27" eb="29">
      <t>リョウキン</t>
    </rPh>
    <rPh sb="29" eb="31">
      <t>カイテイ</t>
    </rPh>
    <rPh sb="35" eb="37">
      <t>カイゼン</t>
    </rPh>
    <rPh sb="58" eb="60">
      <t>コンゴ</t>
    </rPh>
    <rPh sb="61" eb="63">
      <t>ヨソウ</t>
    </rPh>
    <rPh sb="81" eb="83">
      <t>ジョジョ</t>
    </rPh>
    <rPh sb="84" eb="86">
      <t>テイカ</t>
    </rPh>
    <rPh sb="90" eb="91">
      <t>コト</t>
    </rPh>
    <phoneticPr fontId="4"/>
  </si>
  <si>
    <t>　経営状況については、令和６年４月に料金改定を行ったことにより改善したが、人口減少による料金収入の減少、資産の経年劣化による更新需要の増加など、今後も厳しい経営状況になると予想される。
　経営戦略に基づき適切な設備投資を行い、より一層の経費削減と漏水調査・修繕による有収率の向上と長寿命化を図りながら、効率的に経営をしていく必要がある。</t>
    <rPh sb="16" eb="17">
      <t>ガツ</t>
    </rPh>
    <phoneticPr fontId="4"/>
  </si>
  <si>
    <t>　計画的に管路の更新事業を実施しているものの、管路経年化率が上昇、有収率も低下しており、管路の老朽化による漏水が増加している状況である。
　今後も設備・管路更新需要の増加が懸念されるため、中長期的な投資財政計画により、財源を考慮した計画的な更新を行うとともに、漏水調査・修繕による有収率の向上の対策を行っていく。</t>
    <rPh sb="44" eb="46">
      <t>カンロ</t>
    </rPh>
    <rPh sb="47" eb="50">
      <t>ロウキュウカ</t>
    </rPh>
    <rPh sb="53" eb="55">
      <t>ロウスイ</t>
    </rPh>
    <rPh sb="56" eb="58">
      <t>ゾウカ</t>
    </rPh>
    <rPh sb="62" eb="64">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</si>
</sst>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0.44</c:v>
                </c:pt>
                <c:pt idx="2">
                  <c:v>0.33</c:v>
                </c:pt>
                <c:pt idx="3">
                  <c:v>0.2</c:v>
                </c:pt>
                <c:pt idx="4">
                  <c:v>0.28999999999999998</c:v>
                </c:pt>
              </c:numCache>
            </c:numRef>
          </c:val>
          <c:extLst>
            <c:ext xmlns:c16="http://schemas.microsoft.com/office/drawing/2014/chart" uri="{C3380CC4-5D6E-409C-BE32-E72D297353CC}">
              <c16:uniqueId val="{00000000-80DE-463F-B8B7-F901FFD9B0B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80DE-463F-B8B7-F901FFD9B0B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60.64</c:v>
                </c:pt>
                <c:pt idx="1">
                  <c:v>58.84</c:v>
                </c:pt>
                <c:pt idx="2">
                  <c:v>59.61</c:v>
                </c:pt>
                <c:pt idx="3">
                  <c:v>58.64</c:v>
                </c:pt>
                <c:pt idx="4">
                  <c:v>60.4</c:v>
                </c:pt>
              </c:numCache>
            </c:numRef>
          </c:val>
          <c:extLst>
            <c:ext xmlns:c16="http://schemas.microsoft.com/office/drawing/2014/chart" uri="{C3380CC4-5D6E-409C-BE32-E72D297353CC}">
              <c16:uniqueId val="{00000000-F14D-4BB4-A69F-F70251297A3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F14D-4BB4-A69F-F70251297A3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70.94</c:v>
                </c:pt>
                <c:pt idx="1">
                  <c:v>72.36</c:v>
                </c:pt>
                <c:pt idx="2">
                  <c:v>67.72</c:v>
                </c:pt>
                <c:pt idx="3">
                  <c:v>67.08</c:v>
                </c:pt>
                <c:pt idx="4">
                  <c:v>62.92</c:v>
                </c:pt>
              </c:numCache>
            </c:numRef>
          </c:val>
          <c:extLst>
            <c:ext xmlns:c16="http://schemas.microsoft.com/office/drawing/2014/chart" uri="{C3380CC4-5D6E-409C-BE32-E72D297353CC}">
              <c16:uniqueId val="{00000000-671B-4868-96E4-D27401FB418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71B-4868-96E4-D27401FB418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105.61</c:v>
                </c:pt>
                <c:pt idx="1">
                  <c:v>105.61</c:v>
                </c:pt>
                <c:pt idx="2">
                  <c:v>95.91</c:v>
                </c:pt>
                <c:pt idx="3">
                  <c:v>96.67</c:v>
                </c:pt>
                <c:pt idx="4">
                  <c:v>128.44999999999999</c:v>
                </c:pt>
              </c:numCache>
            </c:numRef>
          </c:val>
          <c:extLst>
            <c:ext xmlns:c16="http://schemas.microsoft.com/office/drawing/2014/chart" uri="{C3380CC4-5D6E-409C-BE32-E72D297353CC}">
              <c16:uniqueId val="{00000000-AB75-42EC-B1F5-DB9F32D6FCC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AB75-42EC-B1F5-DB9F32D6FCC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55.15</c:v>
                </c:pt>
                <c:pt idx="1">
                  <c:v>56.69</c:v>
                </c:pt>
                <c:pt idx="2">
                  <c:v>58.41</c:v>
                </c:pt>
                <c:pt idx="3">
                  <c:v>60.12</c:v>
                </c:pt>
                <c:pt idx="4">
                  <c:v>61.66</c:v>
                </c:pt>
              </c:numCache>
            </c:numRef>
          </c:val>
          <c:extLst>
            <c:ext xmlns:c16="http://schemas.microsoft.com/office/drawing/2014/chart" uri="{C3380CC4-5D6E-409C-BE32-E72D297353CC}">
              <c16:uniqueId val="{00000000-82B7-4338-96FA-86A3552532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82B7-4338-96FA-86A3552532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19.57</c:v>
                </c:pt>
                <c:pt idx="1">
                  <c:v>27.23</c:v>
                </c:pt>
                <c:pt idx="2">
                  <c:v>29.48</c:v>
                </c:pt>
                <c:pt idx="3">
                  <c:v>29.73</c:v>
                </c:pt>
                <c:pt idx="4">
                  <c:v>31.91</c:v>
                </c:pt>
              </c:numCache>
            </c:numRef>
          </c:val>
          <c:extLst>
            <c:ext xmlns:c16="http://schemas.microsoft.com/office/drawing/2014/chart" uri="{C3380CC4-5D6E-409C-BE32-E72D297353CC}">
              <c16:uniqueId val="{00000000-D90A-474B-88A0-040B2F29F5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90A-474B-88A0-040B2F29F5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3F-4044-96EA-7C5EEC8ABE1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F3F-4044-96EA-7C5EEC8ABE1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245.34</c:v>
                </c:pt>
                <c:pt idx="1">
                  <c:v>246.95</c:v>
                </c:pt>
                <c:pt idx="2">
                  <c:v>218.2</c:v>
                </c:pt>
                <c:pt idx="3">
                  <c:v>189.49</c:v>
                </c:pt>
                <c:pt idx="4">
                  <c:v>207.15</c:v>
                </c:pt>
              </c:numCache>
            </c:numRef>
          </c:val>
          <c:extLst>
            <c:ext xmlns:c16="http://schemas.microsoft.com/office/drawing/2014/chart" uri="{C3380CC4-5D6E-409C-BE32-E72D297353CC}">
              <c16:uniqueId val="{00000000-0E0B-4527-95C8-2AF3E3E838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0E0B-4527-95C8-2AF3E3E838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619.66</c:v>
                </c:pt>
                <c:pt idx="1">
                  <c:v>537.80999999999995</c:v>
                </c:pt>
                <c:pt idx="2">
                  <c:v>570.48</c:v>
                </c:pt>
                <c:pt idx="3">
                  <c:v>481.98</c:v>
                </c:pt>
                <c:pt idx="4">
                  <c:v>365.86</c:v>
                </c:pt>
              </c:numCache>
            </c:numRef>
          </c:val>
          <c:extLst>
            <c:ext xmlns:c16="http://schemas.microsoft.com/office/drawing/2014/chart" uri="{C3380CC4-5D6E-409C-BE32-E72D297353CC}">
              <c16:uniqueId val="{00000000-0863-43A7-BC31-21F48C079AB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0863-43A7-BC31-21F48C079AB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93.2</c:v>
                </c:pt>
                <c:pt idx="1">
                  <c:v>101.47</c:v>
                </c:pt>
                <c:pt idx="2">
                  <c:v>83.72</c:v>
                </c:pt>
                <c:pt idx="3">
                  <c:v>91.33</c:v>
                </c:pt>
                <c:pt idx="4">
                  <c:v>112.42</c:v>
                </c:pt>
              </c:numCache>
            </c:numRef>
          </c:val>
          <c:extLst>
            <c:ext xmlns:c16="http://schemas.microsoft.com/office/drawing/2014/chart" uri="{C3380CC4-5D6E-409C-BE32-E72D297353CC}">
              <c16:uniqueId val="{00000000-EDFD-4BBB-831B-CC6C3736E3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EDFD-4BBB-831B-CC6C3736E3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178.58</c:v>
                </c:pt>
                <c:pt idx="1">
                  <c:v>177.77</c:v>
                </c:pt>
                <c:pt idx="2">
                  <c:v>196.95</c:v>
                </c:pt>
                <c:pt idx="3">
                  <c:v>198.44</c:v>
                </c:pt>
                <c:pt idx="4">
                  <c:v>199.17</c:v>
                </c:pt>
              </c:numCache>
            </c:numRef>
          </c:val>
          <c:extLst>
            <c:ext xmlns:c16="http://schemas.microsoft.com/office/drawing/2014/chart" uri="{C3380CC4-5D6E-409C-BE32-E72D297353CC}">
              <c16:uniqueId val="{00000000-30C9-4EDE-A4D3-385D96C1EF4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0C9-4EDE-A4D3-385D96C1EF4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38"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尾鷲市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15524</v>
      </c>
      <c r="AM8" s="65"/>
      <c r="AN8" s="65"/>
      <c r="AO8" s="65"/>
      <c r="AP8" s="65"/>
      <c r="AQ8" s="65"/>
      <c r="AR8" s="65"/>
      <c r="AS8" s="65"/>
      <c r="AT8" s="36">
        <f>データ!$S$6</f>
        <v>192.71</v>
      </c>
      <c r="AU8" s="37"/>
      <c r="AV8" s="37"/>
      <c r="AW8" s="37"/>
      <c r="AX8" s="37"/>
      <c r="AY8" s="37"/>
      <c r="AZ8" s="37"/>
      <c r="BA8" s="37"/>
      <c r="BB8" s="54">
        <f>データ!$T$6</f>
        <v>80.56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61.74</v>
      </c>
      <c r="J10" s="37"/>
      <c r="K10" s="37"/>
      <c r="L10" s="37"/>
      <c r="M10" s="37"/>
      <c r="N10" s="37"/>
      <c r="O10" s="64"/>
      <c r="P10" s="54">
        <f>データ!$P$6</f>
        <v>99.93</v>
      </c>
      <c r="Q10" s="54"/>
      <c r="R10" s="54"/>
      <c r="S10" s="54"/>
      <c r="T10" s="54"/>
      <c r="U10" s="54"/>
      <c r="V10" s="54"/>
      <c r="W10" s="65">
        <f>データ!$Q$6</f>
        <v>4048</v>
      </c>
      <c r="X10" s="65"/>
      <c r="Y10" s="65"/>
      <c r="Z10" s="65"/>
      <c r="AA10" s="65"/>
      <c r="AB10" s="65"/>
      <c r="AC10" s="65"/>
      <c r="AD10" s="2"/>
      <c r="AE10" s="2"/>
      <c r="AF10" s="2"/>
      <c r="AG10" s="2"/>
      <c r="AH10" s="2"/>
      <c r="AI10" s="2"/>
      <c r="AJ10" s="2"/>
      <c r="AK10" s="2"/>
      <c r="AL10" s="65">
        <f>データ!$U$6</f>
        <v>15284</v>
      </c>
      <c r="AM10" s="65"/>
      <c r="AN10" s="65"/>
      <c r="AO10" s="65"/>
      <c r="AP10" s="65"/>
      <c r="AQ10" s="65"/>
      <c r="AR10" s="65"/>
      <c r="AS10" s="65"/>
      <c r="AT10" s="36">
        <f>データ!$V$6</f>
        <v>7</v>
      </c>
      <c r="AU10" s="37"/>
      <c r="AV10" s="37"/>
      <c r="AW10" s="37"/>
      <c r="AX10" s="37"/>
      <c r="AY10" s="37"/>
      <c r="AZ10" s="37"/>
      <c r="BA10" s="37"/>
      <c r="BB10" s="54">
        <f>データ!$W$6</f>
        <v>2183.4299999999998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KLouBibjZbZAN+6WqotJPNBk/sAlpq2yaT6YDK3j6e3ABN0SG+vCcefnkqLZdOhusmv7w2eM3Hwa2/KoNYLrw==" saltValue="hSjuwf5x4NqfP4+J+KqJ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242098</v>
      </c>
      <c r="D6" s="20">
        <f t="shared" si="3"/>
        <v>46</v>
      </c>
      <c r="E6" s="20">
        <f t="shared" si="3"/>
        <v>1</v>
      </c>
      <c r="F6" s="20">
        <f t="shared" si="3"/>
        <v>0</v>
      </c>
      <c r="G6" s="20">
        <f t="shared" si="3"/>
        <v>1</v>
      </c>
      <c r="H6" s="20" t="str">
        <f t="shared" si="3"/>
        <v>三重県　尾鷲市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61.74</v>
      </c>
      <c r="P6" s="21">
        <f t="shared" si="3"/>
        <v>99.93</v>
      </c>
      <c r="Q6" s="21">
        <f t="shared" si="3"/>
        <v>4048</v>
      </c>
      <c r="R6" s="21">
        <f t="shared" si="3"/>
        <v>15524</v>
      </c>
      <c r="S6" s="21">
        <f t="shared" si="3"/>
        <v>192.71</v>
      </c>
      <c r="T6" s="21">
        <f t="shared" si="3"/>
        <v>80.56</v>
      </c>
      <c r="U6" s="21">
        <f t="shared" si="3"/>
        <v>15284</v>
      </c>
      <c r="V6" s="21">
        <f t="shared" si="3"/>
        <v>7</v>
      </c>
      <c r="W6" s="21">
        <f t="shared" si="3"/>
        <v>2183.4299999999998</v>
      </c>
      <c r="X6" s="22">
        <f>IF(X7="",NA(),X7)</f>
        <v>105.61</v>
      </c>
      <c r="Y6" s="22">
        <f t="shared" ref="Y6:AG6" si="4">IF(Y7="",NA(),Y7)</f>
        <v>105.61</v>
      </c>
      <c r="Z6" s="22">
        <f t="shared" si="4"/>
        <v>95.91</v>
      </c>
      <c r="AA6" s="22">
        <f t="shared" si="4"/>
        <v>96.67</v>
      </c>
      <c r="AB6" s="22">
        <f t="shared" si="4"/>
        <v>128.44999999999999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245.34</v>
      </c>
      <c r="AU6" s="22">
        <f t="shared" ref="AU6:BC6" si="6">IF(AU7="",NA(),AU7)</f>
        <v>246.95</v>
      </c>
      <c r="AV6" s="22">
        <f t="shared" si="6"/>
        <v>218.2</v>
      </c>
      <c r="AW6" s="22">
        <f t="shared" si="6"/>
        <v>189.49</v>
      </c>
      <c r="AX6" s="22">
        <f t="shared" si="6"/>
        <v>207.15</v>
      </c>
      <c r="AY6" s="22">
        <f t="shared" si="6"/>
        <v>367.55</v>
      </c>
      <c r="AZ6" s="22">
        <f t="shared" si="6"/>
        <v>378.56</v>
      </c>
      <c r="BA6" s="22">
        <f t="shared" si="6"/>
        <v>364.46</v>
      </c>
      <c r="BB6" s="22">
        <f t="shared" si="6"/>
        <v>338.89</v>
      </c>
      <c r="BC6" s="22">
        <f t="shared" si="6"/>
        <v>352.34</v>
      </c>
      <c r="BD6" s="21" t="str">
        <f>IF(BD7="","",IF(BD7="-","【-】","【"&amp;SUBSTITUTE(TEXT(BD7,"#,##0.00"),"-","△")&amp;"】"))</f>
        <v>【239.69】</v>
      </c>
      <c r="BE6" s="22">
        <f>IF(BE7="",NA(),BE7)</f>
        <v>619.66</v>
      </c>
      <c r="BF6" s="22">
        <f t="shared" ref="BF6:BN6" si="7">IF(BF7="",NA(),BF7)</f>
        <v>537.80999999999995</v>
      </c>
      <c r="BG6" s="22">
        <f t="shared" si="7"/>
        <v>570.48</v>
      </c>
      <c r="BH6" s="22">
        <f t="shared" si="7"/>
        <v>481.98</v>
      </c>
      <c r="BI6" s="22">
        <f t="shared" si="7"/>
        <v>365.86</v>
      </c>
      <c r="BJ6" s="22">
        <f t="shared" si="7"/>
        <v>418.68</v>
      </c>
      <c r="BK6" s="22">
        <f t="shared" si="7"/>
        <v>395.68</v>
      </c>
      <c r="BL6" s="22">
        <f t="shared" si="7"/>
        <v>403.72</v>
      </c>
      <c r="BM6" s="22">
        <f t="shared" si="7"/>
        <v>400.21</v>
      </c>
      <c r="BN6" s="22">
        <f t="shared" si="7"/>
        <v>391.13</v>
      </c>
      <c r="BO6" s="21" t="str">
        <f>IF(BO7="","",IF(BO7="-","【-】","【"&amp;SUBSTITUTE(TEXT(BO7,"#,##0.00"),"-","△")&amp;"】"))</f>
        <v>【264.86】</v>
      </c>
      <c r="BP6" s="22">
        <f>IF(BP7="",NA(),BP7)</f>
        <v>93.2</v>
      </c>
      <c r="BQ6" s="22">
        <f t="shared" ref="BQ6:BY6" si="8">IF(BQ7="",NA(),BQ7)</f>
        <v>101.47</v>
      </c>
      <c r="BR6" s="22">
        <f t="shared" si="8"/>
        <v>83.72</v>
      </c>
      <c r="BS6" s="22">
        <f t="shared" si="8"/>
        <v>91.33</v>
      </c>
      <c r="BT6" s="22">
        <f t="shared" si="8"/>
        <v>112.42</v>
      </c>
      <c r="BU6" s="22">
        <f t="shared" si="8"/>
        <v>94.78</v>
      </c>
      <c r="BV6" s="22">
        <f t="shared" si="8"/>
        <v>97.59</v>
      </c>
      <c r="BW6" s="22">
        <f t="shared" si="8"/>
        <v>92.17</v>
      </c>
      <c r="BX6" s="22">
        <f t="shared" si="8"/>
        <v>92.83</v>
      </c>
      <c r="BY6" s="22">
        <f t="shared" si="8"/>
        <v>92.16</v>
      </c>
      <c r="BZ6" s="21" t="str">
        <f>IF(BZ7="","",IF(BZ7="-","【-】","【"&amp;SUBSTITUTE(TEXT(BZ7,"#,##0.00"),"-","△")&amp;"】"))</f>
        <v>【97.59】</v>
      </c>
      <c r="CA6" s="22">
        <f>IF(CA7="",NA(),CA7)</f>
        <v>178.58</v>
      </c>
      <c r="CB6" s="22">
        <f t="shared" ref="CB6:CJ6" si="9">IF(CB7="",NA(),CB7)</f>
        <v>177.77</v>
      </c>
      <c r="CC6" s="22">
        <f t="shared" si="9"/>
        <v>196.95</v>
      </c>
      <c r="CD6" s="22">
        <f t="shared" si="9"/>
        <v>198.44</v>
      </c>
      <c r="CE6" s="22">
        <f t="shared" si="9"/>
        <v>199.17</v>
      </c>
      <c r="CF6" s="22">
        <f t="shared" si="9"/>
        <v>181.3</v>
      </c>
      <c r="CG6" s="22">
        <f t="shared" si="9"/>
        <v>181.71</v>
      </c>
      <c r="CH6" s="22">
        <f t="shared" si="9"/>
        <v>188.51</v>
      </c>
      <c r="CI6" s="22">
        <f t="shared" si="9"/>
        <v>189.43</v>
      </c>
      <c r="CJ6" s="22">
        <f t="shared" si="9"/>
        <v>196.75</v>
      </c>
      <c r="CK6" s="21" t="str">
        <f>IF(CK7="","",IF(CK7="-","【-】","【"&amp;SUBSTITUTE(TEXT(CK7,"#,##0.00"),"-","△")&amp;"】"))</f>
        <v>【181.66】</v>
      </c>
      <c r="CL6" s="22">
        <f>IF(CL7="",NA(),CL7)</f>
        <v>60.64</v>
      </c>
      <c r="CM6" s="22">
        <f t="shared" ref="CM6:CU6" si="10">IF(CM7="",NA(),CM7)</f>
        <v>58.84</v>
      </c>
      <c r="CN6" s="22">
        <f t="shared" si="10"/>
        <v>59.61</v>
      </c>
      <c r="CO6" s="22">
        <f t="shared" si="10"/>
        <v>58.64</v>
      </c>
      <c r="CP6" s="22">
        <f t="shared" si="10"/>
        <v>60.4</v>
      </c>
      <c r="CQ6" s="22">
        <f t="shared" si="10"/>
        <v>55.89</v>
      </c>
      <c r="CR6" s="22">
        <f t="shared" si="10"/>
        <v>55.72</v>
      </c>
      <c r="CS6" s="22">
        <f t="shared" si="10"/>
        <v>55.31</v>
      </c>
      <c r="CT6" s="22">
        <f t="shared" si="10"/>
        <v>55.14</v>
      </c>
      <c r="CU6" s="22">
        <f t="shared" si="10"/>
        <v>54.99</v>
      </c>
      <c r="CV6" s="21" t="str">
        <f>IF(CV7="","",IF(CV7="-","【-】","【"&amp;SUBSTITUTE(TEXT(CV7,"#,##0.00"),"-","△")&amp;"】"))</f>
        <v>【60.21】</v>
      </c>
      <c r="CW6" s="22">
        <f>IF(CW7="",NA(),CW7)</f>
        <v>70.94</v>
      </c>
      <c r="CX6" s="22">
        <f t="shared" ref="CX6:DF6" si="11">IF(CX7="",NA(),CX7)</f>
        <v>72.36</v>
      </c>
      <c r="CY6" s="22">
        <f t="shared" si="11"/>
        <v>67.72</v>
      </c>
      <c r="CZ6" s="22">
        <f t="shared" si="11"/>
        <v>67.08</v>
      </c>
      <c r="DA6" s="22">
        <f t="shared" si="11"/>
        <v>62.92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55.15</v>
      </c>
      <c r="DI6" s="22">
        <f t="shared" ref="DI6:DQ6" si="12">IF(DI7="",NA(),DI7)</f>
        <v>56.69</v>
      </c>
      <c r="DJ6" s="22">
        <f t="shared" si="12"/>
        <v>58.41</v>
      </c>
      <c r="DK6" s="22">
        <f t="shared" si="12"/>
        <v>60.12</v>
      </c>
      <c r="DL6" s="22">
        <f t="shared" si="12"/>
        <v>61.66</v>
      </c>
      <c r="DM6" s="22">
        <f t="shared" si="12"/>
        <v>50.63</v>
      </c>
      <c r="DN6" s="22">
        <f t="shared" si="12"/>
        <v>51.29</v>
      </c>
      <c r="DO6" s="22">
        <f t="shared" si="12"/>
        <v>52.2</v>
      </c>
      <c r="DP6" s="22">
        <f t="shared" si="12"/>
        <v>52.7</v>
      </c>
      <c r="DQ6" s="22">
        <f t="shared" si="12"/>
        <v>53.48</v>
      </c>
      <c r="DR6" s="21" t="str">
        <f>IF(DR7="","",IF(DR7="-","【-】","【"&amp;SUBSTITUTE(TEXT(DR7,"#,##0.00"),"-","△")&amp;"】"))</f>
        <v>【52.41】</v>
      </c>
      <c r="DS6" s="22">
        <f>IF(DS7="",NA(),DS7)</f>
        <v>19.57</v>
      </c>
      <c r="DT6" s="22">
        <f t="shared" ref="DT6:EB6" si="13">IF(DT7="",NA(),DT7)</f>
        <v>27.23</v>
      </c>
      <c r="DU6" s="22">
        <f t="shared" si="13"/>
        <v>29.48</v>
      </c>
      <c r="DV6" s="22">
        <f t="shared" si="13"/>
        <v>29.73</v>
      </c>
      <c r="DW6" s="22">
        <f t="shared" si="13"/>
        <v>31.91</v>
      </c>
      <c r="DX6" s="22">
        <f t="shared" si="13"/>
        <v>18.28</v>
      </c>
      <c r="DY6" s="22">
        <f t="shared" si="13"/>
        <v>19.61</v>
      </c>
      <c r="DZ6" s="22">
        <f t="shared" si="13"/>
        <v>20.73</v>
      </c>
      <c r="EA6" s="22">
        <f t="shared" si="13"/>
        <v>22.86</v>
      </c>
      <c r="EB6" s="22">
        <f t="shared" si="13"/>
        <v>24.31</v>
      </c>
      <c r="EC6" s="21" t="str">
        <f>IF(EC7="","",IF(EC7="-","【-】","【"&amp;SUBSTITUTE(TEXT(EC7,"#,##0.00"),"-","△")&amp;"】"))</f>
        <v>【26.78】</v>
      </c>
      <c r="ED6" s="22">
        <f>IF(ED7="",NA(),ED7)</f>
        <v>0.52</v>
      </c>
      <c r="EE6" s="22">
        <f t="shared" ref="EE6:EM6" si="14">IF(EE7="",NA(),EE7)</f>
        <v>0.44</v>
      </c>
      <c r="EF6" s="22">
        <f t="shared" si="14"/>
        <v>0.33</v>
      </c>
      <c r="EG6" s="22">
        <f t="shared" si="14"/>
        <v>0.2</v>
      </c>
      <c r="EH6" s="22">
        <f t="shared" si="14"/>
        <v>0.28999999999999998</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242098</v>
      </c>
      <c r="D7" s="24">
        <v>46</v>
      </c>
      <c r="E7" s="24">
        <v>1</v>
      </c>
      <c r="F7" s="24">
        <v>0</v>
      </c>
      <c r="G7" s="24">
        <v>1</v>
      </c>
      <c r="H7" s="24" t="s">
        <v>93</v>
      </c>
      <c r="I7" s="24" t="s">
        <v>94</v>
      </c>
      <c r="J7" s="24" t="s">
        <v>95</v>
      </c>
      <c r="K7" s="24" t="s">
        <v>96</v>
      </c>
      <c r="L7" s="24" t="s">
        <v>97</v>
      </c>
      <c r="M7" s="24" t="s">
        <v>98</v>
      </c>
      <c r="N7" s="25" t="s">
        <v>99</v>
      </c>
      <c r="O7" s="25">
        <v>61.74</v>
      </c>
      <c r="P7" s="25">
        <v>99.93</v>
      </c>
      <c r="Q7" s="25">
        <v>4048</v>
      </c>
      <c r="R7" s="25">
        <v>15524</v>
      </c>
      <c r="S7" s="25">
        <v>192.71</v>
      </c>
      <c r="T7" s="25">
        <v>80.56</v>
      </c>
      <c r="U7" s="25">
        <v>15284</v>
      </c>
      <c r="V7" s="25">
        <v>7</v>
      </c>
      <c r="W7" s="25">
        <v>2183.4299999999998</v>
      </c>
      <c r="X7" s="25">
        <v>105.61</v>
      </c>
      <c r="Y7" s="25">
        <v>105.61</v>
      </c>
      <c r="Z7" s="25">
        <v>95.91</v>
      </c>
      <c r="AA7" s="25">
        <v>96.67</v>
      </c>
      <c r="AB7" s="25">
        <v>128.44999999999999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245.34</v>
      </c>
      <c r="AU7" s="25">
        <v>246.95</v>
      </c>
      <c r="AV7" s="25">
        <v>218.2</v>
      </c>
      <c r="AW7" s="25">
        <v>189.49</v>
      </c>
      <c r="AX7" s="25">
        <v>207.15</v>
      </c>
      <c r="AY7" s="25">
        <v>367.55</v>
      </c>
      <c r="AZ7" s="25">
        <v>378.56</v>
      </c>
      <c r="BA7" s="25">
        <v>364.46</v>
      </c>
      <c r="BB7" s="25">
        <v>338.89</v>
      </c>
      <c r="BC7" s="25">
        <v>352.34</v>
      </c>
      <c r="BD7" s="25">
        <v>239.69</v>
      </c>
      <c r="BE7" s="25">
        <v>619.66</v>
      </c>
      <c r="BF7" s="25">
        <v>537.80999999999995</v>
      </c>
      <c r="BG7" s="25">
        <v>570.48</v>
      </c>
      <c r="BH7" s="25">
        <v>481.98</v>
      </c>
      <c r="BI7" s="25">
        <v>365.86</v>
      </c>
      <c r="BJ7" s="25">
        <v>418.68</v>
      </c>
      <c r="BK7" s="25">
        <v>395.68</v>
      </c>
      <c r="BL7" s="25">
        <v>403.72</v>
      </c>
      <c r="BM7" s="25">
        <v>400.21</v>
      </c>
      <c r="BN7" s="25">
        <v>391.13</v>
      </c>
      <c r="BO7" s="25">
        <v>264.86</v>
      </c>
      <c r="BP7" s="25">
        <v>93.2</v>
      </c>
      <c r="BQ7" s="25">
        <v>101.47</v>
      </c>
      <c r="BR7" s="25">
        <v>83.72</v>
      </c>
      <c r="BS7" s="25">
        <v>91.33</v>
      </c>
      <c r="BT7" s="25">
        <v>112.42</v>
      </c>
      <c r="BU7" s="25">
        <v>94.78</v>
      </c>
      <c r="BV7" s="25">
        <v>97.59</v>
      </c>
      <c r="BW7" s="25">
        <v>92.17</v>
      </c>
      <c r="BX7" s="25">
        <v>92.83</v>
      </c>
      <c r="BY7" s="25">
        <v>92.16</v>
      </c>
      <c r="BZ7" s="25">
        <v>97.59</v>
      </c>
      <c r="CA7" s="25">
        <v>178.58</v>
      </c>
      <c r="CB7" s="25">
        <v>177.77</v>
      </c>
      <c r="CC7" s="25">
        <v>196.95</v>
      </c>
      <c r="CD7" s="25">
        <v>198.44</v>
      </c>
      <c r="CE7" s="25">
        <v>199.17</v>
      </c>
      <c r="CF7" s="25">
        <v>181.3</v>
      </c>
      <c r="CG7" s="25">
        <v>181.71</v>
      </c>
      <c r="CH7" s="25">
        <v>188.51</v>
      </c>
      <c r="CI7" s="25">
        <v>189.43</v>
      </c>
      <c r="CJ7" s="25">
        <v>196.75</v>
      </c>
      <c r="CK7" s="25">
        <v>181.66</v>
      </c>
      <c r="CL7" s="25">
        <v>60.64</v>
      </c>
      <c r="CM7" s="25">
        <v>58.84</v>
      </c>
      <c r="CN7" s="25">
        <v>59.61</v>
      </c>
      <c r="CO7" s="25">
        <v>58.64</v>
      </c>
      <c r="CP7" s="25">
        <v>60.4</v>
      </c>
      <c r="CQ7" s="25">
        <v>55.89</v>
      </c>
      <c r="CR7" s="25">
        <v>55.72</v>
      </c>
      <c r="CS7" s="25">
        <v>55.31</v>
      </c>
      <c r="CT7" s="25">
        <v>55.14</v>
      </c>
      <c r="CU7" s="25">
        <v>54.99</v>
      </c>
      <c r="CV7" s="25">
        <v>60.21</v>
      </c>
      <c r="CW7" s="25">
        <v>70.94</v>
      </c>
      <c r="CX7" s="25">
        <v>72.36</v>
      </c>
      <c r="CY7" s="25">
        <v>67.72</v>
      </c>
      <c r="CZ7" s="25">
        <v>67.08</v>
      </c>
      <c r="DA7" s="25">
        <v>62.92</v>
      </c>
      <c r="DB7" s="25">
        <v>81.27</v>
      </c>
      <c r="DC7" s="25">
        <v>81.260000000000005</v>
      </c>
      <c r="DD7" s="25">
        <v>80.36</v>
      </c>
      <c r="DE7" s="25">
        <v>80.13</v>
      </c>
      <c r="DF7" s="25">
        <v>79.34</v>
      </c>
      <c r="DG7" s="25">
        <v>89.21</v>
      </c>
      <c r="DH7" s="25">
        <v>55.15</v>
      </c>
      <c r="DI7" s="25">
        <v>56.69</v>
      </c>
      <c r="DJ7" s="25">
        <v>58.41</v>
      </c>
      <c r="DK7" s="25">
        <v>60.12</v>
      </c>
      <c r="DL7" s="25">
        <v>61.66</v>
      </c>
      <c r="DM7" s="25">
        <v>50.63</v>
      </c>
      <c r="DN7" s="25">
        <v>51.29</v>
      </c>
      <c r="DO7" s="25">
        <v>52.2</v>
      </c>
      <c r="DP7" s="25">
        <v>52.7</v>
      </c>
      <c r="DQ7" s="25">
        <v>53.48</v>
      </c>
      <c r="DR7" s="25">
        <v>52.41</v>
      </c>
      <c r="DS7" s="25">
        <v>19.57</v>
      </c>
      <c r="DT7" s="25">
        <v>27.23</v>
      </c>
      <c r="DU7" s="25">
        <v>29.48</v>
      </c>
      <c r="DV7" s="25">
        <v>29.73</v>
      </c>
      <c r="DW7" s="25">
        <v>31.91</v>
      </c>
      <c r="DX7" s="25">
        <v>18.28</v>
      </c>
      <c r="DY7" s="25">
        <v>19.61</v>
      </c>
      <c r="DZ7" s="25">
        <v>20.73</v>
      </c>
      <c r="EA7" s="25">
        <v>22.86</v>
      </c>
      <c r="EB7" s="25">
        <v>24.31</v>
      </c>
      <c r="EC7" s="25">
        <v>26.78</v>
      </c>
      <c r="ED7" s="25">
        <v>0.52</v>
      </c>
      <c r="EE7" s="25">
        <v>0.44</v>
      </c>
      <c r="EF7" s="25">
        <v>0.33</v>
      </c>
      <c r="EG7" s="25">
        <v>0.2</v>
      </c>
      <c r="EH7" s="25">
        <v>0.28999999999999998</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