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vst01\F21050\下水経理\02 決算\R6決算関係\【総務省】経営比較分析表（R6決算）\【経営比較分析表】2024_242071_46_1718\"/>
    </mc:Choice>
  </mc:AlternateContent>
  <xr:revisionPtr revIDLastSave="0" documentId="13_ncr:1_{4BB52FCE-E701-4431-A592-A6E4B905F270}" xr6:coauthVersionLast="47" xr6:coauthVersionMax="47" xr10:uidLastSave="{00000000-0000-0000-0000-000000000000}"/>
  <workbookProtection workbookAlgorithmName="SHA-512" workbookHashValue="yG8kTOI9O3I+t6GCPhNxX6E8ZFiL/4guH+yxOyvCIrf1BbgpFuhqnsCw8NV57IBouktxxDq1ISPP74QMvW30Kw==" workbookSaltValue="EuOCCSrVrUZ9EyCIm/LaMg=="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E85" i="4"/>
  <c r="BB10" i="4"/>
  <c r="P10" i="4"/>
  <c r="W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<sst xmlns="http://schemas.openxmlformats.org/spreadsheetml/2006/main" count="231" uniqueCount="115">
  <si>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</si>
  <si>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</si>
  <si>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</si>
  <si>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</si>
  <si>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</si>
  <si>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</si>
  <si>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</si>
  <si>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</si>
  <si>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</si>
  <si>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</si>
  <si>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</si>
  <si>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</si>
  <si>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</si>
  <si>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</si>
  <si>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</si>
  <si>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</si>
  <si>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</si>
  <si>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</si>
  <si>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</si>
  <si>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</si>
  <si>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</si>
  <si>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</si>
  <si>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</si>
  <si>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</si>
  <si>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</si>
  <si>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</si>
  <si>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</si>
  <si>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</si>
  <si>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</si>
  <si>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</si>
  <si>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</si>
  <si>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</si>
  <si>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</si>
  <si>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</si>
  <si>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</si>
  <si>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</si>
  <si>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</si>
  <si>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</si>
  <si>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</si>
  <si>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</si>
  <si>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</si>
  <si>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</si>
  <si>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</si>
  <si>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</si>
  <si>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</si>
  <si>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</si>
  <si>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</si>
  <si>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</si>
  <si>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</si>
  <si>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</si>
  <si>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</si>
  <si>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</si>
  <si>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</si>
  <si>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</si>
  <si>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</si>
  <si>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</si>
  <si>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</si>
  <si>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</si>
  <si>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</si>
  <si>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</si>
  <si>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</si>
  <si>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</si>
  <si>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</si>
  <si>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</si>
  <si>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</si>
  <si>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</si>
  <si>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</si>
  <si>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</si>
  <si>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</si>
  <si>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</si>
  <si>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</si>
  <si>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</si>
  <si>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</si>
  <si>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</si>
  <si>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</si>
  <si>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</si>
  <si>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</si>
  <si>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</si>
  <si>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</si>
  <si>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</si>
  <si>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</si>
  <si>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</si>
  <si>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</si>
  <si>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</si>
  <si>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</si>
  <si>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</si>
  <si>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</si>
  <si>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</si>
  <si>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</si>
  <si>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</si>
  <si>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</si>
  <si>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</si>
  <si>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</si>
  <si>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</si>
  <si>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</si>
  <si>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</si>
  <si>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</si>
  <si>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</si>
  <si>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</si>
  <si>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</si>
  <si>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</si>
  <si>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</si>
  <si>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</si>
  <si>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</si>
  <si>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</si>
  <si>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</si>
  <si>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</si>
  <si>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</si>
  <si>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</si>
  <si>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</si>
  <si>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</si>
  <si>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</si>
  <si>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農業集落排水事業の供用開始時期は、平成６年４月のため、施設の耐用年数は当面到来しないが、施設内にある機械・電気設備については徐々に耐用年数を迎えており、設備の更新による費用の増加が懸念される。</t>
    <phoneticPr fontId="4"/>
  </si>
  <si>
    <t>　農業集落排水事業は、既に施設整備が完了していることと、農村地域の人口減少が市街地と比べて加速していることから、使用料収入は今後更に減少するものと予想される。
　また、耐用年数を経過した設備の修繕や更新による費用の増加も見込まれるため、ストックマネジメントの導入により、効率的な維持管理を図るとともに、投資の平準化を行う必要がある。
　今後も、人口減少の加速といった社会情勢の変化に対応するため、経営基盤の強化や投資の合理化を図り、安定した経営を継続できるよう取り組んでいく。</t>
    <phoneticPr fontId="4"/>
  </si>
  <si>
    <r>
      <t xml:space="preserve">  経常収支比率は黒字であり、累積欠損金が発生していないため経営の健全性は保たれているが、流動比率は、100％を下回っていることから支払能力の改善が必要である。
　企業債残高対事業規模比率は、前年度に比べて64.54ポイント減少している。これは施設整備が完了しているため企業債残高が減少していることが要因である。
　経費回収率は、100％を下回っていることから使用料収入だけでは資本費はもとより、維持管理費も賄えない状況であり、一般会計からの繰入金に依存する経営となっている。
　汚水処理原価は、前年度に比べ16.86円増加しているが、これは</t>
    </r>
    <r>
      <rPr>
        <sz val="11"/>
        <rFont val="ＭＳ ゴシック"/>
        <family val="3"/>
        <charset val="128"/>
      </rPr>
      <t>維持管理費の増加</t>
    </r>
    <r>
      <rPr>
        <sz val="11"/>
        <color theme="1"/>
        <rFont val="ＭＳ ゴシック"/>
        <family val="3"/>
        <charset val="128"/>
      </rPr>
      <t>によるところが主な要因である。
　施設利用率については、</t>
    </r>
    <r>
      <rPr>
        <sz val="11"/>
        <rFont val="ＭＳ ゴシック"/>
        <family val="3"/>
        <charset val="128"/>
      </rPr>
      <t>人口減少に伴う汚水処理水量の減少により</t>
    </r>
    <r>
      <rPr>
        <sz val="11"/>
        <color theme="1"/>
        <rFont val="ＭＳ ゴシック"/>
        <family val="3"/>
        <charset val="128"/>
      </rPr>
      <t>、前年度に比べて0.81ポイント減少している。
　水洗化率は、右肩上がりに推移し類似団体平均値を上回っているが、地域の特性により人口減少が加速しているため、今後は横ばいとなる見込みである。</t>
    </r>
    <rPh sb="2" eb="4">
      <t>ケイジョウ</t>
    </rPh>
    <rPh sb="9" eb="11">
      <t>クロジ</t>
    </rPh>
    <rPh sb="96" eb="99">
      <t>ゼンネンド</t>
    </rPh>
    <rPh sb="100" eb="101">
      <t>クラ</t>
    </rPh>
    <rPh sb="112" eb="114">
      <t>ゲンショウ</t>
    </rPh>
    <rPh sb="150" eb="152">
      <t>ヨウイン</t>
    </rPh>
    <rPh sb="260" eb="262">
      <t>ゾウカ</t>
    </rPh>
    <rPh sb="277" eb="279">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</si>
</sst>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60-4B4A-B5B2-D79D9D22B47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0.02</c:v>
                </c:pt>
              </c:numCache>
            </c:numRef>
          </c:val>
          <c:smooth val="0"/>
          <c:extLst>
            <c:ext xmlns:c16="http://schemas.microsoft.com/office/drawing/2014/chart" uri="{C3380CC4-5D6E-409C-BE32-E72D297353CC}">
              <c16:uniqueId val="{00000001-9560-4B4A-B5B2-D79D9D22B47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61.24</c:v>
                </c:pt>
                <c:pt idx="1">
                  <c:v>59.33</c:v>
                </c:pt>
                <c:pt idx="2">
                  <c:v>57.95</c:v>
                </c:pt>
                <c:pt idx="3">
                  <c:v>57.42</c:v>
                </c:pt>
                <c:pt idx="4">
                  <c:v>56.61</c:v>
                </c:pt>
              </c:numCache>
            </c:numRef>
          </c:val>
          <c:extLst>
            <c:ext xmlns:c16="http://schemas.microsoft.com/office/drawing/2014/chart" uri="{C3380CC4-5D6E-409C-BE32-E72D297353CC}">
              <c16:uniqueId val="{00000000-A0E8-4810-BC23-64789284A3E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52.34</c:v>
                </c:pt>
              </c:numCache>
            </c:numRef>
          </c:val>
          <c:smooth val="0"/>
          <c:extLst>
            <c:ext xmlns:c16="http://schemas.microsoft.com/office/drawing/2014/chart" uri="{C3380CC4-5D6E-409C-BE32-E72D297353CC}">
              <c16:uniqueId val="{00000001-A0E8-4810-BC23-64789284A3E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91.78</c:v>
                </c:pt>
                <c:pt idx="1">
                  <c:v>91.87</c:v>
                </c:pt>
                <c:pt idx="2">
                  <c:v>91.96</c:v>
                </c:pt>
                <c:pt idx="3">
                  <c:v>92.45</c:v>
                </c:pt>
                <c:pt idx="4">
                  <c:v>93.23</c:v>
                </c:pt>
              </c:numCache>
            </c:numRef>
          </c:val>
          <c:extLst>
            <c:ext xmlns:c16="http://schemas.microsoft.com/office/drawing/2014/chart" uri="{C3380CC4-5D6E-409C-BE32-E72D297353CC}">
              <c16:uniqueId val="{00000000-6133-4557-BCB4-2A9D137E686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90.05</c:v>
                </c:pt>
              </c:numCache>
            </c:numRef>
          </c:val>
          <c:smooth val="0"/>
          <c:extLst>
            <c:ext xmlns:c16="http://schemas.microsoft.com/office/drawing/2014/chart" uri="{C3380CC4-5D6E-409C-BE32-E72D297353CC}">
              <c16:uniqueId val="{00000001-6133-4557-BCB4-2A9D137E686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103.27</c:v>
                </c:pt>
                <c:pt idx="1">
                  <c:v>103.44</c:v>
                </c:pt>
                <c:pt idx="2">
                  <c:v>103.26</c:v>
                </c:pt>
                <c:pt idx="3">
                  <c:v>103.56</c:v>
                </c:pt>
                <c:pt idx="4">
                  <c:v>103.35</c:v>
                </c:pt>
              </c:numCache>
            </c:numRef>
          </c:val>
          <c:extLst>
            <c:ext xmlns:c16="http://schemas.microsoft.com/office/drawing/2014/chart" uri="{C3380CC4-5D6E-409C-BE32-E72D297353CC}">
              <c16:uniqueId val="{00000000-0C4E-401C-B6DF-CECCB409B01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103.04</c:v>
                </c:pt>
              </c:numCache>
            </c:numRef>
          </c:val>
          <c:smooth val="0"/>
          <c:extLst>
            <c:ext xmlns:c16="http://schemas.microsoft.com/office/drawing/2014/chart" uri="{C3380CC4-5D6E-409C-BE32-E72D297353CC}">
              <c16:uniqueId val="{00000001-0C4E-401C-B6DF-CECCB409B01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26.33</c:v>
                </c:pt>
                <c:pt idx="1">
                  <c:v>28.82</c:v>
                </c:pt>
                <c:pt idx="2">
                  <c:v>31.23</c:v>
                </c:pt>
                <c:pt idx="3">
                  <c:v>33.630000000000003</c:v>
                </c:pt>
                <c:pt idx="4">
                  <c:v>35.909999999999997</c:v>
                </c:pt>
              </c:numCache>
            </c:numRef>
          </c:val>
          <c:extLst>
            <c:ext xmlns:c16="http://schemas.microsoft.com/office/drawing/2014/chart" uri="{C3380CC4-5D6E-409C-BE32-E72D297353CC}">
              <c16:uniqueId val="{00000000-CD74-4318-B78E-F190C01F1B8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30.49</c:v>
                </c:pt>
              </c:numCache>
            </c:numRef>
          </c:val>
          <c:smooth val="0"/>
          <c:extLst>
            <c:ext xmlns:c16="http://schemas.microsoft.com/office/drawing/2014/chart" uri="{C3380CC4-5D6E-409C-BE32-E72D297353CC}">
              <c16:uniqueId val="{00000001-CD74-4318-B78E-F190C01F1B8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4D-4E1D-91E3-26C5146AA3A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formatCode="#,##0.00;&quot;△&quot;#,##0.00;&quot;-&quot;">
                  <c:v>0.05</c:v>
                </c:pt>
              </c:numCache>
            </c:numRef>
          </c:val>
          <c:smooth val="0"/>
          <c:extLst>
            <c:ext xmlns:c16="http://schemas.microsoft.com/office/drawing/2014/chart" uri="{C3380CC4-5D6E-409C-BE32-E72D297353CC}">
              <c16:uniqueId val="{00000001-134D-4E1D-91E3-26C5146AA3A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77-4E73-814D-785EA3CF869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100.31</c:v>
                </c:pt>
              </c:numCache>
            </c:numRef>
          </c:val>
          <c:smooth val="0"/>
          <c:extLst>
            <c:ext xmlns:c16="http://schemas.microsoft.com/office/drawing/2014/chart" uri="{C3380CC4-5D6E-409C-BE32-E72D297353CC}">
              <c16:uniqueId val="{00000001-B377-4E73-814D-785EA3CF869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53.1</c:v>
                </c:pt>
                <c:pt idx="1">
                  <c:v>50.04</c:v>
                </c:pt>
                <c:pt idx="2">
                  <c:v>51.66</c:v>
                </c:pt>
                <c:pt idx="3">
                  <c:v>61.22</c:v>
                </c:pt>
                <c:pt idx="4">
                  <c:v>63.21</c:v>
                </c:pt>
              </c:numCache>
            </c:numRef>
          </c:val>
          <c:extLst>
            <c:ext xmlns:c16="http://schemas.microsoft.com/office/drawing/2014/chart" uri="{C3380CC4-5D6E-409C-BE32-E72D297353CC}">
              <c16:uniqueId val="{00000000-8E37-4061-AB8D-4EE95681676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41.03</c:v>
                </c:pt>
              </c:numCache>
            </c:numRef>
          </c:val>
          <c:smooth val="0"/>
          <c:extLst>
            <c:ext xmlns:c16="http://schemas.microsoft.com/office/drawing/2014/chart" uri="{C3380CC4-5D6E-409C-BE32-E72D297353CC}">
              <c16:uniqueId val="{00000001-8E37-4061-AB8D-4EE95681676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316.42</c:v>
                </c:pt>
                <c:pt idx="1">
                  <c:v>378.48</c:v>
                </c:pt>
                <c:pt idx="2">
                  <c:v>436.43</c:v>
                </c:pt>
                <c:pt idx="3">
                  <c:v>410.06</c:v>
                </c:pt>
                <c:pt idx="4">
                  <c:v>345.52</c:v>
                </c:pt>
              </c:numCache>
            </c:numRef>
          </c:val>
          <c:extLst>
            <c:ext xmlns:c16="http://schemas.microsoft.com/office/drawing/2014/chart" uri="{C3380CC4-5D6E-409C-BE32-E72D297353CC}">
              <c16:uniqueId val="{00000000-7E77-4282-919E-7B963F4F48F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796.8</c:v>
                </c:pt>
              </c:numCache>
            </c:numRef>
          </c:val>
          <c:smooth val="0"/>
          <c:extLst>
            <c:ext xmlns:c16="http://schemas.microsoft.com/office/drawing/2014/chart" uri="{C3380CC4-5D6E-409C-BE32-E72D297353CC}">
              <c16:uniqueId val="{00000001-7E77-4282-919E-7B963F4F48F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62.1</c:v>
                </c:pt>
                <c:pt idx="1">
                  <c:v>66.930000000000007</c:v>
                </c:pt>
                <c:pt idx="2">
                  <c:v>57.55</c:v>
                </c:pt>
                <c:pt idx="3">
                  <c:v>59.71</c:v>
                </c:pt>
                <c:pt idx="4">
                  <c:v>56.39</c:v>
                </c:pt>
              </c:numCache>
            </c:numRef>
          </c:val>
          <c:extLst>
            <c:ext xmlns:c16="http://schemas.microsoft.com/office/drawing/2014/chart" uri="{C3380CC4-5D6E-409C-BE32-E72D297353CC}">
              <c16:uniqueId val="{00000000-424B-4AEF-892D-A1A406CE97F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58.41</c:v>
                </c:pt>
              </c:numCache>
            </c:numRef>
          </c:val>
          <c:smooth val="0"/>
          <c:extLst>
            <c:ext xmlns:c16="http://schemas.microsoft.com/office/drawing/2014/chart" uri="{C3380CC4-5D6E-409C-BE32-E72D297353CC}">
              <c16:uniqueId val="{00000001-424B-4AEF-892D-A1A406CE97F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258.19</c:v>
                </c:pt>
                <c:pt idx="1">
                  <c:v>240.28</c:v>
                </c:pt>
                <c:pt idx="2">
                  <c:v>278.23</c:v>
                </c:pt>
                <c:pt idx="3">
                  <c:v>268.12</c:v>
                </c:pt>
                <c:pt idx="4">
                  <c:v>284.98</c:v>
                </c:pt>
              </c:numCache>
            </c:numRef>
          </c:val>
          <c:extLst>
            <c:ext xmlns:c16="http://schemas.microsoft.com/office/drawing/2014/chart" uri="{C3380CC4-5D6E-409C-BE32-E72D297353CC}">
              <c16:uniqueId val="{00000000-0956-474C-9F81-0BD2C16E4B5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267.33999999999997</c:v>
                </c:pt>
              </c:numCache>
            </c:numRef>
          </c:val>
          <c:smooth val="0"/>
          <c:extLst>
            <c:ext xmlns:c16="http://schemas.microsoft.com/office/drawing/2014/chart" uri="{C3380CC4-5D6E-409C-BE32-E72D297353CC}">
              <c16:uniqueId val="{00000001-0956-474C-9F81-0BD2C16E4B5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2"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鈴鹿市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自治体職員</v>
      </c>
      <c r="AE8" s="35"/>
      <c r="AF8" s="35"/>
      <c r="AG8" s="35"/>
      <c r="AH8" s="35"/>
      <c r="AI8" s="35"/>
      <c r="AJ8" s="35"/>
      <c r="AK8" s="3"/>
      <c r="AL8" s="36">
        <f>データ!S6</f>
        <v>194451</v>
      </c>
      <c r="AM8" s="36"/>
      <c r="AN8" s="36"/>
      <c r="AO8" s="36"/>
      <c r="AP8" s="36"/>
      <c r="AQ8" s="36"/>
      <c r="AR8" s="36"/>
      <c r="AS8" s="36"/>
      <c r="AT8" s="37">
        <f>データ!T6</f>
        <v>194.46</v>
      </c>
      <c r="AU8" s="37"/>
      <c r="AV8" s="37"/>
      <c r="AW8" s="37"/>
      <c r="AX8" s="37"/>
      <c r="AY8" s="37"/>
      <c r="AZ8" s="37"/>
      <c r="BA8" s="37"/>
      <c r="BB8" s="37">
        <f>データ!U6</f>
        <v>999.95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74</v>
      </c>
      <c r="J10" s="37"/>
      <c r="K10" s="37"/>
      <c r="L10" s="37"/>
      <c r="M10" s="37"/>
      <c r="N10" s="37"/>
      <c r="O10" s="37"/>
      <c r="P10" s="37">
        <f>データ!P6</f>
        <v>8.3699999999999992</v>
      </c>
      <c r="Q10" s="37"/>
      <c r="R10" s="37"/>
      <c r="S10" s="37"/>
      <c r="T10" s="37"/>
      <c r="U10" s="37"/>
      <c r="V10" s="37"/>
      <c r="W10" s="37">
        <f>データ!Q6</f>
        <v>99.27</v>
      </c>
      <c r="X10" s="37"/>
      <c r="Y10" s="37"/>
      <c r="Z10" s="37"/>
      <c r="AA10" s="37"/>
      <c r="AB10" s="37"/>
      <c r="AC10" s="37"/>
      <c r="AD10" s="36">
        <f>データ!R6</f>
        <v>3025</v>
      </c>
      <c r="AE10" s="36"/>
      <c r="AF10" s="36"/>
      <c r="AG10" s="36"/>
      <c r="AH10" s="36"/>
      <c r="AI10" s="36"/>
      <c r="AJ10" s="36"/>
      <c r="AK10" s="2"/>
      <c r="AL10" s="36">
        <f>データ!V6</f>
        <v>16216</v>
      </c>
      <c r="AM10" s="36"/>
      <c r="AN10" s="36"/>
      <c r="AO10" s="36"/>
      <c r="AP10" s="36"/>
      <c r="AQ10" s="36"/>
      <c r="AR10" s="36"/>
      <c r="AS10" s="36"/>
      <c r="AT10" s="37">
        <f>データ!W6</f>
        <v>5.43</v>
      </c>
      <c r="AU10" s="37"/>
      <c r="AV10" s="37"/>
      <c r="AW10" s="37"/>
      <c r="AX10" s="37"/>
      <c r="AY10" s="37"/>
      <c r="AZ10" s="37"/>
      <c r="BA10" s="37"/>
      <c r="BB10" s="37">
        <f>データ!X6</f>
        <v>2986.37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qA5IdcEBnRkFYgApPOiLrh6M7A/EqGgazIUicLi4gAXD83FCfkZO68o19xOGZKe9EusFPlfqGKZcnJ2B8K+yKg==" saltValue="PHzK/x4SkZlcELVPKD62h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242071</v>
      </c>
      <c r="D6" s="19">
        <f t="shared" si="3"/>
        <v>46</v>
      </c>
      <c r="E6" s="19">
        <f t="shared" si="3"/>
        <v>17</v>
      </c>
      <c r="F6" s="19">
        <f t="shared" si="3"/>
        <v>5</v>
      </c>
      <c r="G6" s="19">
        <f t="shared" si="3"/>
        <v>0</v>
      </c>
      <c r="H6" s="19" t="str">
        <f t="shared" si="3"/>
        <v>三重県　鈴鹿市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74</v>
      </c>
      <c r="P6" s="20">
        <f t="shared" si="3"/>
        <v>8.3699999999999992</v>
      </c>
      <c r="Q6" s="20">
        <f t="shared" si="3"/>
        <v>99.27</v>
      </c>
      <c r="R6" s="20">
        <f t="shared" si="3"/>
        <v>3025</v>
      </c>
      <c r="S6" s="20">
        <f t="shared" si="3"/>
        <v>194451</v>
      </c>
      <c r="T6" s="20">
        <f t="shared" si="3"/>
        <v>194.46</v>
      </c>
      <c r="U6" s="20">
        <f t="shared" si="3"/>
        <v>999.95</v>
      </c>
      <c r="V6" s="20">
        <f t="shared" si="3"/>
        <v>16216</v>
      </c>
      <c r="W6" s="20">
        <f t="shared" si="3"/>
        <v>5.43</v>
      </c>
      <c r="X6" s="20">
        <f t="shared" si="3"/>
        <v>2986.37</v>
      </c>
      <c r="Y6" s="21">
        <f>IF(Y7="",NA(),Y7)</f>
        <v>103.27</v>
      </c>
      <c r="Z6" s="21">
        <f t="shared" ref="Z6:AH6" si="4">IF(Z7="",NA(),Z7)</f>
        <v>103.44</v>
      </c>
      <c r="AA6" s="21">
        <f t="shared" si="4"/>
        <v>103.26</v>
      </c>
      <c r="AB6" s="21">
        <f t="shared" si="4"/>
        <v>103.56</v>
      </c>
      <c r="AC6" s="21">
        <f t="shared" si="4"/>
        <v>103.35</v>
      </c>
      <c r="AD6" s="21">
        <f t="shared" si="4"/>
        <v>106.37</v>
      </c>
      <c r="AE6" s="21">
        <f t="shared" si="4"/>
        <v>106.07</v>
      </c>
      <c r="AF6" s="21">
        <f t="shared" si="4"/>
        <v>105.5</v>
      </c>
      <c r="AG6" s="21">
        <f t="shared" si="4"/>
        <v>106.35</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100.31</v>
      </c>
      <c r="AT6" s="20" t="str">
        <f>IF(AT7="","",IF(AT7="-","【-】","【"&amp;SUBSTITUTE(TEXT(AT7,"#,##0.00"),"-","△")&amp;"】"))</f>
        <v>【102.74】</v>
      </c>
      <c r="AU6" s="21">
        <f>IF(AU7="",NA(),AU7)</f>
        <v>53.1</v>
      </c>
      <c r="AV6" s="21">
        <f t="shared" ref="AV6:BD6" si="6">IF(AV7="",NA(),AV7)</f>
        <v>50.04</v>
      </c>
      <c r="AW6" s="21">
        <f t="shared" si="6"/>
        <v>51.66</v>
      </c>
      <c r="AX6" s="21">
        <f t="shared" si="6"/>
        <v>61.22</v>
      </c>
      <c r="AY6" s="21">
        <f t="shared" si="6"/>
        <v>63.21</v>
      </c>
      <c r="AZ6" s="21">
        <f t="shared" si="6"/>
        <v>29.13</v>
      </c>
      <c r="BA6" s="21">
        <f t="shared" si="6"/>
        <v>35.69</v>
      </c>
      <c r="BB6" s="21">
        <f t="shared" si="6"/>
        <v>38.4</v>
      </c>
      <c r="BC6" s="21">
        <f t="shared" si="6"/>
        <v>44.04</v>
      </c>
      <c r="BD6" s="21">
        <f t="shared" si="6"/>
        <v>41.03</v>
      </c>
      <c r="BE6" s="20" t="str">
        <f>IF(BE7="","",IF(BE7="-","【-】","【"&amp;SUBSTITUTE(TEXT(BE7,"#,##0.00"),"-","△")&amp;"】"))</f>
        <v>【47.19】</v>
      </c>
      <c r="BF6" s="21">
        <f>IF(BF7="",NA(),BF7)</f>
        <v>316.42</v>
      </c>
      <c r="BG6" s="21">
        <f t="shared" ref="BG6:BO6" si="7">IF(BG7="",NA(),BG7)</f>
        <v>378.48</v>
      </c>
      <c r="BH6" s="21">
        <f t="shared" si="7"/>
        <v>436.43</v>
      </c>
      <c r="BI6" s="21">
        <f t="shared" si="7"/>
        <v>410.06</v>
      </c>
      <c r="BJ6" s="21">
        <f t="shared" si="7"/>
        <v>345.52</v>
      </c>
      <c r="BK6" s="21">
        <f t="shared" si="7"/>
        <v>867.83</v>
      </c>
      <c r="BL6" s="21">
        <f t="shared" si="7"/>
        <v>791.76</v>
      </c>
      <c r="BM6" s="21">
        <f t="shared" si="7"/>
        <v>900.82</v>
      </c>
      <c r="BN6" s="21">
        <f t="shared" si="7"/>
        <v>839.21</v>
      </c>
      <c r="BO6" s="21">
        <f t="shared" si="7"/>
        <v>796.8</v>
      </c>
      <c r="BP6" s="20" t="str">
        <f>IF(BP7="","",IF(BP7="-","【-】","【"&amp;SUBSTITUTE(TEXT(BP7,"#,##0.00"),"-","△")&amp;"】"))</f>
        <v>【798.10】</v>
      </c>
      <c r="BQ6" s="21">
        <f>IF(BQ7="",NA(),BQ7)</f>
        <v>62.1</v>
      </c>
      <c r="BR6" s="21">
        <f t="shared" ref="BR6:BZ6" si="8">IF(BR7="",NA(),BR7)</f>
        <v>66.930000000000007</v>
      </c>
      <c r="BS6" s="21">
        <f t="shared" si="8"/>
        <v>57.55</v>
      </c>
      <c r="BT6" s="21">
        <f t="shared" si="8"/>
        <v>59.71</v>
      </c>
      <c r="BU6" s="21">
        <f t="shared" si="8"/>
        <v>56.39</v>
      </c>
      <c r="BV6" s="21">
        <f t="shared" si="8"/>
        <v>57.08</v>
      </c>
      <c r="BW6" s="21">
        <f t="shared" si="8"/>
        <v>56.26</v>
      </c>
      <c r="BX6" s="21">
        <f t="shared" si="8"/>
        <v>52.94</v>
      </c>
      <c r="BY6" s="21">
        <f t="shared" si="8"/>
        <v>52.05</v>
      </c>
      <c r="BZ6" s="21">
        <f t="shared" si="8"/>
        <v>58.41</v>
      </c>
      <c r="CA6" s="20" t="str">
        <f>IF(CA7="","",IF(CA7="-","【-】","【"&amp;SUBSTITUTE(TEXT(CA7,"#,##0.00"),"-","△")&amp;"】"))</f>
        <v>【54.51】</v>
      </c>
      <c r="CB6" s="21">
        <f>IF(CB7="",NA(),CB7)</f>
        <v>258.19</v>
      </c>
      <c r="CC6" s="21">
        <f t="shared" ref="CC6:CK6" si="9">IF(CC7="",NA(),CC7)</f>
        <v>240.28</v>
      </c>
      <c r="CD6" s="21">
        <f t="shared" si="9"/>
        <v>278.23</v>
      </c>
      <c r="CE6" s="21">
        <f t="shared" si="9"/>
        <v>268.12</v>
      </c>
      <c r="CF6" s="21">
        <f t="shared" si="9"/>
        <v>284.98</v>
      </c>
      <c r="CG6" s="21">
        <f t="shared" si="9"/>
        <v>274.99</v>
      </c>
      <c r="CH6" s="21">
        <f t="shared" si="9"/>
        <v>282.08999999999997</v>
      </c>
      <c r="CI6" s="21">
        <f t="shared" si="9"/>
        <v>303.27999999999997</v>
      </c>
      <c r="CJ6" s="21">
        <f t="shared" si="9"/>
        <v>301.86</v>
      </c>
      <c r="CK6" s="21">
        <f t="shared" si="9"/>
        <v>267.33999999999997</v>
      </c>
      <c r="CL6" s="20" t="str">
        <f>IF(CL7="","",IF(CL7="-","【-】","【"&amp;SUBSTITUTE(TEXT(CL7,"#,##0.00"),"-","△")&amp;"】"))</f>
        <v>【286.33】</v>
      </c>
      <c r="CM6" s="21">
        <f>IF(CM7="",NA(),CM7)</f>
        <v>61.24</v>
      </c>
      <c r="CN6" s="21">
        <f t="shared" ref="CN6:CV6" si="10">IF(CN7="",NA(),CN7)</f>
        <v>59.33</v>
      </c>
      <c r="CO6" s="21">
        <f t="shared" si="10"/>
        <v>57.95</v>
      </c>
      <c r="CP6" s="21">
        <f t="shared" si="10"/>
        <v>57.42</v>
      </c>
      <c r="CQ6" s="21">
        <f t="shared" si="10"/>
        <v>56.61</v>
      </c>
      <c r="CR6" s="21">
        <f t="shared" si="10"/>
        <v>54.83</v>
      </c>
      <c r="CS6" s="21">
        <f t="shared" si="10"/>
        <v>66.53</v>
      </c>
      <c r="CT6" s="21">
        <f t="shared" si="10"/>
        <v>52.35</v>
      </c>
      <c r="CU6" s="21">
        <f t="shared" si="10"/>
        <v>46.25</v>
      </c>
      <c r="CV6" s="21">
        <f t="shared" si="10"/>
        <v>52.34</v>
      </c>
      <c r="CW6" s="20" t="str">
        <f>IF(CW7="","",IF(CW7="-","【-】","【"&amp;SUBSTITUTE(TEXT(CW7,"#,##0.00"),"-","△")&amp;"】"))</f>
        <v>【49.92】</v>
      </c>
      <c r="CX6" s="21">
        <f>IF(CX7="",NA(),CX7)</f>
        <v>91.78</v>
      </c>
      <c r="CY6" s="21">
        <f t="shared" ref="CY6:DG6" si="11">IF(CY7="",NA(),CY7)</f>
        <v>91.87</v>
      </c>
      <c r="CZ6" s="21">
        <f t="shared" si="11"/>
        <v>91.96</v>
      </c>
      <c r="DA6" s="21">
        <f t="shared" si="11"/>
        <v>92.45</v>
      </c>
      <c r="DB6" s="21">
        <f t="shared" si="11"/>
        <v>93.23</v>
      </c>
      <c r="DC6" s="21">
        <f t="shared" si="11"/>
        <v>84.7</v>
      </c>
      <c r="DD6" s="21">
        <f t="shared" si="11"/>
        <v>84.67</v>
      </c>
      <c r="DE6" s="21">
        <f t="shared" si="11"/>
        <v>84.39</v>
      </c>
      <c r="DF6" s="21">
        <f t="shared" si="11"/>
        <v>83.96</v>
      </c>
      <c r="DG6" s="21">
        <f t="shared" si="11"/>
        <v>90.05</v>
      </c>
      <c r="DH6" s="20" t="str">
        <f>IF(DH7="","",IF(DH7="-","【-】","【"&amp;SUBSTITUTE(TEXT(DH7,"#,##0.00"),"-","△")&amp;"】"))</f>
        <v>【87.80】</v>
      </c>
      <c r="DI6" s="21">
        <f>IF(DI7="",NA(),DI7)</f>
        <v>26.33</v>
      </c>
      <c r="DJ6" s="21">
        <f t="shared" ref="DJ6:DR6" si="12">IF(DJ7="",NA(),DJ7)</f>
        <v>28.82</v>
      </c>
      <c r="DK6" s="21">
        <f t="shared" si="12"/>
        <v>31.23</v>
      </c>
      <c r="DL6" s="21">
        <f t="shared" si="12"/>
        <v>33.630000000000003</v>
      </c>
      <c r="DM6" s="21">
        <f t="shared" si="12"/>
        <v>35.909999999999997</v>
      </c>
      <c r="DN6" s="21">
        <f t="shared" si="12"/>
        <v>20.34</v>
      </c>
      <c r="DO6" s="21">
        <f t="shared" si="12"/>
        <v>21.85</v>
      </c>
      <c r="DP6" s="21">
        <f t="shared" si="12"/>
        <v>25.19</v>
      </c>
      <c r="DQ6" s="21">
        <f t="shared" si="12"/>
        <v>25.46</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0.02</v>
      </c>
      <c r="EO6" s="20" t="str">
        <f>IF(EO7="","",IF(EO7="-","【-】","【"&amp;SUBSTITUTE(TEXT(EO7,"#,##0.00"),"-","△")&amp;"】"))</f>
        <v>【0.02】</v>
      </c>
    </row>
    <row r="7" spans="1:148" s="22" customFormat="1" x14ac:dyDescent="0.2">
      <c r="A7" s="14"/>
      <c r="B7" s="23">
        <v>2024</v>
      </c>
      <c r="C7" s="23">
        <v>242071</v>
      </c>
      <c r="D7" s="23">
        <v>46</v>
      </c>
      <c r="E7" s="23">
        <v>17</v>
      </c>
      <c r="F7" s="23">
        <v>5</v>
      </c>
      <c r="G7" s="23">
        <v>0</v>
      </c>
      <c r="H7" s="23" t="s">
        <v>95</v>
      </c>
      <c r="I7" s="23" t="s">
        <v>96</v>
      </c>
      <c r="J7" s="23" t="s">
        <v>97</v>
      </c>
      <c r="K7" s="23" t="s">
        <v>98</v>
      </c>
      <c r="L7" s="23" t="s">
        <v>99</v>
      </c>
      <c r="M7" s="23" t="s">
        <v>100</v>
      </c>
      <c r="N7" s="24" t="s">
        <v>101</v>
      </c>
      <c r="O7" s="24">
        <v>74</v>
      </c>
      <c r="P7" s="24">
        <v>8.3699999999999992</v>
      </c>
      <c r="Q7" s="24">
        <v>99.27</v>
      </c>
      <c r="R7" s="24">
        <v>3025</v>
      </c>
      <c r="S7" s="24">
        <v>194451</v>
      </c>
      <c r="T7" s="24">
        <v>194.46</v>
      </c>
      <c r="U7" s="24">
        <v>999.95</v>
      </c>
      <c r="V7" s="24">
        <v>16216</v>
      </c>
      <c r="W7" s="24">
        <v>5.43</v>
      </c>
      <c r="X7" s="24">
        <v>2986.37</v>
      </c>
      <c r="Y7" s="24">
        <v>103.27</v>
      </c>
      <c r="Z7" s="24">
        <v>103.44</v>
      </c>
      <c r="AA7" s="24">
        <v>103.26</v>
      </c>
      <c r="AB7" s="24">
        <v>103.56</v>
      </c>
      <c r="AC7" s="24">
        <v>103.35</v>
      </c>
      <c r="AD7" s="24">
        <v>106.37</v>
      </c>
      <c r="AE7" s="24">
        <v>106.07</v>
      </c>
      <c r="AF7" s="24">
        <v>105.5</v>
      </c>
      <c r="AG7" s="24">
        <v>106.35</v>
      </c>
      <c r="AH7" s="24">
        <v>103.04</v>
      </c>
      <c r="AI7" s="24">
        <v>104.3</v>
      </c>
      <c r="AJ7" s="24">
        <v>0</v>
      </c>
      <c r="AK7" s="24">
        <v>0</v>
      </c>
      <c r="AL7" s="24">
        <v>0</v>
      </c>
      <c r="AM7" s="24">
        <v>0</v>
      </c>
      <c r="AN7" s="24">
        <v>0</v>
      </c>
      <c r="AO7" s="24">
        <v>139.02000000000001</v>
      </c>
      <c r="AP7" s="24">
        <v>132.04</v>
      </c>
      <c r="AQ7" s="24">
        <v>145.43</v>
      </c>
      <c r="AR7" s="24">
        <v>129.88999999999999</v>
      </c>
      <c r="AS7" s="24">
        <v>100.31</v>
      </c>
      <c r="AT7" s="24">
        <v>102.74</v>
      </c>
      <c r="AU7" s="24">
        <v>53.1</v>
      </c>
      <c r="AV7" s="24">
        <v>50.04</v>
      </c>
      <c r="AW7" s="24">
        <v>51.66</v>
      </c>
      <c r="AX7" s="24">
        <v>61.22</v>
      </c>
      <c r="AY7" s="24">
        <v>63.21</v>
      </c>
      <c r="AZ7" s="24">
        <v>29.13</v>
      </c>
      <c r="BA7" s="24">
        <v>35.69</v>
      </c>
      <c r="BB7" s="24">
        <v>38.4</v>
      </c>
      <c r="BC7" s="24">
        <v>44.04</v>
      </c>
      <c r="BD7" s="24">
        <v>41.03</v>
      </c>
      <c r="BE7" s="24">
        <v>47.19</v>
      </c>
      <c r="BF7" s="24">
        <v>316.42</v>
      </c>
      <c r="BG7" s="24">
        <v>378.48</v>
      </c>
      <c r="BH7" s="24">
        <v>436.43</v>
      </c>
      <c r="BI7" s="24">
        <v>410.06</v>
      </c>
      <c r="BJ7" s="24">
        <v>345.52</v>
      </c>
      <c r="BK7" s="24">
        <v>867.83</v>
      </c>
      <c r="BL7" s="24">
        <v>791.76</v>
      </c>
      <c r="BM7" s="24">
        <v>900.82</v>
      </c>
      <c r="BN7" s="24">
        <v>839.21</v>
      </c>
      <c r="BO7" s="24">
        <v>796.8</v>
      </c>
      <c r="BP7" s="24">
        <v>798.1</v>
      </c>
      <c r="BQ7" s="24">
        <v>62.1</v>
      </c>
      <c r="BR7" s="24">
        <v>66.930000000000007</v>
      </c>
      <c r="BS7" s="24">
        <v>57.55</v>
      </c>
      <c r="BT7" s="24">
        <v>59.71</v>
      </c>
      <c r="BU7" s="24">
        <v>56.39</v>
      </c>
      <c r="BV7" s="24">
        <v>57.08</v>
      </c>
      <c r="BW7" s="24">
        <v>56.26</v>
      </c>
      <c r="BX7" s="24">
        <v>52.94</v>
      </c>
      <c r="BY7" s="24">
        <v>52.05</v>
      </c>
      <c r="BZ7" s="24">
        <v>58.41</v>
      </c>
      <c r="CA7" s="24">
        <v>54.51</v>
      </c>
      <c r="CB7" s="24">
        <v>258.19</v>
      </c>
      <c r="CC7" s="24">
        <v>240.28</v>
      </c>
      <c r="CD7" s="24">
        <v>278.23</v>
      </c>
      <c r="CE7" s="24">
        <v>268.12</v>
      </c>
      <c r="CF7" s="24">
        <v>284.98</v>
      </c>
      <c r="CG7" s="24">
        <v>274.99</v>
      </c>
      <c r="CH7" s="24">
        <v>282.08999999999997</v>
      </c>
      <c r="CI7" s="24">
        <v>303.27999999999997</v>
      </c>
      <c r="CJ7" s="24">
        <v>301.86</v>
      </c>
      <c r="CK7" s="24">
        <v>267.33999999999997</v>
      </c>
      <c r="CL7" s="24">
        <v>286.33</v>
      </c>
      <c r="CM7" s="24">
        <v>61.24</v>
      </c>
      <c r="CN7" s="24">
        <v>59.33</v>
      </c>
      <c r="CO7" s="24">
        <v>57.95</v>
      </c>
      <c r="CP7" s="24">
        <v>57.42</v>
      </c>
      <c r="CQ7" s="24">
        <v>56.61</v>
      </c>
      <c r="CR7" s="24">
        <v>54.83</v>
      </c>
      <c r="CS7" s="24">
        <v>66.53</v>
      </c>
      <c r="CT7" s="24">
        <v>52.35</v>
      </c>
      <c r="CU7" s="24">
        <v>46.25</v>
      </c>
      <c r="CV7" s="24">
        <v>52.34</v>
      </c>
      <c r="CW7" s="24">
        <v>49.92</v>
      </c>
      <c r="CX7" s="24">
        <v>91.78</v>
      </c>
      <c r="CY7" s="24">
        <v>91.87</v>
      </c>
      <c r="CZ7" s="24">
        <v>91.96</v>
      </c>
      <c r="DA7" s="24">
        <v>92.45</v>
      </c>
      <c r="DB7" s="24">
        <v>93.23</v>
      </c>
      <c r="DC7" s="24">
        <v>84.7</v>
      </c>
      <c r="DD7" s="24">
        <v>84.67</v>
      </c>
      <c r="DE7" s="24">
        <v>84.39</v>
      </c>
      <c r="DF7" s="24">
        <v>83.96</v>
      </c>
      <c r="DG7" s="24">
        <v>90.05</v>
      </c>
      <c r="DH7" s="24">
        <v>87.8</v>
      </c>
      <c r="DI7" s="24">
        <v>26.33</v>
      </c>
      <c r="DJ7" s="24">
        <v>28.82</v>
      </c>
      <c r="DK7" s="24">
        <v>31.23</v>
      </c>
      <c r="DL7" s="24">
        <v>33.630000000000003</v>
      </c>
      <c r="DM7" s="24">
        <v>35.909999999999997</v>
      </c>
      <c r="DN7" s="24">
        <v>20.34</v>
      </c>
      <c r="DO7" s="24">
        <v>21.85</v>
      </c>
      <c r="DP7" s="24">
        <v>25.19</v>
      </c>
      <c r="DQ7" s="24">
        <v>25.46</v>
      </c>
      <c r="DR7" s="24">
        <v>30.49</v>
      </c>
      <c r="DS7" s="24">
        <v>28.46</v>
      </c>
      <c r="DT7" s="24">
        <v>0</v>
      </c>
      <c r="DU7" s="24">
        <v>0</v>
      </c>
      <c r="DV7" s="24">
        <v>0</v>
      </c>
      <c r="DW7" s="24">
        <v>0</v>
      </c>
      <c r="DX7" s="24">
        <v>0</v>
      </c>
      <c r="DY7" s="24">
        <v>0</v>
      </c>
      <c r="DZ7" s="24">
        <v>0</v>
      </c>
      <c r="EA7" s="24">
        <v>0</v>
      </c>
      <c r="EB7" s="24">
        <v>0.19</v>
      </c>
      <c r="EC7" s="24">
        <v>0.05</v>
      </c>
      <c r="ED7" s="24">
        <v>0.03</v>
      </c>
      <c r="EE7" s="24">
        <v>0</v>
      </c>
      <c r="EF7" s="24">
        <v>0</v>
      </c>
      <c r="EG7" s="24">
        <v>0</v>
      </c>
      <c r="EH7" s="24">
        <v>0</v>
      </c>
      <c r="EI7" s="24">
        <v>0</v>
      </c>
      <c r="EJ7" s="24">
        <v>0.25</v>
      </c>
      <c r="EK7" s="24">
        <v>0.05</v>
      </c>
      <c r="EL7" s="24">
        <v>0.03</v>
      </c>
      <c r="EM7" s="24">
        <v>0.03</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