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st01\F21050\水道\217_経営比較分析表\R6年度決算\提出\"/>
    </mc:Choice>
  </mc:AlternateContent>
  <xr:revisionPtr revIDLastSave="0" documentId="13_ncr:1_{8484ED1C-F6A9-4276-B1B4-7DF1FD2F7516}" xr6:coauthVersionLast="47" xr6:coauthVersionMax="47" xr10:uidLastSave="{00000000-0000-0000-0000-000000000000}"/>
  <workbookProtection workbookAlgorithmName="SHA-512" workbookHashValue="CnhNJDetPq7SzujX98Cx2hwFVNXifPsTgoo5ZkAWNRwwrvrKZVmLO6lXRsOof33/qluiYaGngINsEpE5xQDc9w==" workbookSaltValue="Ou0uFEVCTxU1xm2OjppOB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<sst xmlns="http://schemas.openxmlformats.org/spreadsheetml/2006/main" count="228" uniqueCount="112">
  <si>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</si>
  <si>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</si>
  <si>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</si>
  <si>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</si>
  <si>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</si>
  <si>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</si>
  <si>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</si>
  <si>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</si>
  <si>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</si>
  <si>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</si>
  <si>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</si>
  <si>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</si>
  <si>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</si>
  <si>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</si>
  <si>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</si>
  <si>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</si>
  <si>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</si>
  <si>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</si>
  <si>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</si>
  <si>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</si>
  <si>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</si>
  <si>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</si>
  <si>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</si>
  <si>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</si>
  <si>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</si>
  <si>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</si>
  <si>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</si>
  <si>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</si>
  <si>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</si>
  <si>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</si>
  <si>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</si>
  <si>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</si>
  <si>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</si>
  <si>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</si>
  <si>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</si>
  <si>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</si>
  <si>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</si>
  <si>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</si>
  <si>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</si>
  <si>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</si>
  <si>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</si>
  <si>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</si>
  <si>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</si>
  <si>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</si>
  <si>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</si>
  <si>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</si>
  <si>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</si>
  <si>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</si>
  <si>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</si>
  <si>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</si>
  <si>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</si>
  <si>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</si>
  <si>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</si>
  <si>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</si>
  <si>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</si>
  <si>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</si>
  <si>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</si>
  <si>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</si>
  <si>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</si>
  <si>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</si>
  <si>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</si>
  <si>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</si>
  <si>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</si>
  <si>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</si>
  <si>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</si>
  <si>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</si>
  <si>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</si>
  <si>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</si>
  <si>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</si>
  <si>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</si>
  <si>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</si>
  <si>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</si>
  <si>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</si>
  <si>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</si>
  <si>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</si>
  <si>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</si>
  <si>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</si>
  <si>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</si>
  <si>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</si>
  <si>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</si>
  <si>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</si>
  <si>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</si>
  <si>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</si>
  <si>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</si>
  <si>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</si>
  <si>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</si>
  <si>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</si>
  <si>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</si>
  <si>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</si>
  <si>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</si>
  <si>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</si>
  <si>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</si>
  <si>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</si>
  <si>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</si>
  <si>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</si>
  <si>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</si>
  <si>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</si>
  <si>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</si>
  <si>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</si>
  <si>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</si>
  <si>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</si>
  <si>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</si>
  <si>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</si>
  <si>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</si>
  <si>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</si>
  <si>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</si>
  <si>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</si>
  <si>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</si>
  <si>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</si>
  <si>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　経常収支比率は、前年度より減少したものの100％を超えており、経常収支が黒字であることを表している。累積欠損金も生じていないため、経営の健全性は保たれている。</t>
    </r>
    <r>
      <rPr>
        <sz val="11"/>
        <color theme="1"/>
        <rFont val="ＭＳ ゴシック"/>
        <family val="3"/>
        <charset val="128"/>
      </rPr>
      <t xml:space="preserve">
　流動比率は、100％を超えており短期的な債務に対する支払能力を有している。
</t>
    </r>
    <r>
      <rPr>
        <sz val="11"/>
        <rFont val="ＭＳ ゴシック"/>
        <family val="3"/>
        <charset val="128"/>
      </rPr>
      <t>　企業債残高対給水収益比率は、企業債発行の抑制に努めたことにより前年度より低下したが、類似団体平均値を上回っていることから、将来世代へ</t>
    </r>
    <r>
      <rPr>
        <sz val="11"/>
        <color theme="1"/>
        <rFont val="ＭＳ ゴシック"/>
        <family val="3"/>
        <charset val="128"/>
      </rPr>
      <t xml:space="preserve">の負担も考慮した適切な財源の確保に努めていく。
</t>
    </r>
    <r>
      <rPr>
        <sz val="11"/>
        <rFont val="ＭＳ ゴシック"/>
        <family val="3"/>
        <charset val="128"/>
      </rPr>
      <t>　料金回収率は、100％を超えており経営の安定に寄与しているが、住民サービスの向上や水の安定供給に向けて、今後もより適切な料金収入の確保や投資の合理化等に取り組む必要がある。
　施設利用率は、類似団体平均値とおおむね同水準であるが、今後の給水人口の減少等を踏まえ、引き続き施設規模の適正化や施設の統廃合を検討していく必要がある。</t>
    </r>
    <r>
      <rPr>
        <sz val="11"/>
        <color theme="1"/>
        <rFont val="ＭＳ ゴシック"/>
        <family val="3"/>
        <charset val="128"/>
      </rPr>
      <t xml:space="preserve">
　有収率は、類似団体平均値を上回っている。今後も、施設の稼働が収益に繋がるよう、施設の適切な維持管理に努め、有収率の向上を図っていく。</t>
    </r>
    <rPh sb="45" eb="46">
      <t>アラワ</t>
    </rPh>
    <rPh sb="152" eb="155">
      <t>ゼンネンド</t>
    </rPh>
    <rPh sb="343" eb="344">
      <t>ヒ</t>
    </rPh>
    <rPh sb="345" eb="346">
      <t>ツヅ</t>
    </rPh>
    <phoneticPr fontId="4"/>
  </si>
  <si>
    <t>　有形固定資産減価償却率は、類似団体平均値を下回っているが、上昇傾向にある。
　管路更新率は、類似団体平均値を下回っているが、これは、本市の管路工事において、配水支管に比べ口径が大きく延長当たりの費用が高い基幹管路の更新を優先的に進めていることに加え、供用開始までは管路更新の実績値に含めない更新工事による未供用分の割合が多いことによるものである。
　今後も老朽管路等の更新に取り組んでいくものの、その耐震化等の更新工事には多額の費用を要するため、更新経費が経営に与える影響を考慮し、事業費の平準化や施設規模の適正化など投資の合理化に努めていくことが重要である。</t>
    <rPh sb="14" eb="18">
      <t>ルイジダンタイ</t>
    </rPh>
    <rPh sb="18" eb="21">
      <t>ヘイキンチ</t>
    </rPh>
    <rPh sb="22" eb="24">
      <t>シタマワ</t>
    </rPh>
    <rPh sb="30" eb="32">
      <t>ジョウショウ</t>
    </rPh>
    <rPh sb="32" eb="34">
      <t>ケイコウ</t>
    </rPh>
    <rPh sb="123" eb="124">
      <t>クワ</t>
    </rPh>
    <phoneticPr fontId="4"/>
  </si>
  <si>
    <t>　令和６年度における経営状況は、おおむね健全であるが、主に営業費用の増加により前年度から利益が減少した。
　水道事業は、人口減少に伴う給水人口の減少等から収益の増加が見込めない一方で、管路や施設の老朽化及び耐震化に多額の更新費用が必要となるなど、引き続き厳しい経営状況が予想される。
　今後も、令和４年度に改定した鈴鹿市上下水道事業経営戦略に基づき継続的に事業の効率化を図るほか、将来世代に過度な負担を残さないよう企業債への依存を抑制するなど、中長期的な視点に立った安定した経営に努めていく。</t>
    <rPh sb="4" eb="6">
      <t>ネンド</t>
    </rPh>
    <rPh sb="123" eb="124">
      <t>ヒ</t>
    </rPh>
    <rPh sb="125" eb="12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</si>
</sst>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0.47</c:v>
                </c:pt>
                <c:pt idx="2">
                  <c:v>0.32</c:v>
                </c:pt>
                <c:pt idx="3">
                  <c:v>0.54</c:v>
                </c:pt>
                <c:pt idx="4">
                  <c:v>0.49</c:v>
                </c:pt>
              </c:numCache>
            </c:numRef>
          </c:val>
          <c:extLst>
            <c:ext xmlns:c16="http://schemas.microsoft.com/office/drawing/2014/chart" uri="{C3380CC4-5D6E-409C-BE32-E72D297353CC}">
              <c16:uniqueId val="{00000000-9E8C-4B60-8A58-1DE146C55B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9E8C-4B60-8A58-1DE146C55B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58.64</c:v>
                </c:pt>
                <c:pt idx="1">
                  <c:v>57.79</c:v>
                </c:pt>
                <c:pt idx="2">
                  <c:v>59.29</c:v>
                </c:pt>
                <c:pt idx="3">
                  <c:v>58.67</c:v>
                </c:pt>
                <c:pt idx="4">
                  <c:v>60.82</c:v>
                </c:pt>
              </c:numCache>
            </c:numRef>
          </c:val>
          <c:extLst>
            <c:ext xmlns:c16="http://schemas.microsoft.com/office/drawing/2014/chart" uri="{C3380CC4-5D6E-409C-BE32-E72D297353CC}">
              <c16:uniqueId val="{00000000-250D-4BB1-BE96-99A839DCAE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50D-4BB1-BE96-99A839DCAE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91.99</c:v>
                </c:pt>
                <c:pt idx="1">
                  <c:v>92.25</c:v>
                </c:pt>
                <c:pt idx="2">
                  <c:v>89.76</c:v>
                </c:pt>
                <c:pt idx="3">
                  <c:v>91.29</c:v>
                </c:pt>
                <c:pt idx="4">
                  <c:v>90.95</c:v>
                </c:pt>
              </c:numCache>
            </c:numRef>
          </c:val>
          <c:extLst>
            <c:ext xmlns:c16="http://schemas.microsoft.com/office/drawing/2014/chart" uri="{C3380CC4-5D6E-409C-BE32-E72D297353CC}">
              <c16:uniqueId val="{00000000-E9C3-4367-AB55-8F6F545111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E9C3-4367-AB55-8F6F545111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122.15</c:v>
                </c:pt>
                <c:pt idx="1">
                  <c:v>123.03</c:v>
                </c:pt>
                <c:pt idx="2">
                  <c:v>117.3</c:v>
                </c:pt>
                <c:pt idx="3">
                  <c:v>115.39</c:v>
                </c:pt>
                <c:pt idx="4">
                  <c:v>113.34</c:v>
                </c:pt>
              </c:numCache>
            </c:numRef>
          </c:val>
          <c:extLst>
            <c:ext xmlns:c16="http://schemas.microsoft.com/office/drawing/2014/chart" uri="{C3380CC4-5D6E-409C-BE32-E72D297353CC}">
              <c16:uniqueId val="{00000000-4112-4DFA-8384-F46308962D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112-4DFA-8384-F46308962D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46.51</c:v>
                </c:pt>
                <c:pt idx="1">
                  <c:v>47.76</c:v>
                </c:pt>
                <c:pt idx="2">
                  <c:v>47.39</c:v>
                </c:pt>
                <c:pt idx="3">
                  <c:v>48.5</c:v>
                </c:pt>
                <c:pt idx="4">
                  <c:v>49.51</c:v>
                </c:pt>
              </c:numCache>
            </c:numRef>
          </c:val>
          <c:extLst>
            <c:ext xmlns:c16="http://schemas.microsoft.com/office/drawing/2014/chart" uri="{C3380CC4-5D6E-409C-BE32-E72D297353CC}">
              <c16:uniqueId val="{00000000-5D1B-4215-8612-2501AAE4E3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5D1B-4215-8612-2501AAE4E3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17.86</c:v>
                </c:pt>
                <c:pt idx="1">
                  <c:v>16.350000000000001</c:v>
                </c:pt>
                <c:pt idx="2">
                  <c:v>17.600000000000001</c:v>
                </c:pt>
                <c:pt idx="3">
                  <c:v>18.32</c:v>
                </c:pt>
                <c:pt idx="4">
                  <c:v>19.5</c:v>
                </c:pt>
              </c:numCache>
            </c:numRef>
          </c:val>
          <c:extLst>
            <c:ext xmlns:c16="http://schemas.microsoft.com/office/drawing/2014/chart" uri="{C3380CC4-5D6E-409C-BE32-E72D297353CC}">
              <c16:uniqueId val="{00000000-D74E-4412-8C22-7CC3BF2921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74E-4412-8C22-7CC3BF2921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70-4C7F-94FB-00DCF7DC5A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8870-4C7F-94FB-00DCF7DC5A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239.82</c:v>
                </c:pt>
                <c:pt idx="1">
                  <c:v>240.5</c:v>
                </c:pt>
                <c:pt idx="2">
                  <c:v>254.38</c:v>
                </c:pt>
                <c:pt idx="3">
                  <c:v>286.17</c:v>
                </c:pt>
                <c:pt idx="4">
                  <c:v>283.64</c:v>
                </c:pt>
              </c:numCache>
            </c:numRef>
          </c:val>
          <c:extLst>
            <c:ext xmlns:c16="http://schemas.microsoft.com/office/drawing/2014/chart" uri="{C3380CC4-5D6E-409C-BE32-E72D297353CC}">
              <c16:uniqueId val="{00000000-3113-4EA9-976C-3FEA984906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3113-4EA9-976C-3FEA984906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389.14</c:v>
                </c:pt>
                <c:pt idx="1">
                  <c:v>375.32</c:v>
                </c:pt>
                <c:pt idx="2">
                  <c:v>358.61</c:v>
                </c:pt>
                <c:pt idx="3">
                  <c:v>343.86</c:v>
                </c:pt>
                <c:pt idx="4">
                  <c:v>325.14</c:v>
                </c:pt>
              </c:numCache>
            </c:numRef>
          </c:val>
          <c:extLst>
            <c:ext xmlns:c16="http://schemas.microsoft.com/office/drawing/2014/chart" uri="{C3380CC4-5D6E-409C-BE32-E72D297353CC}">
              <c16:uniqueId val="{00000000-7C33-47FB-B6C4-9F35FF5379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7C33-47FB-B6C4-9F35FF5379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121.7</c:v>
                </c:pt>
                <c:pt idx="1">
                  <c:v>123.25</c:v>
                </c:pt>
                <c:pt idx="2">
                  <c:v>116.59</c:v>
                </c:pt>
                <c:pt idx="3">
                  <c:v>114.28</c:v>
                </c:pt>
                <c:pt idx="4">
                  <c:v>111.57</c:v>
                </c:pt>
              </c:numCache>
            </c:numRef>
          </c:val>
          <c:extLst>
            <c:ext xmlns:c16="http://schemas.microsoft.com/office/drawing/2014/chart" uri="{C3380CC4-5D6E-409C-BE32-E72D297353CC}">
              <c16:uniqueId val="{00000000-FD80-4015-925F-A8785E17E9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FD80-4015-925F-A8785E17E9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137.18</c:v>
                </c:pt>
                <c:pt idx="1">
                  <c:v>135.41</c:v>
                </c:pt>
                <c:pt idx="2">
                  <c:v>143.68</c:v>
                </c:pt>
                <c:pt idx="3">
                  <c:v>146.88</c:v>
                </c:pt>
                <c:pt idx="4">
                  <c:v>150.9</c:v>
                </c:pt>
              </c:numCache>
            </c:numRef>
          </c:val>
          <c:extLst>
            <c:ext xmlns:c16="http://schemas.microsoft.com/office/drawing/2014/chart" uri="{C3380CC4-5D6E-409C-BE32-E72D297353CC}">
              <c16:uniqueId val="{00000000-CFA4-40E9-82E8-0F32B4D11B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CFA4-40E9-82E8-0F32B4D11B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3" zoomScaleNormal="100" workbookViewId="0">
      <selection activeCell="CD72" sqref="CD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三重県　鈴鹿市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194451</v>
      </c>
      <c r="AM8" s="44"/>
      <c r="AN8" s="44"/>
      <c r="AO8" s="44"/>
      <c r="AP8" s="44"/>
      <c r="AQ8" s="44"/>
      <c r="AR8" s="44"/>
      <c r="AS8" s="44"/>
      <c r="AT8" s="45">
        <f>データ!$S$6</f>
        <v>194.46</v>
      </c>
      <c r="AU8" s="46"/>
      <c r="AV8" s="46"/>
      <c r="AW8" s="46"/>
      <c r="AX8" s="46"/>
      <c r="AY8" s="46"/>
      <c r="AZ8" s="46"/>
      <c r="BA8" s="46"/>
      <c r="BB8" s="47">
        <f>データ!$T$6</f>
        <v>999.95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73.209999999999994</v>
      </c>
      <c r="J10" s="46"/>
      <c r="K10" s="46"/>
      <c r="L10" s="46"/>
      <c r="M10" s="46"/>
      <c r="N10" s="46"/>
      <c r="O10" s="80"/>
      <c r="P10" s="47">
        <f>データ!$P$6</f>
        <v>99.92</v>
      </c>
      <c r="Q10" s="47"/>
      <c r="R10" s="47"/>
      <c r="S10" s="47"/>
      <c r="T10" s="47"/>
      <c r="U10" s="47"/>
      <c r="V10" s="47"/>
      <c r="W10" s="44">
        <f>データ!$Q$6</f>
        <v>2667</v>
      </c>
      <c r="X10" s="44"/>
      <c r="Y10" s="44"/>
      <c r="Z10" s="44"/>
      <c r="AA10" s="44"/>
      <c r="AB10" s="44"/>
      <c r="AC10" s="44"/>
      <c r="AD10" s="2"/>
      <c r="AE10" s="2"/>
      <c r="AF10" s="2"/>
      <c r="AG10" s="2"/>
      <c r="AH10" s="2"/>
      <c r="AI10" s="2"/>
      <c r="AJ10" s="2"/>
      <c r="AK10" s="2"/>
      <c r="AL10" s="44">
        <f>データ!$U$6</f>
        <v>193616</v>
      </c>
      <c r="AM10" s="44"/>
      <c r="AN10" s="44"/>
      <c r="AO10" s="44"/>
      <c r="AP10" s="44"/>
      <c r="AQ10" s="44"/>
      <c r="AR10" s="44"/>
      <c r="AS10" s="44"/>
      <c r="AT10" s="45">
        <f>データ!$V$6</f>
        <v>169.08</v>
      </c>
      <c r="AU10" s="46"/>
      <c r="AV10" s="46"/>
      <c r="AW10" s="46"/>
      <c r="AX10" s="46"/>
      <c r="AY10" s="46"/>
      <c r="AZ10" s="46"/>
      <c r="BA10" s="46"/>
      <c r="BB10" s="47">
        <f>データ!$W$6</f>
        <v>1145.1099999999999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wOXh4QdzCb5y9LCPBKb27WdYaedeenab5qsI2eYpVkwstKpZQ3ARYGhOG0VdLVoz+BO4oKWdDzsmO0lgbgsTw==" saltValue="JDRhq3RsQlG57oagkWkR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242071</v>
      </c>
      <c r="D6" s="20">
        <f t="shared" si="3"/>
        <v>46</v>
      </c>
      <c r="E6" s="20">
        <f t="shared" si="3"/>
        <v>1</v>
      </c>
      <c r="F6" s="20">
        <f t="shared" si="3"/>
        <v>0</v>
      </c>
      <c r="G6" s="20">
        <f t="shared" si="3"/>
        <v>1</v>
      </c>
      <c r="H6" s="20" t="str">
        <f t="shared" si="3"/>
        <v>三重県　鈴鹿市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73.209999999999994</v>
      </c>
      <c r="P6" s="21">
        <f t="shared" si="3"/>
        <v>99.92</v>
      </c>
      <c r="Q6" s="21">
        <f t="shared" si="3"/>
        <v>2667</v>
      </c>
      <c r="R6" s="21">
        <f t="shared" si="3"/>
        <v>194451</v>
      </c>
      <c r="S6" s="21">
        <f t="shared" si="3"/>
        <v>194.46</v>
      </c>
      <c r="T6" s="21">
        <f t="shared" si="3"/>
        <v>999.95</v>
      </c>
      <c r="U6" s="21">
        <f t="shared" si="3"/>
        <v>193616</v>
      </c>
      <c r="V6" s="21">
        <f t="shared" si="3"/>
        <v>169.08</v>
      </c>
      <c r="W6" s="21">
        <f t="shared" si="3"/>
        <v>1145.1099999999999</v>
      </c>
      <c r="X6" s="22">
        <f>IF(X7="",NA(),X7)</f>
        <v>122.15</v>
      </c>
      <c r="Y6" s="22">
        <f t="shared" ref="Y6:AG6" si="4">IF(Y7="",NA(),Y7)</f>
        <v>123.03</v>
      </c>
      <c r="Z6" s="22">
        <f t="shared" si="4"/>
        <v>117.3</v>
      </c>
      <c r="AA6" s="22">
        <f t="shared" si="4"/>
        <v>115.39</v>
      </c>
      <c r="AB6" s="22">
        <f t="shared" si="4"/>
        <v>113.34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239.82</v>
      </c>
      <c r="AU6" s="22">
        <f t="shared" ref="AU6:BC6" si="6">IF(AU7="",NA(),AU7)</f>
        <v>240.5</v>
      </c>
      <c r="AV6" s="22">
        <f t="shared" si="6"/>
        <v>254.38</v>
      </c>
      <c r="AW6" s="22">
        <f t="shared" si="6"/>
        <v>286.17</v>
      </c>
      <c r="AX6" s="22">
        <f t="shared" si="6"/>
        <v>283.64</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389.14</v>
      </c>
      <c r="BF6" s="22">
        <f t="shared" ref="BF6:BN6" si="7">IF(BF7="",NA(),BF7)</f>
        <v>375.32</v>
      </c>
      <c r="BG6" s="22">
        <f t="shared" si="7"/>
        <v>358.61</v>
      </c>
      <c r="BH6" s="22">
        <f t="shared" si="7"/>
        <v>343.86</v>
      </c>
      <c r="BI6" s="22">
        <f t="shared" si="7"/>
        <v>325.14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121.7</v>
      </c>
      <c r="BQ6" s="22">
        <f t="shared" ref="BQ6:BY6" si="8">IF(BQ7="",NA(),BQ7)</f>
        <v>123.25</v>
      </c>
      <c r="BR6" s="22">
        <f t="shared" si="8"/>
        <v>116.59</v>
      </c>
      <c r="BS6" s="22">
        <f t="shared" si="8"/>
        <v>114.28</v>
      </c>
      <c r="BT6" s="22">
        <f t="shared" si="8"/>
        <v>111.57</v>
      </c>
      <c r="BU6" s="22">
        <f t="shared" si="8"/>
        <v>103.75</v>
      </c>
      <c r="BV6" s="22">
        <f t="shared" si="8"/>
        <v>105.3</v>
      </c>
      <c r="BW6" s="22">
        <f t="shared" si="8"/>
        <v>99.41</v>
      </c>
      <c r="BX6" s="22">
        <f t="shared" si="8"/>
        <v>101.11</v>
      </c>
      <c r="BY6" s="22">
        <f t="shared" si="8"/>
        <v>102.03</v>
      </c>
      <c r="BZ6" s="21" t="str">
        <f>IF(BZ7="","",IF(BZ7="-","【-】","【"&amp;SUBSTITUTE(TEXT(BZ7,"#,##0.00"),"-","△")&amp;"】"))</f>
        <v>【97.59】</v>
      </c>
      <c r="CA6" s="22">
        <f>IF(CA7="",NA(),CA7)</f>
        <v>137.18</v>
      </c>
      <c r="CB6" s="22">
        <f t="shared" ref="CB6:CJ6" si="9">IF(CB7="",NA(),CB7)</f>
        <v>135.41</v>
      </c>
      <c r="CC6" s="22">
        <f t="shared" si="9"/>
        <v>143.68</v>
      </c>
      <c r="CD6" s="22">
        <f t="shared" si="9"/>
        <v>146.88</v>
      </c>
      <c r="CE6" s="22">
        <f t="shared" si="9"/>
        <v>150.9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58.64</v>
      </c>
      <c r="CM6" s="22">
        <f t="shared" ref="CM6:CU6" si="10">IF(CM7="",NA(),CM7)</f>
        <v>57.79</v>
      </c>
      <c r="CN6" s="22">
        <f t="shared" si="10"/>
        <v>59.29</v>
      </c>
      <c r="CO6" s="22">
        <f t="shared" si="10"/>
        <v>58.67</v>
      </c>
      <c r="CP6" s="22">
        <f t="shared" si="10"/>
        <v>60.82</v>
      </c>
      <c r="CQ6" s="22">
        <f t="shared" si="10"/>
        <v>63.12</v>
      </c>
      <c r="CR6" s="22">
        <f t="shared" si="10"/>
        <v>62.57</v>
      </c>
      <c r="CS6" s="22">
        <f t="shared" si="10"/>
        <v>61.56</v>
      </c>
      <c r="CT6" s="22">
        <f t="shared" si="10"/>
        <v>60.84</v>
      </c>
      <c r="CU6" s="22">
        <f t="shared" si="10"/>
        <v>60.8</v>
      </c>
      <c r="CV6" s="21" t="str">
        <f>IF(CV7="","",IF(CV7="-","【-】","【"&amp;SUBSTITUTE(TEXT(CV7,"#,##0.00"),"-","△")&amp;"】"))</f>
        <v>【60.21】</v>
      </c>
      <c r="CW6" s="22">
        <f>IF(CW7="",NA(),CW7)</f>
        <v>91.99</v>
      </c>
      <c r="CX6" s="22">
        <f t="shared" ref="CX6:DF6" si="11">IF(CX7="",NA(),CX7)</f>
        <v>92.25</v>
      </c>
      <c r="CY6" s="22">
        <f t="shared" si="11"/>
        <v>89.76</v>
      </c>
      <c r="CZ6" s="22">
        <f t="shared" si="11"/>
        <v>91.29</v>
      </c>
      <c r="DA6" s="22">
        <f t="shared" si="11"/>
        <v>90.95</v>
      </c>
      <c r="DB6" s="22">
        <f t="shared" si="11"/>
        <v>90.09</v>
      </c>
      <c r="DC6" s="22">
        <f t="shared" si="11"/>
        <v>90.21</v>
      </c>
      <c r="DD6" s="22">
        <f t="shared" si="11"/>
        <v>90.11</v>
      </c>
      <c r="DE6" s="22">
        <f t="shared" si="11"/>
        <v>89.73</v>
      </c>
      <c r="DF6" s="22">
        <f t="shared" si="11"/>
        <v>89.86</v>
      </c>
      <c r="DG6" s="21" t="str">
        <f>IF(DG7="","",IF(DG7="-","【-】","【"&amp;SUBSTITUTE(TEXT(DG7,"#,##0.00"),"-","△")&amp;"】"))</f>
        <v>【89.21】</v>
      </c>
      <c r="DH6" s="22">
        <f>IF(DH7="",NA(),DH7)</f>
        <v>46.51</v>
      </c>
      <c r="DI6" s="22">
        <f t="shared" ref="DI6:DQ6" si="12">IF(DI7="",NA(),DI7)</f>
        <v>47.76</v>
      </c>
      <c r="DJ6" s="22">
        <f t="shared" si="12"/>
        <v>47.39</v>
      </c>
      <c r="DK6" s="22">
        <f t="shared" si="12"/>
        <v>48.5</v>
      </c>
      <c r="DL6" s="22">
        <f t="shared" si="12"/>
        <v>49.51</v>
      </c>
      <c r="DM6" s="22">
        <f t="shared" si="12"/>
        <v>50.31</v>
      </c>
      <c r="DN6" s="22">
        <f t="shared" si="12"/>
        <v>50.74</v>
      </c>
      <c r="DO6" s="22">
        <f t="shared" si="12"/>
        <v>51.49</v>
      </c>
      <c r="DP6" s="22">
        <f t="shared" si="12"/>
        <v>51.94</v>
      </c>
      <c r="DQ6" s="22">
        <f t="shared" si="12"/>
        <v>52.46</v>
      </c>
      <c r="DR6" s="21" t="str">
        <f>IF(DR7="","",IF(DR7="-","【-】","【"&amp;SUBSTITUTE(TEXT(DR7,"#,##0.00"),"-","△")&amp;"】"))</f>
        <v>【52.41】</v>
      </c>
      <c r="DS6" s="22">
        <f>IF(DS7="",NA(),DS7)</f>
        <v>17.86</v>
      </c>
      <c r="DT6" s="22">
        <f t="shared" ref="DT6:EB6" si="13">IF(DT7="",NA(),DT7)</f>
        <v>16.350000000000001</v>
      </c>
      <c r="DU6" s="22">
        <f t="shared" si="13"/>
        <v>17.600000000000001</v>
      </c>
      <c r="DV6" s="22">
        <f t="shared" si="13"/>
        <v>18.32</v>
      </c>
      <c r="DW6" s="22">
        <f t="shared" si="13"/>
        <v>19.5</v>
      </c>
      <c r="DX6" s="22">
        <f t="shared" si="13"/>
        <v>21.34</v>
      </c>
      <c r="DY6" s="22">
        <f t="shared" si="13"/>
        <v>23.27</v>
      </c>
      <c r="DZ6" s="22">
        <f t="shared" si="13"/>
        <v>25.18</v>
      </c>
      <c r="EA6" s="22">
        <f t="shared" si="13"/>
        <v>26.52</v>
      </c>
      <c r="EB6" s="22">
        <f t="shared" si="13"/>
        <v>28.4</v>
      </c>
      <c r="EC6" s="21" t="str">
        <f>IF(EC7="","",IF(EC7="-","【-】","【"&amp;SUBSTITUTE(TEXT(EC7,"#,##0.00"),"-","△")&amp;"】"))</f>
        <v>【26.78】</v>
      </c>
      <c r="ED6" s="22">
        <f>IF(ED7="",NA(),ED7)</f>
        <v>0.39</v>
      </c>
      <c r="EE6" s="22">
        <f t="shared" ref="EE6:EM6" si="14">IF(EE7="",NA(),EE7)</f>
        <v>0.47</v>
      </c>
      <c r="EF6" s="22">
        <f t="shared" si="14"/>
        <v>0.32</v>
      </c>
      <c r="EG6" s="22">
        <f t="shared" si="14"/>
        <v>0.54</v>
      </c>
      <c r="EH6" s="22">
        <f t="shared" si="14"/>
        <v>0.49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242071</v>
      </c>
      <c r="D7" s="24">
        <v>46</v>
      </c>
      <c r="E7" s="24">
        <v>1</v>
      </c>
      <c r="F7" s="24">
        <v>0</v>
      </c>
      <c r="G7" s="24">
        <v>1</v>
      </c>
      <c r="H7" s="24" t="s">
        <v>93</v>
      </c>
      <c r="I7" s="24" t="s">
        <v>94</v>
      </c>
      <c r="J7" s="24" t="s">
        <v>95</v>
      </c>
      <c r="K7" s="24" t="s">
        <v>96</v>
      </c>
      <c r="L7" s="24" t="s">
        <v>97</v>
      </c>
      <c r="M7" s="24" t="s">
        <v>98</v>
      </c>
      <c r="N7" s="25" t="s">
        <v>99</v>
      </c>
      <c r="O7" s="25">
        <v>73.209999999999994</v>
      </c>
      <c r="P7" s="25">
        <v>99.92</v>
      </c>
      <c r="Q7" s="25">
        <v>2667</v>
      </c>
      <c r="R7" s="25">
        <v>194451</v>
      </c>
      <c r="S7" s="25">
        <v>194.46</v>
      </c>
      <c r="T7" s="25">
        <v>999.95</v>
      </c>
      <c r="U7" s="25">
        <v>193616</v>
      </c>
      <c r="V7" s="25">
        <v>169.08</v>
      </c>
      <c r="W7" s="25">
        <v>1145.1099999999999</v>
      </c>
      <c r="X7" s="25">
        <v>122.15</v>
      </c>
      <c r="Y7" s="25">
        <v>123.03</v>
      </c>
      <c r="Z7" s="25">
        <v>117.3</v>
      </c>
      <c r="AA7" s="25">
        <v>115.39</v>
      </c>
      <c r="AB7" s="25">
        <v>113.34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239.82</v>
      </c>
      <c r="AU7" s="25">
        <v>240.5</v>
      </c>
      <c r="AV7" s="25">
        <v>254.38</v>
      </c>
      <c r="AW7" s="25">
        <v>286.17</v>
      </c>
      <c r="AX7" s="25">
        <v>283.64</v>
      </c>
      <c r="AY7" s="25">
        <v>306.08</v>
      </c>
      <c r="AZ7" s="25">
        <v>306.14999999999998</v>
      </c>
      <c r="BA7" s="25">
        <v>297.54000000000002</v>
      </c>
      <c r="BB7" s="25">
        <v>289.44</v>
      </c>
      <c r="BC7" s="25">
        <v>282.19</v>
      </c>
      <c r="BD7" s="25">
        <v>239.69</v>
      </c>
      <c r="BE7" s="25">
        <v>389.14</v>
      </c>
      <c r="BF7" s="25">
        <v>375.32</v>
      </c>
      <c r="BG7" s="25">
        <v>358.61</v>
      </c>
      <c r="BH7" s="25">
        <v>343.86</v>
      </c>
      <c r="BI7" s="25">
        <v>325.14</v>
      </c>
      <c r="BJ7" s="25">
        <v>294.66000000000003</v>
      </c>
      <c r="BK7" s="25">
        <v>285.27</v>
      </c>
      <c r="BL7" s="25">
        <v>294.73</v>
      </c>
      <c r="BM7" s="25">
        <v>301.23</v>
      </c>
      <c r="BN7" s="25">
        <v>300.33</v>
      </c>
      <c r="BO7" s="25">
        <v>264.86</v>
      </c>
      <c r="BP7" s="25">
        <v>121.7</v>
      </c>
      <c r="BQ7" s="25">
        <v>123.25</v>
      </c>
      <c r="BR7" s="25">
        <v>116.59</v>
      </c>
      <c r="BS7" s="25">
        <v>114.28</v>
      </c>
      <c r="BT7" s="25">
        <v>111.57</v>
      </c>
      <c r="BU7" s="25">
        <v>103.75</v>
      </c>
      <c r="BV7" s="25">
        <v>105.3</v>
      </c>
      <c r="BW7" s="25">
        <v>99.41</v>
      </c>
      <c r="BX7" s="25">
        <v>101.11</v>
      </c>
      <c r="BY7" s="25">
        <v>102.03</v>
      </c>
      <c r="BZ7" s="25">
        <v>97.59</v>
      </c>
      <c r="CA7" s="25">
        <v>137.18</v>
      </c>
      <c r="CB7" s="25">
        <v>135.41</v>
      </c>
      <c r="CC7" s="25">
        <v>143.68</v>
      </c>
      <c r="CD7" s="25">
        <v>146.88</v>
      </c>
      <c r="CE7" s="25">
        <v>150.9</v>
      </c>
      <c r="CF7" s="25">
        <v>159.93</v>
      </c>
      <c r="CG7" s="25">
        <v>162.77000000000001</v>
      </c>
      <c r="CH7" s="25">
        <v>170.87</v>
      </c>
      <c r="CI7" s="25">
        <v>171.09</v>
      </c>
      <c r="CJ7" s="25">
        <v>173.56</v>
      </c>
      <c r="CK7" s="25">
        <v>181.66</v>
      </c>
      <c r="CL7" s="25">
        <v>58.64</v>
      </c>
      <c r="CM7" s="25">
        <v>57.79</v>
      </c>
      <c r="CN7" s="25">
        <v>59.29</v>
      </c>
      <c r="CO7" s="25">
        <v>58.67</v>
      </c>
      <c r="CP7" s="25">
        <v>60.82</v>
      </c>
      <c r="CQ7" s="25">
        <v>63.12</v>
      </c>
      <c r="CR7" s="25">
        <v>62.57</v>
      </c>
      <c r="CS7" s="25">
        <v>61.56</v>
      </c>
      <c r="CT7" s="25">
        <v>60.84</v>
      </c>
      <c r="CU7" s="25">
        <v>60.8</v>
      </c>
      <c r="CV7" s="25">
        <v>60.21</v>
      </c>
      <c r="CW7" s="25">
        <v>91.99</v>
      </c>
      <c r="CX7" s="25">
        <v>92.25</v>
      </c>
      <c r="CY7" s="25">
        <v>89.76</v>
      </c>
      <c r="CZ7" s="25">
        <v>91.29</v>
      </c>
      <c r="DA7" s="25">
        <v>90.95</v>
      </c>
      <c r="DB7" s="25">
        <v>90.09</v>
      </c>
      <c r="DC7" s="25">
        <v>90.21</v>
      </c>
      <c r="DD7" s="25">
        <v>90.11</v>
      </c>
      <c r="DE7" s="25">
        <v>89.73</v>
      </c>
      <c r="DF7" s="25">
        <v>89.86</v>
      </c>
      <c r="DG7" s="25">
        <v>89.21</v>
      </c>
      <c r="DH7" s="25">
        <v>46.51</v>
      </c>
      <c r="DI7" s="25">
        <v>47.76</v>
      </c>
      <c r="DJ7" s="25">
        <v>47.39</v>
      </c>
      <c r="DK7" s="25">
        <v>48.5</v>
      </c>
      <c r="DL7" s="25">
        <v>49.51</v>
      </c>
      <c r="DM7" s="25">
        <v>50.31</v>
      </c>
      <c r="DN7" s="25">
        <v>50.74</v>
      </c>
      <c r="DO7" s="25">
        <v>51.49</v>
      </c>
      <c r="DP7" s="25">
        <v>51.94</v>
      </c>
      <c r="DQ7" s="25">
        <v>52.46</v>
      </c>
      <c r="DR7" s="25">
        <v>52.41</v>
      </c>
      <c r="DS7" s="25">
        <v>17.86</v>
      </c>
      <c r="DT7" s="25">
        <v>16.350000000000001</v>
      </c>
      <c r="DU7" s="25">
        <v>17.600000000000001</v>
      </c>
      <c r="DV7" s="25">
        <v>18.32</v>
      </c>
      <c r="DW7" s="25">
        <v>19.5</v>
      </c>
      <c r="DX7" s="25">
        <v>21.34</v>
      </c>
      <c r="DY7" s="25">
        <v>23.27</v>
      </c>
      <c r="DZ7" s="25">
        <v>25.18</v>
      </c>
      <c r="EA7" s="25">
        <v>26.52</v>
      </c>
      <c r="EB7" s="25">
        <v>28.4</v>
      </c>
      <c r="EC7" s="25">
        <v>26.78</v>
      </c>
      <c r="ED7" s="25">
        <v>0.39</v>
      </c>
      <c r="EE7" s="25">
        <v>0.47</v>
      </c>
      <c r="EF7" s="25">
        <v>0.32</v>
      </c>
      <c r="EG7" s="25">
        <v>0.54</v>
      </c>
      <c r="EH7" s="25">
        <v>0.49</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