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上下水道総務課\会計係\会計係長\上下　県等照会文書\R07県等照会文書\財務課\【0205〆】公営企業に係る経営比較分析表（令和６年度決算）の分析等について\【経営比較分析表】2024_242047_46_1718\"/>
    </mc:Choice>
  </mc:AlternateContent>
  <xr:revisionPtr revIDLastSave="0" documentId="13_ncr:1_{1F90B176-4075-414F-BFF7-8E983A4B3F0A}" xr6:coauthVersionLast="47" xr6:coauthVersionMax="47" xr10:uidLastSave="{00000000-0000-0000-0000-000000000000}"/>
  <workbookProtection workbookAlgorithmName="SHA-512" workbookHashValue="HrOfCcfgvlzfdSAQRVrsQILC6eRdpKo+i75nOuRaFo2IbqF9zFeO4+T8MtfFdmKtcnsp5Wnl9gDcdSrsFkh8YQ==" workbookSaltValue="gBqBYponxHPxBIW+4JLihA==" workbookSpinCount="100000" lockStructure="1"/>
  <bookViews>
    <workbookView xWindow="14220" yWindow="330" windowWidth="14205" windowHeight="1129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H85" i="4"/>
  <c r="G85" i="4"/>
  <c r="E85" i="4"/>
  <c r="BB10" i="4"/>
  <c r="AT10" i="4"/>
  <c r="P8" i="4"/>
</calcChain>
</file>

<file path=xl/sharedStrings.xml><?xml version="1.0" encoding="utf-8"?>
<sst xmlns="http://schemas.openxmlformats.org/spreadsheetml/2006/main" count="297" uniqueCount="117">
  <si>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</si>
  <si>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</si>
  <si>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</si>
  <si>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</si>
  <si>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</si>
  <si>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</si>
  <si>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</si>
  <si>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</si>
  <si>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</si>
  <si>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</si>
  <si>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</si>
  <si>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</si>
  <si>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</si>
  <si>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</si>
  <si>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</si>
  <si>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</si>
  <si>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</si>
  <si>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</si>
  <si>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</si>
  <si>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</si>
  <si>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</si>
  <si>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</si>
  <si>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</si>
  <si>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</si>
  <si>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</si>
  <si>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</si>
  <si>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</si>
  <si>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</si>
  <si>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</si>
  <si>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</si>
  <si>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</si>
  <si>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</si>
  <si>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</si>
  <si>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</si>
  <si>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</si>
  <si>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</si>
  <si>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</si>
  <si>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</si>
  <si>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</si>
  <si>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</si>
  <si>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</si>
  <si>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</si>
  <si>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</si>
  <si>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</si>
  <si>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</si>
  <si>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</si>
  <si>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</si>
  <si>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</si>
  <si>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</si>
  <si>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</si>
  <si>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</si>
  <si>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</si>
  <si>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</si>
  <si>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</si>
  <si>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</si>
  <si>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</si>
  <si>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</si>
  <si>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</si>
  <si>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</si>
  <si>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</si>
  <si>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</si>
  <si>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</si>
  <si>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</si>
  <si>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</si>
  <si>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</si>
  <si>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</si>
  <si>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</si>
  <si>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</si>
  <si>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</si>
  <si>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</si>
  <si>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</si>
  <si>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</si>
  <si>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</si>
  <si>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</si>
  <si>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</si>
  <si>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</si>
  <si>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</si>
  <si>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</si>
  <si>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</si>
  <si>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</si>
  <si>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</si>
  <si>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</si>
  <si>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</si>
  <si>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</si>
  <si>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</si>
  <si>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</si>
  <si>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</si>
  <si>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</si>
  <si>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</si>
  <si>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</si>
  <si>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</si>
  <si>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</si>
  <si>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</si>
  <si>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</si>
  <si>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</si>
  <si>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</si>
  <si>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松阪市</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</si>
  <si>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</si>
  <si>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</si>
  <si>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</si>
  <si>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</si>
  <si>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</si>
  <si>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</si>
  <si>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</si>
  <si>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</si>
  <si>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</si>
  <si>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</si>
  <si>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</si>
  <si>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</si>
  <si>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</si>
  <si>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</si>
  <si>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</si>
  <si>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</si>
  <si>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</si>
  <si>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令和５年度から地方公営企業法を全部適用し公営企業会計となった２度目の決算になります。経常収支比率は100％を上回り累積欠損比率も発生していないことから、形式上、一定の健全性が確保されています。しかし、経費回収率が全国平均、類似団体平均を下回り、料金収入のみでは経費を賄えず、基準外を含む一般会計からの繰入金に依存しています。同様に企業債残高対事業規模比率は、繰入金である一般会計負担額が多額なため当該値は０となっています。施設利用率は全国平均、類似団体平均を上回っていますが、汚水処理原価は全国平均、類似団体平均よりも高く維持管理費の低減に努める必要があります。整備が完了して水洗化率が高く新規接続による使用料収入の増加は見込みにくい状況です。</t>
    <rPh sb="33" eb="34">
      <t>メ</t>
    </rPh>
    <rPh sb="77" eb="80">
      <t>ケイシキジョウ</t>
    </rPh>
    <rPh sb="81" eb="83">
      <t>イッテイ</t>
    </rPh>
    <rPh sb="84" eb="87">
      <t>ケンゼンセイ</t>
    </rPh>
    <rPh sb="88" eb="90">
      <t>カクホ</t>
    </rPh>
    <rPh sb="285" eb="287">
      <t>カンリョウ</t>
    </rPh>
    <rPh sb="312" eb="314">
      <t>ミコ</t>
    </rPh>
    <phoneticPr fontId="4"/>
  </si>
  <si>
    <t>　農業集落排水施設は３施設あり、平成９年の供用開始から25年以上が経過しています。管渠についての更新は検討しておりませんが、処理場の機器については更新を計画的に進めていきます。</t>
    <rPh sb="73" eb="75">
      <t>コウシン</t>
    </rPh>
    <rPh sb="76" eb="79">
      <t>ケイカクテキ</t>
    </rPh>
    <rPh sb="80" eb="81">
      <t>スス</t>
    </rPh>
    <phoneticPr fontId="4"/>
  </si>
  <si>
    <t>　平成28年度に「松阪市下水道事業経営戦略」の策定に伴い、この計画に沿って事業を進めていくことになりました。令和元年度に農業集落排水施設機能診断業務委託を行い、最適整備構想計画を策定しました。今後も最適整備構想計画に基づき、適正な施設の維持管理に努めていきます。また、地方公営企業法を適用し公営企業会計に移行したことにより経営状態や資産の状況等が正確に把握できるようになったことを生かし、健全で持続可能な経営の確立を目指します。</t>
    <rPh sb="190" eb="191">
      <t>イ</t>
    </rPh>
    <rPh sb="205" eb="207">
      <t>カクリツ</t>
    </rPh>
    <rPh sb="208" eb="210">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</si>
</sst>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8E5-4AD5-BBFB-EF3D5D6C05A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0.03</c:v>
                </c:pt>
                <c:pt idx="4">
                  <c:v>0.03</c:v>
                </c:pt>
              </c:numCache>
            </c:numRef>
          </c:val>
          <c:smooth val="0"/>
          <c:extLst>
            <c:ext xmlns:c16="http://schemas.microsoft.com/office/drawing/2014/chart" uri="{C3380CC4-5D6E-409C-BE32-E72D297353CC}">
              <c16:uniqueId val="{00000001-E8E5-4AD5-BBFB-EF3D5D6C05A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57.4</c:v>
                </c:pt>
                <c:pt idx="4">
                  <c:v>64.13</c:v>
                </c:pt>
              </c:numCache>
            </c:numRef>
          </c:val>
          <c:extLst>
            <c:ext xmlns:c16="http://schemas.microsoft.com/office/drawing/2014/chart" uri="{C3380CC4-5D6E-409C-BE32-E72D297353CC}">
              <c16:uniqueId val="{00000000-7FD9-46F7-88FC-0F9A9BEC71F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46.25</c:v>
                </c:pt>
                <c:pt idx="4">
                  <c:v>45.32</c:v>
                </c:pt>
              </c:numCache>
            </c:numRef>
          </c:val>
          <c:smooth val="0"/>
          <c:extLst>
            <c:ext xmlns:c16="http://schemas.microsoft.com/office/drawing/2014/chart" uri="{C3380CC4-5D6E-409C-BE32-E72D297353CC}">
              <c16:uniqueId val="{00000001-7FD9-46F7-88FC-0F9A9BEC71F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AB48-467A-98F8-D127196DB0F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83.96</c:v>
                </c:pt>
                <c:pt idx="4">
                  <c:v>83.54</c:v>
                </c:pt>
              </c:numCache>
            </c:numRef>
          </c:val>
          <c:smooth val="0"/>
          <c:extLst>
            <c:ext xmlns:c16="http://schemas.microsoft.com/office/drawing/2014/chart" uri="{C3380CC4-5D6E-409C-BE32-E72D297353CC}">
              <c16:uniqueId val="{00000001-AB48-467A-98F8-D127196DB0F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133.72999999999999</c:v>
                </c:pt>
                <c:pt idx="4">
                  <c:v>122.41</c:v>
                </c:pt>
              </c:numCache>
            </c:numRef>
          </c:val>
          <c:extLst>
            <c:ext xmlns:c16="http://schemas.microsoft.com/office/drawing/2014/chart" uri="{C3380CC4-5D6E-409C-BE32-E72D297353CC}">
              <c16:uniqueId val="{00000000-40AE-4154-B48A-2358E568507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106.35</c:v>
                </c:pt>
                <c:pt idx="4">
                  <c:v>106.62</c:v>
                </c:pt>
              </c:numCache>
            </c:numRef>
          </c:val>
          <c:smooth val="0"/>
          <c:extLst>
            <c:ext xmlns:c16="http://schemas.microsoft.com/office/drawing/2014/chart" uri="{C3380CC4-5D6E-409C-BE32-E72D297353CC}">
              <c16:uniqueId val="{00000001-40AE-4154-B48A-2358E568507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4.6500000000000004</c:v>
                </c:pt>
                <c:pt idx="4">
                  <c:v>9.2100000000000009</c:v>
                </c:pt>
              </c:numCache>
            </c:numRef>
          </c:val>
          <c:extLst>
            <c:ext xmlns:c16="http://schemas.microsoft.com/office/drawing/2014/chart" uri="{C3380CC4-5D6E-409C-BE32-E72D297353CC}">
              <c16:uniqueId val="{00000000-F1C6-413E-91CD-553FB2649E4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25.46</c:v>
                </c:pt>
                <c:pt idx="4">
                  <c:v>24.53</c:v>
                </c:pt>
              </c:numCache>
            </c:numRef>
          </c:val>
          <c:smooth val="0"/>
          <c:extLst>
            <c:ext xmlns:c16="http://schemas.microsoft.com/office/drawing/2014/chart" uri="{C3380CC4-5D6E-409C-BE32-E72D297353CC}">
              <c16:uniqueId val="{00000001-F1C6-413E-91CD-553FB2649E4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DFF-4F84-8E95-4947D71ADDD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0.19</c:v>
                </c:pt>
                <c:pt idx="4" formatCode="#,##0.00;&quot;△&quot;#,##0.00">
                  <c:v>0</c:v>
                </c:pt>
              </c:numCache>
            </c:numRef>
          </c:val>
          <c:smooth val="0"/>
          <c:extLst>
            <c:ext xmlns:c16="http://schemas.microsoft.com/office/drawing/2014/chart" uri="{C3380CC4-5D6E-409C-BE32-E72D297353CC}">
              <c16:uniqueId val="{00000001-4DFF-4F84-8E95-4947D71ADDD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EE9-449C-A0AB-6358F1569C2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129.88999999999999</c:v>
                </c:pt>
                <c:pt idx="4">
                  <c:v>107.99</c:v>
                </c:pt>
              </c:numCache>
            </c:numRef>
          </c:val>
          <c:smooth val="0"/>
          <c:extLst>
            <c:ext xmlns:c16="http://schemas.microsoft.com/office/drawing/2014/chart" uri="{C3380CC4-5D6E-409C-BE32-E72D297353CC}">
              <c16:uniqueId val="{00000001-5EE9-449C-A0AB-6358F1569C2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82.46</c:v>
                </c:pt>
                <c:pt idx="4">
                  <c:v>95.7</c:v>
                </c:pt>
              </c:numCache>
            </c:numRef>
          </c:val>
          <c:extLst>
            <c:ext xmlns:c16="http://schemas.microsoft.com/office/drawing/2014/chart" uri="{C3380CC4-5D6E-409C-BE32-E72D297353CC}">
              <c16:uniqueId val="{00000000-9DE6-4842-856D-0C93C8C7740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44.04</c:v>
                </c:pt>
                <c:pt idx="4">
                  <c:v>58.25</c:v>
                </c:pt>
              </c:numCache>
            </c:numRef>
          </c:val>
          <c:smooth val="0"/>
          <c:extLst>
            <c:ext xmlns:c16="http://schemas.microsoft.com/office/drawing/2014/chart" uri="{C3380CC4-5D6E-409C-BE32-E72D297353CC}">
              <c16:uniqueId val="{00000001-9DE6-4842-856D-0C93C8C7740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DDE-4A93-9392-4000461907D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839.21</c:v>
                </c:pt>
                <c:pt idx="4">
                  <c:v>791.46</c:v>
                </c:pt>
              </c:numCache>
            </c:numRef>
          </c:val>
          <c:smooth val="0"/>
          <c:extLst>
            <c:ext xmlns:c16="http://schemas.microsoft.com/office/drawing/2014/chart" uri="{C3380CC4-5D6E-409C-BE32-E72D297353CC}">
              <c16:uniqueId val="{00000001-9DDE-4A93-9392-4000461907D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37.33</c:v>
                </c:pt>
                <c:pt idx="4">
                  <c:v>37.270000000000003</c:v>
                </c:pt>
              </c:numCache>
            </c:numRef>
          </c:val>
          <c:extLst>
            <c:ext xmlns:c16="http://schemas.microsoft.com/office/drawing/2014/chart" uri="{C3380CC4-5D6E-409C-BE32-E72D297353CC}">
              <c16:uniqueId val="{00000000-21BB-4668-BB82-5DABB34728A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52.05</c:v>
                </c:pt>
                <c:pt idx="4">
                  <c:v>47.96</c:v>
                </c:pt>
              </c:numCache>
            </c:numRef>
          </c:val>
          <c:smooth val="0"/>
          <c:extLst>
            <c:ext xmlns:c16="http://schemas.microsoft.com/office/drawing/2014/chart" uri="{C3380CC4-5D6E-409C-BE32-E72D297353CC}">
              <c16:uniqueId val="{00000001-21BB-4668-BB82-5DABB34728A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397.59</c:v>
                </c:pt>
                <c:pt idx="4">
                  <c:v>375.14</c:v>
                </c:pt>
              </c:numCache>
            </c:numRef>
          </c:val>
          <c:extLst>
            <c:ext xmlns:c16="http://schemas.microsoft.com/office/drawing/2014/chart" uri="{C3380CC4-5D6E-409C-BE32-E72D297353CC}">
              <c16:uniqueId val="{00000000-9E44-4525-9C45-3E6843AF05B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301.86</c:v>
                </c:pt>
                <c:pt idx="4">
                  <c:v>325.85000000000002</c:v>
                </c:pt>
              </c:numCache>
            </c:numRef>
          </c:val>
          <c:smooth val="0"/>
          <c:extLst>
            <c:ext xmlns:c16="http://schemas.microsoft.com/office/drawing/2014/chart" uri="{C3380CC4-5D6E-409C-BE32-E72D297353CC}">
              <c16:uniqueId val="{00000001-9E44-4525-9C45-3E6843AF05B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Z50" zoomScale="90" zoomScaleNormal="9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三重県　松阪市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自治体職員</v>
      </c>
      <c r="AE8" s="35"/>
      <c r="AF8" s="35"/>
      <c r="AG8" s="35"/>
      <c r="AH8" s="35"/>
      <c r="AI8" s="35"/>
      <c r="AJ8" s="35"/>
      <c r="AK8" s="3"/>
      <c r="AL8" s="36">
        <f>データ!S6</f>
        <v>156026</v>
      </c>
      <c r="AM8" s="36"/>
      <c r="AN8" s="36"/>
      <c r="AO8" s="36"/>
      <c r="AP8" s="36"/>
      <c r="AQ8" s="36"/>
      <c r="AR8" s="36"/>
      <c r="AS8" s="36"/>
      <c r="AT8" s="37">
        <f>データ!T6</f>
        <v>623.58000000000004</v>
      </c>
      <c r="AU8" s="37"/>
      <c r="AV8" s="37"/>
      <c r="AW8" s="37"/>
      <c r="AX8" s="37"/>
      <c r="AY8" s="37"/>
      <c r="AZ8" s="37"/>
      <c r="BA8" s="37"/>
      <c r="BB8" s="37">
        <f>データ!U6</f>
        <v>250.21</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87.36</v>
      </c>
      <c r="J10" s="37"/>
      <c r="K10" s="37"/>
      <c r="L10" s="37"/>
      <c r="M10" s="37"/>
      <c r="N10" s="37"/>
      <c r="O10" s="37"/>
      <c r="P10" s="37">
        <f>データ!P6</f>
        <v>0.61</v>
      </c>
      <c r="Q10" s="37"/>
      <c r="R10" s="37"/>
      <c r="S10" s="37"/>
      <c r="T10" s="37"/>
      <c r="U10" s="37"/>
      <c r="V10" s="37"/>
      <c r="W10" s="37">
        <f>データ!Q6</f>
        <v>100</v>
      </c>
      <c r="X10" s="37"/>
      <c r="Y10" s="37"/>
      <c r="Z10" s="37"/>
      <c r="AA10" s="37"/>
      <c r="AB10" s="37"/>
      <c r="AC10" s="37"/>
      <c r="AD10" s="36">
        <f>データ!R6</f>
        <v>4950</v>
      </c>
      <c r="AE10" s="36"/>
      <c r="AF10" s="36"/>
      <c r="AG10" s="36"/>
      <c r="AH10" s="36"/>
      <c r="AI10" s="36"/>
      <c r="AJ10" s="36"/>
      <c r="AK10" s="2"/>
      <c r="AL10" s="36">
        <f>データ!V6</f>
        <v>947</v>
      </c>
      <c r="AM10" s="36"/>
      <c r="AN10" s="36"/>
      <c r="AO10" s="36"/>
      <c r="AP10" s="36"/>
      <c r="AQ10" s="36"/>
      <c r="AR10" s="36"/>
      <c r="AS10" s="36"/>
      <c r="AT10" s="37">
        <f>データ!W6</f>
        <v>0.5</v>
      </c>
      <c r="AU10" s="37"/>
      <c r="AV10" s="37"/>
      <c r="AW10" s="37"/>
      <c r="AX10" s="37"/>
      <c r="AY10" s="37"/>
      <c r="AZ10" s="37"/>
      <c r="BA10" s="37"/>
      <c r="BB10" s="37">
        <f>データ!X6</f>
        <v>1894</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A59ZjZ8LW7DaE6twv6JcSIgDXUrbuPJ0DI1Z77biAiC+MCo0RNBru2UV+PC8oQcXEyB/KL4dcduMrQAeYqtDKw==" saltValue="yj7+D1CZaicF2eWRVpuRr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242047</v>
      </c>
      <c r="D6" s="19">
        <f t="shared" si="3"/>
        <v>46</v>
      </c>
      <c r="E6" s="19">
        <f t="shared" si="3"/>
        <v>17</v>
      </c>
      <c r="F6" s="19">
        <f t="shared" si="3"/>
        <v>5</v>
      </c>
      <c r="G6" s="19">
        <f t="shared" si="3"/>
        <v>0</v>
      </c>
      <c r="H6" s="19" t="str">
        <f t="shared" si="3"/>
        <v>三重県　松阪市</v>
      </c>
      <c r="I6" s="19" t="str">
        <f t="shared" si="3"/>
        <v>法適用</v>
      </c>
      <c r="J6" s="19" t="str">
        <f t="shared" si="3"/>
        <v>下水道事業</v>
      </c>
      <c r="K6" s="19" t="str">
        <f t="shared" si="3"/>
        <v>農業集落排水</v>
      </c>
      <c r="L6" s="19" t="str">
        <f t="shared" si="3"/>
        <v>F2</v>
      </c>
      <c r="M6" s="19" t="str">
        <f t="shared" si="3"/>
        <v>自治体職員</v>
      </c>
      <c r="N6" s="20" t="str">
        <f t="shared" si="3"/>
        <v>-</v>
      </c>
      <c r="O6" s="20">
        <f t="shared" si="3"/>
        <v>87.36</v>
      </c>
      <c r="P6" s="20">
        <f t="shared" si="3"/>
        <v>0.61</v>
      </c>
      <c r="Q6" s="20">
        <f t="shared" si="3"/>
        <v>100</v>
      </c>
      <c r="R6" s="20">
        <f t="shared" si="3"/>
        <v>4950</v>
      </c>
      <c r="S6" s="20">
        <f t="shared" si="3"/>
        <v>156026</v>
      </c>
      <c r="T6" s="20">
        <f t="shared" si="3"/>
        <v>623.58000000000004</v>
      </c>
      <c r="U6" s="20">
        <f t="shared" si="3"/>
        <v>250.21</v>
      </c>
      <c r="V6" s="20">
        <f t="shared" si="3"/>
        <v>947</v>
      </c>
      <c r="W6" s="20">
        <f t="shared" si="3"/>
        <v>0.5</v>
      </c>
      <c r="X6" s="20">
        <f t="shared" si="3"/>
        <v>1894</v>
      </c>
      <c r="Y6" s="21" t="str">
        <f>IF(Y7="",NA(),Y7)</f>
        <v>-</v>
      </c>
      <c r="Z6" s="21" t="str">
        <f t="shared" ref="Z6:AH6" si="4">IF(Z7="",NA(),Z7)</f>
        <v>-</v>
      </c>
      <c r="AA6" s="21" t="str">
        <f t="shared" si="4"/>
        <v>-</v>
      </c>
      <c r="AB6" s="21">
        <f t="shared" si="4"/>
        <v>133.72999999999999</v>
      </c>
      <c r="AC6" s="21">
        <f t="shared" si="4"/>
        <v>122.41</v>
      </c>
      <c r="AD6" s="21" t="str">
        <f t="shared" si="4"/>
        <v>-</v>
      </c>
      <c r="AE6" s="21" t="str">
        <f t="shared" si="4"/>
        <v>-</v>
      </c>
      <c r="AF6" s="21" t="str">
        <f t="shared" si="4"/>
        <v>-</v>
      </c>
      <c r="AG6" s="21">
        <f t="shared" si="4"/>
        <v>106.35</v>
      </c>
      <c r="AH6" s="21">
        <f t="shared" si="4"/>
        <v>106.62</v>
      </c>
      <c r="AI6" s="20" t="str">
        <f>IF(AI7="","",IF(AI7="-","【-】","【"&amp;SUBSTITUTE(TEXT(AI7,"#,##0.00"),"-","△")&amp;"】"))</f>
        <v>【104.30】</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129.88999999999999</v>
      </c>
      <c r="AS6" s="21">
        <f t="shared" si="5"/>
        <v>107.99</v>
      </c>
      <c r="AT6" s="20" t="str">
        <f>IF(AT7="","",IF(AT7="-","【-】","【"&amp;SUBSTITUTE(TEXT(AT7,"#,##0.00"),"-","△")&amp;"】"))</f>
        <v>【102.74】</v>
      </c>
      <c r="AU6" s="21" t="str">
        <f>IF(AU7="",NA(),AU7)</f>
        <v>-</v>
      </c>
      <c r="AV6" s="21" t="str">
        <f t="shared" ref="AV6:BD6" si="6">IF(AV7="",NA(),AV7)</f>
        <v>-</v>
      </c>
      <c r="AW6" s="21" t="str">
        <f t="shared" si="6"/>
        <v>-</v>
      </c>
      <c r="AX6" s="21">
        <f t="shared" si="6"/>
        <v>82.46</v>
      </c>
      <c r="AY6" s="21">
        <f t="shared" si="6"/>
        <v>95.7</v>
      </c>
      <c r="AZ6" s="21" t="str">
        <f t="shared" si="6"/>
        <v>-</v>
      </c>
      <c r="BA6" s="21" t="str">
        <f t="shared" si="6"/>
        <v>-</v>
      </c>
      <c r="BB6" s="21" t="str">
        <f t="shared" si="6"/>
        <v>-</v>
      </c>
      <c r="BC6" s="21">
        <f t="shared" si="6"/>
        <v>44.04</v>
      </c>
      <c r="BD6" s="21">
        <f t="shared" si="6"/>
        <v>58.25</v>
      </c>
      <c r="BE6" s="20" t="str">
        <f>IF(BE7="","",IF(BE7="-","【-】","【"&amp;SUBSTITUTE(TEXT(BE7,"#,##0.00"),"-","△")&amp;"】"))</f>
        <v>【47.19】</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839.21</v>
      </c>
      <c r="BO6" s="21">
        <f t="shared" si="7"/>
        <v>791.46</v>
      </c>
      <c r="BP6" s="20" t="str">
        <f>IF(BP7="","",IF(BP7="-","【-】","【"&amp;SUBSTITUTE(TEXT(BP7,"#,##0.00"),"-","△")&amp;"】"))</f>
        <v>【798.10】</v>
      </c>
      <c r="BQ6" s="21" t="str">
        <f>IF(BQ7="",NA(),BQ7)</f>
        <v>-</v>
      </c>
      <c r="BR6" s="21" t="str">
        <f t="shared" ref="BR6:BZ6" si="8">IF(BR7="",NA(),BR7)</f>
        <v>-</v>
      </c>
      <c r="BS6" s="21" t="str">
        <f t="shared" si="8"/>
        <v>-</v>
      </c>
      <c r="BT6" s="21">
        <f t="shared" si="8"/>
        <v>37.33</v>
      </c>
      <c r="BU6" s="21">
        <f t="shared" si="8"/>
        <v>37.270000000000003</v>
      </c>
      <c r="BV6" s="21" t="str">
        <f t="shared" si="8"/>
        <v>-</v>
      </c>
      <c r="BW6" s="21" t="str">
        <f t="shared" si="8"/>
        <v>-</v>
      </c>
      <c r="BX6" s="21" t="str">
        <f t="shared" si="8"/>
        <v>-</v>
      </c>
      <c r="BY6" s="21">
        <f t="shared" si="8"/>
        <v>52.05</v>
      </c>
      <c r="BZ6" s="21">
        <f t="shared" si="8"/>
        <v>47.96</v>
      </c>
      <c r="CA6" s="20" t="str">
        <f>IF(CA7="","",IF(CA7="-","【-】","【"&amp;SUBSTITUTE(TEXT(CA7,"#,##0.00"),"-","△")&amp;"】"))</f>
        <v>【54.51】</v>
      </c>
      <c r="CB6" s="21" t="str">
        <f>IF(CB7="",NA(),CB7)</f>
        <v>-</v>
      </c>
      <c r="CC6" s="21" t="str">
        <f t="shared" ref="CC6:CK6" si="9">IF(CC7="",NA(),CC7)</f>
        <v>-</v>
      </c>
      <c r="CD6" s="21" t="str">
        <f t="shared" si="9"/>
        <v>-</v>
      </c>
      <c r="CE6" s="21">
        <f t="shared" si="9"/>
        <v>397.59</v>
      </c>
      <c r="CF6" s="21">
        <f t="shared" si="9"/>
        <v>375.14</v>
      </c>
      <c r="CG6" s="21" t="str">
        <f t="shared" si="9"/>
        <v>-</v>
      </c>
      <c r="CH6" s="21" t="str">
        <f t="shared" si="9"/>
        <v>-</v>
      </c>
      <c r="CI6" s="21" t="str">
        <f t="shared" si="9"/>
        <v>-</v>
      </c>
      <c r="CJ6" s="21">
        <f t="shared" si="9"/>
        <v>301.86</v>
      </c>
      <c r="CK6" s="21">
        <f t="shared" si="9"/>
        <v>325.85000000000002</v>
      </c>
      <c r="CL6" s="20" t="str">
        <f>IF(CL7="","",IF(CL7="-","【-】","【"&amp;SUBSTITUTE(TEXT(CL7,"#,##0.00"),"-","△")&amp;"】"))</f>
        <v>【286.33】</v>
      </c>
      <c r="CM6" s="21" t="str">
        <f>IF(CM7="",NA(),CM7)</f>
        <v>-</v>
      </c>
      <c r="CN6" s="21" t="str">
        <f t="shared" ref="CN6:CV6" si="10">IF(CN7="",NA(),CN7)</f>
        <v>-</v>
      </c>
      <c r="CO6" s="21" t="str">
        <f t="shared" si="10"/>
        <v>-</v>
      </c>
      <c r="CP6" s="21">
        <f t="shared" si="10"/>
        <v>57.4</v>
      </c>
      <c r="CQ6" s="21">
        <f t="shared" si="10"/>
        <v>64.13</v>
      </c>
      <c r="CR6" s="21" t="str">
        <f t="shared" si="10"/>
        <v>-</v>
      </c>
      <c r="CS6" s="21" t="str">
        <f t="shared" si="10"/>
        <v>-</v>
      </c>
      <c r="CT6" s="21" t="str">
        <f t="shared" si="10"/>
        <v>-</v>
      </c>
      <c r="CU6" s="21">
        <f t="shared" si="10"/>
        <v>46.25</v>
      </c>
      <c r="CV6" s="21">
        <f t="shared" si="10"/>
        <v>45.32</v>
      </c>
      <c r="CW6" s="20" t="str">
        <f>IF(CW7="","",IF(CW7="-","【-】","【"&amp;SUBSTITUTE(TEXT(CW7,"#,##0.00"),"-","△")&amp;"】"))</f>
        <v>【49.92】</v>
      </c>
      <c r="CX6" s="21" t="str">
        <f>IF(CX7="",NA(),CX7)</f>
        <v>-</v>
      </c>
      <c r="CY6" s="21" t="str">
        <f t="shared" ref="CY6:DG6" si="11">IF(CY7="",NA(),CY7)</f>
        <v>-</v>
      </c>
      <c r="CZ6" s="21" t="str">
        <f t="shared" si="11"/>
        <v>-</v>
      </c>
      <c r="DA6" s="21">
        <f t="shared" si="11"/>
        <v>100</v>
      </c>
      <c r="DB6" s="21">
        <f t="shared" si="11"/>
        <v>100</v>
      </c>
      <c r="DC6" s="21" t="str">
        <f t="shared" si="11"/>
        <v>-</v>
      </c>
      <c r="DD6" s="21" t="str">
        <f t="shared" si="11"/>
        <v>-</v>
      </c>
      <c r="DE6" s="21" t="str">
        <f t="shared" si="11"/>
        <v>-</v>
      </c>
      <c r="DF6" s="21">
        <f t="shared" si="11"/>
        <v>83.96</v>
      </c>
      <c r="DG6" s="21">
        <f t="shared" si="11"/>
        <v>83.54</v>
      </c>
      <c r="DH6" s="20" t="str">
        <f>IF(DH7="","",IF(DH7="-","【-】","【"&amp;SUBSTITUTE(TEXT(DH7,"#,##0.00"),"-","△")&amp;"】"))</f>
        <v>【87.80】</v>
      </c>
      <c r="DI6" s="21" t="str">
        <f>IF(DI7="",NA(),DI7)</f>
        <v>-</v>
      </c>
      <c r="DJ6" s="21" t="str">
        <f t="shared" ref="DJ6:DR6" si="12">IF(DJ7="",NA(),DJ7)</f>
        <v>-</v>
      </c>
      <c r="DK6" s="21" t="str">
        <f t="shared" si="12"/>
        <v>-</v>
      </c>
      <c r="DL6" s="21">
        <f t="shared" si="12"/>
        <v>4.6500000000000004</v>
      </c>
      <c r="DM6" s="21">
        <f t="shared" si="12"/>
        <v>9.2100000000000009</v>
      </c>
      <c r="DN6" s="21" t="str">
        <f t="shared" si="12"/>
        <v>-</v>
      </c>
      <c r="DO6" s="21" t="str">
        <f t="shared" si="12"/>
        <v>-</v>
      </c>
      <c r="DP6" s="21" t="str">
        <f t="shared" si="12"/>
        <v>-</v>
      </c>
      <c r="DQ6" s="21">
        <f t="shared" si="12"/>
        <v>25.46</v>
      </c>
      <c r="DR6" s="21">
        <f t="shared" si="12"/>
        <v>24.53</v>
      </c>
      <c r="DS6" s="20" t="str">
        <f>IF(DS7="","",IF(DS7="-","【-】","【"&amp;SUBSTITUTE(TEXT(DS7,"#,##0.00"),"-","△")&amp;"】"))</f>
        <v>【28.46】</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0.19</v>
      </c>
      <c r="EC6" s="20">
        <f t="shared" si="13"/>
        <v>0</v>
      </c>
      <c r="ED6" s="20" t="str">
        <f>IF(ED7="","",IF(ED7="-","【-】","【"&amp;SUBSTITUTE(TEXT(ED7,"#,##0.00"),"-","△")&amp;"】"))</f>
        <v>【0.03】</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0.03</v>
      </c>
      <c r="EN6" s="21">
        <f t="shared" si="14"/>
        <v>0.03</v>
      </c>
      <c r="EO6" s="20" t="str">
        <f>IF(EO7="","",IF(EO7="-","【-】","【"&amp;SUBSTITUTE(TEXT(EO7,"#,##0.00"),"-","△")&amp;"】"))</f>
        <v>【0.02】</v>
      </c>
    </row>
    <row r="7" spans="1:148" s="22" customFormat="1" x14ac:dyDescent="0.15">
      <c r="A7" s="14"/>
      <c r="B7" s="23">
        <v>2024</v>
      </c>
      <c r="C7" s="23">
        <v>242047</v>
      </c>
      <c r="D7" s="23">
        <v>46</v>
      </c>
      <c r="E7" s="23">
        <v>17</v>
      </c>
      <c r="F7" s="23">
        <v>5</v>
      </c>
      <c r="G7" s="23">
        <v>0</v>
      </c>
      <c r="H7" s="23" t="s">
        <v>96</v>
      </c>
      <c r="I7" s="23" t="s">
        <v>97</v>
      </c>
      <c r="J7" s="23" t="s">
        <v>98</v>
      </c>
      <c r="K7" s="23" t="s">
        <v>99</v>
      </c>
      <c r="L7" s="23" t="s">
        <v>100</v>
      </c>
      <c r="M7" s="23" t="s">
        <v>101</v>
      </c>
      <c r="N7" s="24" t="s">
        <v>102</v>
      </c>
      <c r="O7" s="24">
        <v>87.36</v>
      </c>
      <c r="P7" s="24">
        <v>0.61</v>
      </c>
      <c r="Q7" s="24">
        <v>100</v>
      </c>
      <c r="R7" s="24">
        <v>4950</v>
      </c>
      <c r="S7" s="24">
        <v>156026</v>
      </c>
      <c r="T7" s="24">
        <v>623.58000000000004</v>
      </c>
      <c r="U7" s="24">
        <v>250.21</v>
      </c>
      <c r="V7" s="24">
        <v>947</v>
      </c>
      <c r="W7" s="24">
        <v>0.5</v>
      </c>
      <c r="X7" s="24">
        <v>1894</v>
      </c>
      <c r="Y7" s="24" t="s">
        <v>102</v>
      </c>
      <c r="Z7" s="24" t="s">
        <v>102</v>
      </c>
      <c r="AA7" s="24" t="s">
        <v>102</v>
      </c>
      <c r="AB7" s="24">
        <v>133.72999999999999</v>
      </c>
      <c r="AC7" s="24">
        <v>122.41</v>
      </c>
      <c r="AD7" s="24" t="s">
        <v>102</v>
      </c>
      <c r="AE7" s="24" t="s">
        <v>102</v>
      </c>
      <c r="AF7" s="24" t="s">
        <v>102</v>
      </c>
      <c r="AG7" s="24">
        <v>106.35</v>
      </c>
      <c r="AH7" s="24">
        <v>106.62</v>
      </c>
      <c r="AI7" s="24">
        <v>104.3</v>
      </c>
      <c r="AJ7" s="24" t="s">
        <v>102</v>
      </c>
      <c r="AK7" s="24" t="s">
        <v>102</v>
      </c>
      <c r="AL7" s="24" t="s">
        <v>102</v>
      </c>
      <c r="AM7" s="24">
        <v>0</v>
      </c>
      <c r="AN7" s="24">
        <v>0</v>
      </c>
      <c r="AO7" s="24" t="s">
        <v>102</v>
      </c>
      <c r="AP7" s="24" t="s">
        <v>102</v>
      </c>
      <c r="AQ7" s="24" t="s">
        <v>102</v>
      </c>
      <c r="AR7" s="24">
        <v>129.88999999999999</v>
      </c>
      <c r="AS7" s="24">
        <v>107.99</v>
      </c>
      <c r="AT7" s="24">
        <v>102.74</v>
      </c>
      <c r="AU7" s="24" t="s">
        <v>102</v>
      </c>
      <c r="AV7" s="24" t="s">
        <v>102</v>
      </c>
      <c r="AW7" s="24" t="s">
        <v>102</v>
      </c>
      <c r="AX7" s="24">
        <v>82.46</v>
      </c>
      <c r="AY7" s="24">
        <v>95.7</v>
      </c>
      <c r="AZ7" s="24" t="s">
        <v>102</v>
      </c>
      <c r="BA7" s="24" t="s">
        <v>102</v>
      </c>
      <c r="BB7" s="24" t="s">
        <v>102</v>
      </c>
      <c r="BC7" s="24">
        <v>44.04</v>
      </c>
      <c r="BD7" s="24">
        <v>58.25</v>
      </c>
      <c r="BE7" s="24">
        <v>47.19</v>
      </c>
      <c r="BF7" s="24" t="s">
        <v>102</v>
      </c>
      <c r="BG7" s="24" t="s">
        <v>102</v>
      </c>
      <c r="BH7" s="24" t="s">
        <v>102</v>
      </c>
      <c r="BI7" s="24">
        <v>0</v>
      </c>
      <c r="BJ7" s="24">
        <v>0</v>
      </c>
      <c r="BK7" s="24" t="s">
        <v>102</v>
      </c>
      <c r="BL7" s="24" t="s">
        <v>102</v>
      </c>
      <c r="BM7" s="24" t="s">
        <v>102</v>
      </c>
      <c r="BN7" s="24">
        <v>839.21</v>
      </c>
      <c r="BO7" s="24">
        <v>791.46</v>
      </c>
      <c r="BP7" s="24">
        <v>798.1</v>
      </c>
      <c r="BQ7" s="24" t="s">
        <v>102</v>
      </c>
      <c r="BR7" s="24" t="s">
        <v>102</v>
      </c>
      <c r="BS7" s="24" t="s">
        <v>102</v>
      </c>
      <c r="BT7" s="24">
        <v>37.33</v>
      </c>
      <c r="BU7" s="24">
        <v>37.270000000000003</v>
      </c>
      <c r="BV7" s="24" t="s">
        <v>102</v>
      </c>
      <c r="BW7" s="24" t="s">
        <v>102</v>
      </c>
      <c r="BX7" s="24" t="s">
        <v>102</v>
      </c>
      <c r="BY7" s="24">
        <v>52.05</v>
      </c>
      <c r="BZ7" s="24">
        <v>47.96</v>
      </c>
      <c r="CA7" s="24">
        <v>54.51</v>
      </c>
      <c r="CB7" s="24" t="s">
        <v>102</v>
      </c>
      <c r="CC7" s="24" t="s">
        <v>102</v>
      </c>
      <c r="CD7" s="24" t="s">
        <v>102</v>
      </c>
      <c r="CE7" s="24">
        <v>397.59</v>
      </c>
      <c r="CF7" s="24">
        <v>375.14</v>
      </c>
      <c r="CG7" s="24" t="s">
        <v>102</v>
      </c>
      <c r="CH7" s="24" t="s">
        <v>102</v>
      </c>
      <c r="CI7" s="24" t="s">
        <v>102</v>
      </c>
      <c r="CJ7" s="24">
        <v>301.86</v>
      </c>
      <c r="CK7" s="24">
        <v>325.85000000000002</v>
      </c>
      <c r="CL7" s="24">
        <v>286.33</v>
      </c>
      <c r="CM7" s="24" t="s">
        <v>102</v>
      </c>
      <c r="CN7" s="24" t="s">
        <v>102</v>
      </c>
      <c r="CO7" s="24" t="s">
        <v>102</v>
      </c>
      <c r="CP7" s="24">
        <v>57.4</v>
      </c>
      <c r="CQ7" s="24">
        <v>64.13</v>
      </c>
      <c r="CR7" s="24" t="s">
        <v>102</v>
      </c>
      <c r="CS7" s="24" t="s">
        <v>102</v>
      </c>
      <c r="CT7" s="24" t="s">
        <v>102</v>
      </c>
      <c r="CU7" s="24">
        <v>46.25</v>
      </c>
      <c r="CV7" s="24">
        <v>45.32</v>
      </c>
      <c r="CW7" s="24">
        <v>49.92</v>
      </c>
      <c r="CX7" s="24" t="s">
        <v>102</v>
      </c>
      <c r="CY7" s="24" t="s">
        <v>102</v>
      </c>
      <c r="CZ7" s="24" t="s">
        <v>102</v>
      </c>
      <c r="DA7" s="24">
        <v>100</v>
      </c>
      <c r="DB7" s="24">
        <v>100</v>
      </c>
      <c r="DC7" s="24" t="s">
        <v>102</v>
      </c>
      <c r="DD7" s="24" t="s">
        <v>102</v>
      </c>
      <c r="DE7" s="24" t="s">
        <v>102</v>
      </c>
      <c r="DF7" s="24">
        <v>83.96</v>
      </c>
      <c r="DG7" s="24">
        <v>83.54</v>
      </c>
      <c r="DH7" s="24">
        <v>87.8</v>
      </c>
      <c r="DI7" s="24" t="s">
        <v>102</v>
      </c>
      <c r="DJ7" s="24" t="s">
        <v>102</v>
      </c>
      <c r="DK7" s="24" t="s">
        <v>102</v>
      </c>
      <c r="DL7" s="24">
        <v>4.6500000000000004</v>
      </c>
      <c r="DM7" s="24">
        <v>9.2100000000000009</v>
      </c>
      <c r="DN7" s="24" t="s">
        <v>102</v>
      </c>
      <c r="DO7" s="24" t="s">
        <v>102</v>
      </c>
      <c r="DP7" s="24" t="s">
        <v>102</v>
      </c>
      <c r="DQ7" s="24">
        <v>25.46</v>
      </c>
      <c r="DR7" s="24">
        <v>24.53</v>
      </c>
      <c r="DS7" s="24">
        <v>28.46</v>
      </c>
      <c r="DT7" s="24" t="s">
        <v>102</v>
      </c>
      <c r="DU7" s="24" t="s">
        <v>102</v>
      </c>
      <c r="DV7" s="24" t="s">
        <v>102</v>
      </c>
      <c r="DW7" s="24">
        <v>0</v>
      </c>
      <c r="DX7" s="24">
        <v>0</v>
      </c>
      <c r="DY7" s="24" t="s">
        <v>102</v>
      </c>
      <c r="DZ7" s="24" t="s">
        <v>102</v>
      </c>
      <c r="EA7" s="24" t="s">
        <v>102</v>
      </c>
      <c r="EB7" s="24">
        <v>0.19</v>
      </c>
      <c r="EC7" s="24">
        <v>0</v>
      </c>
      <c r="ED7" s="24">
        <v>0.03</v>
      </c>
      <c r="EE7" s="24" t="s">
        <v>102</v>
      </c>
      <c r="EF7" s="24" t="s">
        <v>102</v>
      </c>
      <c r="EG7" s="24" t="s">
        <v>102</v>
      </c>
      <c r="EH7" s="24">
        <v>0</v>
      </c>
      <c r="EI7" s="24">
        <v>0</v>
      </c>
      <c r="EJ7" s="24" t="s">
        <v>102</v>
      </c>
      <c r="EK7" s="24" t="s">
        <v>102</v>
      </c>
      <c r="EL7" s="24" t="s">
        <v>102</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