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水道経理\1_02_決算（個人情報有）\R6\経営比較分析表\"/>
    </mc:Choice>
  </mc:AlternateContent>
  <xr:revisionPtr revIDLastSave="0" documentId="13_ncr:1_{28AA8C72-B23F-45F4-B9FB-CCFC55333328}" xr6:coauthVersionLast="47" xr6:coauthVersionMax="47" xr10:uidLastSave="{00000000-0000-0000-0000-000000000000}"/>
  <workbookProtection workbookAlgorithmName="SHA-512" workbookHashValue="YAF6+swqG1Qvszjp5GlYLDC+rfy6z7NlYXakKRRCBiSOZDW+fAAFEdqCX/kQdBL1QvDVd+XQOI5ADbE+8yI8kA==" workbookSaltValue="i/OascLiWsQdv3YheTzuE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E85" i="4"/>
  <c r="W10" i="4"/>
  <c r="I10" i="4"/>
  <c r="B10" i="4"/>
  <c r="BB8" i="4"/>
  <c r="AT8" i="4"/>
  <c r="AL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<sst xmlns="http://schemas.openxmlformats.org/spreadsheetml/2006/main" count="228" uniqueCount="113">
  <si>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</si>
  <si>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</si>
  <si>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</si>
  <si>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</si>
  <si>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</si>
  <si>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</si>
  <si>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</si>
  <si>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</si>
  <si>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</si>
  <si>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</si>
  <si>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</si>
  <si>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</si>
  <si>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</si>
  <si>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</si>
  <si>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</si>
  <si>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</si>
  <si>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</si>
  <si>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</si>
  <si>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</si>
  <si>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</si>
  <si>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</si>
  <si>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</si>
  <si>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</si>
  <si>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</si>
  <si>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</si>
  <si>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</si>
  <si>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</si>
  <si>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</si>
  <si>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</si>
  <si>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</si>
  <si>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</si>
  <si>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</si>
  <si>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</si>
  <si>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</si>
  <si>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</si>
  <si>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</si>
  <si>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</si>
  <si>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</si>
  <si>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</si>
  <si>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</si>
  <si>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</si>
  <si>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</si>
  <si>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</si>
  <si>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</si>
  <si>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</si>
  <si>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</si>
  <si>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</si>
  <si>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</si>
  <si>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</si>
  <si>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</si>
  <si>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</si>
  <si>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</si>
  <si>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</si>
  <si>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</si>
  <si>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</si>
  <si>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</si>
  <si>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</si>
  <si>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</si>
  <si>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</si>
  <si>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</si>
  <si>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</si>
  <si>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</si>
  <si>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</si>
  <si>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</si>
  <si>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</si>
  <si>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</si>
  <si>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</si>
  <si>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</si>
  <si>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</si>
  <si>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</si>
  <si>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</si>
  <si>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</si>
  <si>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</si>
  <si>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</si>
  <si>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</si>
  <si>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</si>
  <si>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</si>
  <si>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</si>
  <si>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</si>
  <si>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</si>
  <si>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</si>
  <si>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</si>
  <si>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</si>
  <si>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</si>
  <si>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</si>
  <si>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</si>
  <si>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</si>
  <si>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</si>
  <si>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</si>
  <si>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</si>
  <si>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</si>
  <si>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</si>
  <si>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</si>
  <si>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</si>
  <si>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</si>
  <si>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</si>
  <si>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</si>
  <si>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</si>
  <si>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</si>
  <si>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</si>
  <si>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</si>
  <si>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</si>
  <si>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</si>
  <si>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</si>
  <si>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</si>
  <si>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</si>
  <si>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</si>
  <si>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</si>
  <si>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</si>
  <si>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</si>
  <si>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phoneticPr fontId="4"/>
  </si>
  <si>
    <t>　当市の水道事業の経営状況は概ね健全かつ効率的に運営し、老朽化の状況においても、概ね類似団体と同等の状況にある。　しかし、１．⑧有収率が直近2年で減少し、２．②管路経年化率が増加傾向にあることからも、水道管路の老朽化が進行し、漏水が増加している恐れがあるため、「伊勢市水道事業ビジョン」で本市独自の更新基準を定め、災害対策を含めた更新事業を計画的に行っている。
　今後、水道事業を安定的に継続するため、本ビジョンに基づいた予算・決算の進捗管理を行い、PDCAサイクルに基づいた確認・検証を繰り返し行うことで、経営指標などの目標達成に向けた取り組みを推進していく。</t>
    <rPh sb="68" eb="70">
      <t>チョッキン</t>
    </rPh>
    <rPh sb="71" eb="72">
      <t>ネン</t>
    </rPh>
    <rPh sb="211" eb="213">
      <t>ヨサン</t>
    </rPh>
    <rPh sb="214" eb="216">
      <t>ケッサン</t>
    </rPh>
    <phoneticPr fontId="4"/>
  </si>
  <si>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1年以内に支払うべき債務に対して支払い可能な現金等がある状況を示す③流動比率は、100％を大幅に超えており、短期的な債務に対する支払能力は問題ない。その一方、給水収益に対する企業債残高の割合であり、企業債残高の規模を表す④企業債残高対給水収益比率については、年々増加する老朽化管路の更新にかかる起債等より、類似団体より劣っているが、全国平均に勝る数値を維持しており、健全な財政状態であるといえる。
　経営の効率性の観点から、⑤料金回収率は全国平均、類似団体平均値をともに上回る数値を維持しており、給水に係る費用が給水収益で十分に賄えている状況である。有収水量1㎥あたりについて、どれだけの費用がかかっているかを表す⑥給水原価は、類似団体平均値と比較しても良好な水準を維持している。その一方で⑦施設利用率は0.63％増加しているが、施設の稼働が収益につながっているかを判断する⑧有収率は、前年度より2.05％減少しており、施設の適切な管理や更新を行い、効率的な経営に努めたい。
　これらのことから、類似団体と比較しても良好な水準で推移し、概ね健全かつ効率的な経営が行われているといえる。</t>
    <rPh sb="469" eb="47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</si>
</sst>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1.02</c:v>
                </c:pt>
                <c:pt idx="1">
                  <c:v>0.82</c:v>
                </c:pt>
                <c:pt idx="2">
                  <c:v>1.03</c:v>
                </c:pt>
                <c:pt idx="3">
                  <c:v>1</c:v>
                </c:pt>
                <c:pt idx="4">
                  <c:v>0.9</c:v>
                </c:pt>
              </c:numCache>
            </c:numRef>
          </c:val>
          <c:extLst>
            <c:ext xmlns:c16="http://schemas.microsoft.com/office/drawing/2014/chart" uri="{C3380CC4-5D6E-409C-BE32-E72D297353CC}">
              <c16:uniqueId val="{00000000-65F7-412E-8B36-DA5FEE1EC3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65F7-412E-8B36-DA5FEE1EC3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54.38</c:v>
                </c:pt>
                <c:pt idx="1">
                  <c:v>57.23</c:v>
                </c:pt>
                <c:pt idx="2">
                  <c:v>55.18</c:v>
                </c:pt>
                <c:pt idx="3">
                  <c:v>54.58</c:v>
                </c:pt>
                <c:pt idx="4">
                  <c:v>55.21</c:v>
                </c:pt>
              </c:numCache>
            </c:numRef>
          </c:val>
          <c:extLst>
            <c:ext xmlns:c16="http://schemas.microsoft.com/office/drawing/2014/chart" uri="{C3380CC4-5D6E-409C-BE32-E72D297353CC}">
              <c16:uniqueId val="{00000000-EE5C-46DD-9366-DD9E2C0213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EE5C-46DD-9366-DD9E2C0213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85.04</c:v>
                </c:pt>
                <c:pt idx="1">
                  <c:v>84.86</c:v>
                </c:pt>
                <c:pt idx="2">
                  <c:v>86.9</c:v>
                </c:pt>
                <c:pt idx="3">
                  <c:v>86.36</c:v>
                </c:pt>
                <c:pt idx="4">
                  <c:v>84.81</c:v>
                </c:pt>
              </c:numCache>
            </c:numRef>
          </c:val>
          <c:extLst>
            <c:ext xmlns:c16="http://schemas.microsoft.com/office/drawing/2014/chart" uri="{C3380CC4-5D6E-409C-BE32-E72D297353CC}">
              <c16:uniqueId val="{00000000-0CBE-4652-8715-1515022C4A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CBE-4652-8715-1515022C4A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114.63</c:v>
                </c:pt>
                <c:pt idx="1">
                  <c:v>115.55</c:v>
                </c:pt>
                <c:pt idx="2">
                  <c:v>113.94</c:v>
                </c:pt>
                <c:pt idx="3">
                  <c:v>110.92</c:v>
                </c:pt>
                <c:pt idx="4">
                  <c:v>108.66</c:v>
                </c:pt>
              </c:numCache>
            </c:numRef>
          </c:val>
          <c:extLst>
            <c:ext xmlns:c16="http://schemas.microsoft.com/office/drawing/2014/chart" uri="{C3380CC4-5D6E-409C-BE32-E72D297353CC}">
              <c16:uniqueId val="{00000000-6FA7-467F-BD7F-1D79E15457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FA7-467F-BD7F-1D79E15457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44.88</c:v>
                </c:pt>
                <c:pt idx="1">
                  <c:v>45.54</c:v>
                </c:pt>
                <c:pt idx="2">
                  <c:v>46.23</c:v>
                </c:pt>
                <c:pt idx="3">
                  <c:v>46.44</c:v>
                </c:pt>
                <c:pt idx="4">
                  <c:v>47.1</c:v>
                </c:pt>
              </c:numCache>
            </c:numRef>
          </c:val>
          <c:extLst>
            <c:ext xmlns:c16="http://schemas.microsoft.com/office/drawing/2014/chart" uri="{C3380CC4-5D6E-409C-BE32-E72D297353CC}">
              <c16:uniqueId val="{00000000-BDCE-4087-B636-CFCB5DBB1C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BDCE-4087-B636-CFCB5DBB1C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24.66</c:v>
                </c:pt>
                <c:pt idx="1">
                  <c:v>25.1</c:v>
                </c:pt>
                <c:pt idx="2">
                  <c:v>27.23</c:v>
                </c:pt>
                <c:pt idx="3">
                  <c:v>28.03</c:v>
                </c:pt>
                <c:pt idx="4">
                  <c:v>29.02</c:v>
                </c:pt>
              </c:numCache>
            </c:numRef>
          </c:val>
          <c:extLst>
            <c:ext xmlns:c16="http://schemas.microsoft.com/office/drawing/2014/chart" uri="{C3380CC4-5D6E-409C-BE32-E72D297353CC}">
              <c16:uniqueId val="{00000000-FD2C-4EC9-B88A-26D5408663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FD2C-4EC9-B88A-26D5408663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1-4C41-8948-F0AFAA9416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6171-4C41-8948-F0AFAA9416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340.46</c:v>
                </c:pt>
                <c:pt idx="1">
                  <c:v>356.94</c:v>
                </c:pt>
                <c:pt idx="2">
                  <c:v>352.91</c:v>
                </c:pt>
                <c:pt idx="3">
                  <c:v>311.81</c:v>
                </c:pt>
                <c:pt idx="4">
                  <c:v>262.26</c:v>
                </c:pt>
              </c:numCache>
            </c:numRef>
          </c:val>
          <c:extLst>
            <c:ext xmlns:c16="http://schemas.microsoft.com/office/drawing/2014/chart" uri="{C3380CC4-5D6E-409C-BE32-E72D297353CC}">
              <c16:uniqueId val="{00000000-B68C-4FB6-814C-134C92CB1D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B68C-4FB6-814C-134C92CB1D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232.44</c:v>
                </c:pt>
                <c:pt idx="1">
                  <c:v>239.91</c:v>
                </c:pt>
                <c:pt idx="2">
                  <c:v>243.81</c:v>
                </c:pt>
                <c:pt idx="3">
                  <c:v>250.32</c:v>
                </c:pt>
                <c:pt idx="4">
                  <c:v>253.83</c:v>
                </c:pt>
              </c:numCache>
            </c:numRef>
          </c:val>
          <c:extLst>
            <c:ext xmlns:c16="http://schemas.microsoft.com/office/drawing/2014/chart" uri="{C3380CC4-5D6E-409C-BE32-E72D297353CC}">
              <c16:uniqueId val="{00000000-06A6-4934-8ACA-DD003466D1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6A6-4934-8ACA-DD003466D1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112.98</c:v>
                </c:pt>
                <c:pt idx="1">
                  <c:v>111.4</c:v>
                </c:pt>
                <c:pt idx="2">
                  <c:v>112.06</c:v>
                </c:pt>
                <c:pt idx="3">
                  <c:v>108.98</c:v>
                </c:pt>
                <c:pt idx="4">
                  <c:v>106.01</c:v>
                </c:pt>
              </c:numCache>
            </c:numRef>
          </c:val>
          <c:extLst>
            <c:ext xmlns:c16="http://schemas.microsoft.com/office/drawing/2014/chart" uri="{C3380CC4-5D6E-409C-BE32-E72D297353CC}">
              <c16:uniqueId val="{00000000-4C25-412C-82B6-7CD780DEB4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4C25-412C-82B6-7CD780DEB4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140.41</c:v>
                </c:pt>
                <c:pt idx="1">
                  <c:v>142.34</c:v>
                </c:pt>
                <c:pt idx="2">
                  <c:v>142.22999999999999</c:v>
                </c:pt>
                <c:pt idx="3">
                  <c:v>146.47999999999999</c:v>
                </c:pt>
                <c:pt idx="4">
                  <c:v>151.13999999999999</c:v>
                </c:pt>
              </c:numCache>
            </c:numRef>
          </c:val>
          <c:extLst>
            <c:ext xmlns:c16="http://schemas.microsoft.com/office/drawing/2014/chart" uri="{C3380CC4-5D6E-409C-BE32-E72D297353CC}">
              <c16:uniqueId val="{00000000-90D0-4091-9AD7-BF55A958EC0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90D0-4091-9AD7-BF55A958EC0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三重県　伊勢市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118849</v>
      </c>
      <c r="AM8" s="68"/>
      <c r="AN8" s="68"/>
      <c r="AO8" s="68"/>
      <c r="AP8" s="68"/>
      <c r="AQ8" s="68"/>
      <c r="AR8" s="68"/>
      <c r="AS8" s="68"/>
      <c r="AT8" s="36">
        <f>データ!$S$6</f>
        <v>208.37</v>
      </c>
      <c r="AU8" s="37"/>
      <c r="AV8" s="37"/>
      <c r="AW8" s="37"/>
      <c r="AX8" s="37"/>
      <c r="AY8" s="37"/>
      <c r="AZ8" s="37"/>
      <c r="BA8" s="37"/>
      <c r="BB8" s="57">
        <f>データ!$T$6</f>
        <v>570.37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78.05</v>
      </c>
      <c r="J10" s="37"/>
      <c r="K10" s="37"/>
      <c r="L10" s="37"/>
      <c r="M10" s="37"/>
      <c r="N10" s="37"/>
      <c r="O10" s="67"/>
      <c r="P10" s="57">
        <f>データ!$P$6</f>
        <v>99.55</v>
      </c>
      <c r="Q10" s="57"/>
      <c r="R10" s="57"/>
      <c r="S10" s="57"/>
      <c r="T10" s="57"/>
      <c r="U10" s="57"/>
      <c r="V10" s="57"/>
      <c r="W10" s="68">
        <f>データ!$Q$6</f>
        <v>2672</v>
      </c>
      <c r="X10" s="68"/>
      <c r="Y10" s="68"/>
      <c r="Z10" s="68"/>
      <c r="AA10" s="68"/>
      <c r="AB10" s="68"/>
      <c r="AC10" s="68"/>
      <c r="AD10" s="2"/>
      <c r="AE10" s="2"/>
      <c r="AF10" s="2"/>
      <c r="AG10" s="2"/>
      <c r="AH10" s="2"/>
      <c r="AI10" s="2"/>
      <c r="AJ10" s="2"/>
      <c r="AK10" s="2"/>
      <c r="AL10" s="68">
        <f>データ!$U$6</f>
        <v>117648</v>
      </c>
      <c r="AM10" s="68"/>
      <c r="AN10" s="68"/>
      <c r="AO10" s="68"/>
      <c r="AP10" s="68"/>
      <c r="AQ10" s="68"/>
      <c r="AR10" s="68"/>
      <c r="AS10" s="68"/>
      <c r="AT10" s="36">
        <f>データ!$V$6</f>
        <v>97.91</v>
      </c>
      <c r="AU10" s="37"/>
      <c r="AV10" s="37"/>
      <c r="AW10" s="37"/>
      <c r="AX10" s="37"/>
      <c r="AY10" s="37"/>
      <c r="AZ10" s="37"/>
      <c r="BA10" s="37"/>
      <c r="BB10" s="57">
        <f>データ!$W$6</f>
        <v>1201.5899999999999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K0i2pP74uLSIqDij9U3cBKRlPmcjVLDM6R7teRFxTr6M4blTy7ssqKrhQvc1dgSn2Y8Xc9dReLu+R17KiJqDQ==" saltValue="beJKn98Vd/pcRtzl9dpq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242039</v>
      </c>
      <c r="D6" s="20">
        <f t="shared" si="3"/>
        <v>46</v>
      </c>
      <c r="E6" s="20">
        <f t="shared" si="3"/>
        <v>1</v>
      </c>
      <c r="F6" s="20">
        <f t="shared" si="3"/>
        <v>0</v>
      </c>
      <c r="G6" s="20">
        <f t="shared" si="3"/>
        <v>1</v>
      </c>
      <c r="H6" s="20" t="str">
        <f t="shared" si="3"/>
        <v>三重県　伊勢市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78.05</v>
      </c>
      <c r="P6" s="21">
        <f t="shared" si="3"/>
        <v>99.55</v>
      </c>
      <c r="Q6" s="21">
        <f t="shared" si="3"/>
        <v>2672</v>
      </c>
      <c r="R6" s="21">
        <f t="shared" si="3"/>
        <v>118849</v>
      </c>
      <c r="S6" s="21">
        <f t="shared" si="3"/>
        <v>208.37</v>
      </c>
      <c r="T6" s="21">
        <f t="shared" si="3"/>
        <v>570.37</v>
      </c>
      <c r="U6" s="21">
        <f t="shared" si="3"/>
        <v>117648</v>
      </c>
      <c r="V6" s="21">
        <f t="shared" si="3"/>
        <v>97.91</v>
      </c>
      <c r="W6" s="21">
        <f t="shared" si="3"/>
        <v>1201.5899999999999</v>
      </c>
      <c r="X6" s="22">
        <f>IF(X7="",NA(),X7)</f>
        <v>114.63</v>
      </c>
      <c r="Y6" s="22">
        <f t="shared" ref="Y6:AG6" si="4">IF(Y7="",NA(),Y7)</f>
        <v>115.55</v>
      </c>
      <c r="Z6" s="22">
        <f t="shared" si="4"/>
        <v>113.94</v>
      </c>
      <c r="AA6" s="22">
        <f t="shared" si="4"/>
        <v>110.92</v>
      </c>
      <c r="AB6" s="22">
        <f t="shared" si="4"/>
        <v>108.66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340.46</v>
      </c>
      <c r="AU6" s="22">
        <f t="shared" ref="AU6:BC6" si="6">IF(AU7="",NA(),AU7)</f>
        <v>356.94</v>
      </c>
      <c r="AV6" s="22">
        <f t="shared" si="6"/>
        <v>352.91</v>
      </c>
      <c r="AW6" s="22">
        <f t="shared" si="6"/>
        <v>311.81</v>
      </c>
      <c r="AX6" s="22">
        <f t="shared" si="6"/>
        <v>262.26</v>
      </c>
      <c r="AY6" s="22">
        <f t="shared" si="6"/>
        <v>360.96</v>
      </c>
      <c r="AZ6" s="22">
        <f t="shared" si="6"/>
        <v>351.29</v>
      </c>
      <c r="BA6" s="22">
        <f t="shared" si="6"/>
        <v>364.24</v>
      </c>
      <c r="BB6" s="22">
        <f t="shared" si="6"/>
        <v>369.82</v>
      </c>
      <c r="BC6" s="22">
        <f t="shared" si="6"/>
        <v>355.75</v>
      </c>
      <c r="BD6" s="21" t="str">
        <f>IF(BD7="","",IF(BD7="-","【-】","【"&amp;SUBSTITUTE(TEXT(BD7,"#,##0.00"),"-","△")&amp;"】"))</f>
        <v>【239.69】</v>
      </c>
      <c r="BE6" s="22">
        <f>IF(BE7="",NA(),BE7)</f>
        <v>232.44</v>
      </c>
      <c r="BF6" s="22">
        <f t="shared" ref="BF6:BN6" si="7">IF(BF7="",NA(),BF7)</f>
        <v>239.91</v>
      </c>
      <c r="BG6" s="22">
        <f t="shared" si="7"/>
        <v>243.81</v>
      </c>
      <c r="BH6" s="22">
        <f t="shared" si="7"/>
        <v>250.32</v>
      </c>
      <c r="BI6" s="22">
        <f t="shared" si="7"/>
        <v>253.83</v>
      </c>
      <c r="BJ6" s="22">
        <f t="shared" si="7"/>
        <v>239.18</v>
      </c>
      <c r="BK6" s="22">
        <f t="shared" si="7"/>
        <v>236.29</v>
      </c>
      <c r="BL6" s="22">
        <f t="shared" si="7"/>
        <v>238.77</v>
      </c>
      <c r="BM6" s="22">
        <f t="shared" si="7"/>
        <v>218.57</v>
      </c>
      <c r="BN6" s="22">
        <f t="shared" si="7"/>
        <v>222.45</v>
      </c>
      <c r="BO6" s="21" t="str">
        <f>IF(BO7="","",IF(BO7="-","【-】","【"&amp;SUBSTITUTE(TEXT(BO7,"#,##0.00"),"-","△")&amp;"】"))</f>
        <v>【264.86】</v>
      </c>
      <c r="BP6" s="22">
        <f>IF(BP7="",NA(),BP7)</f>
        <v>112.98</v>
      </c>
      <c r="BQ6" s="22">
        <f t="shared" ref="BQ6:BY6" si="8">IF(BQ7="",NA(),BQ7)</f>
        <v>111.4</v>
      </c>
      <c r="BR6" s="22">
        <f t="shared" si="8"/>
        <v>112.06</v>
      </c>
      <c r="BS6" s="22">
        <f t="shared" si="8"/>
        <v>108.98</v>
      </c>
      <c r="BT6" s="22">
        <f t="shared" si="8"/>
        <v>106.01</v>
      </c>
      <c r="BU6" s="22">
        <f t="shared" si="8"/>
        <v>101.89</v>
      </c>
      <c r="BV6" s="22">
        <f t="shared" si="8"/>
        <v>104.33</v>
      </c>
      <c r="BW6" s="22">
        <f t="shared" si="8"/>
        <v>98.85</v>
      </c>
      <c r="BX6" s="22">
        <f t="shared" si="8"/>
        <v>101.78</v>
      </c>
      <c r="BY6" s="22">
        <f t="shared" si="8"/>
        <v>100.33</v>
      </c>
      <c r="BZ6" s="21" t="str">
        <f>IF(BZ7="","",IF(BZ7="-","【-】","【"&amp;SUBSTITUTE(TEXT(BZ7,"#,##0.00"),"-","△")&amp;"】"))</f>
        <v>【97.59】</v>
      </c>
      <c r="CA6" s="22">
        <f>IF(CA7="",NA(),CA7)</f>
        <v>140.41</v>
      </c>
      <c r="CB6" s="22">
        <f t="shared" ref="CB6:CJ6" si="9">IF(CB7="",NA(),CB7)</f>
        <v>142.34</v>
      </c>
      <c r="CC6" s="22">
        <f t="shared" si="9"/>
        <v>142.22999999999999</v>
      </c>
      <c r="CD6" s="22">
        <f t="shared" si="9"/>
        <v>146.47999999999999</v>
      </c>
      <c r="CE6" s="22">
        <f t="shared" si="9"/>
        <v>151.13999999999999</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54.38</v>
      </c>
      <c r="CM6" s="22">
        <f t="shared" ref="CM6:CU6" si="10">IF(CM7="",NA(),CM7)</f>
        <v>57.23</v>
      </c>
      <c r="CN6" s="22">
        <f t="shared" si="10"/>
        <v>55.18</v>
      </c>
      <c r="CO6" s="22">
        <f t="shared" si="10"/>
        <v>54.58</v>
      </c>
      <c r="CP6" s="22">
        <f t="shared" si="10"/>
        <v>55.21</v>
      </c>
      <c r="CQ6" s="22">
        <f t="shared" si="10"/>
        <v>63.23</v>
      </c>
      <c r="CR6" s="22">
        <f t="shared" si="10"/>
        <v>62.59</v>
      </c>
      <c r="CS6" s="22">
        <f t="shared" si="10"/>
        <v>61.81</v>
      </c>
      <c r="CT6" s="22">
        <f t="shared" si="10"/>
        <v>62.35</v>
      </c>
      <c r="CU6" s="22">
        <f t="shared" si="10"/>
        <v>62.69</v>
      </c>
      <c r="CV6" s="21" t="str">
        <f>IF(CV7="","",IF(CV7="-","【-】","【"&amp;SUBSTITUTE(TEXT(CV7,"#,##0.00"),"-","△")&amp;"】"))</f>
        <v>【60.21】</v>
      </c>
      <c r="CW6" s="22">
        <f>IF(CW7="",NA(),CW7)</f>
        <v>85.04</v>
      </c>
      <c r="CX6" s="22">
        <f t="shared" ref="CX6:DF6" si="11">IF(CX7="",NA(),CX7)</f>
        <v>84.86</v>
      </c>
      <c r="CY6" s="22">
        <f t="shared" si="11"/>
        <v>86.9</v>
      </c>
      <c r="CZ6" s="22">
        <f t="shared" si="11"/>
        <v>86.36</v>
      </c>
      <c r="DA6" s="22">
        <f t="shared" si="11"/>
        <v>84.81</v>
      </c>
      <c r="DB6" s="22">
        <f t="shared" si="11"/>
        <v>89.35</v>
      </c>
      <c r="DC6" s="22">
        <f t="shared" si="11"/>
        <v>89.7</v>
      </c>
      <c r="DD6" s="22">
        <f t="shared" si="11"/>
        <v>89.24</v>
      </c>
      <c r="DE6" s="22">
        <f t="shared" si="11"/>
        <v>88.71</v>
      </c>
      <c r="DF6" s="22">
        <f t="shared" si="11"/>
        <v>88.32</v>
      </c>
      <c r="DG6" s="21" t="str">
        <f>IF(DG7="","",IF(DG7="-","【-】","【"&amp;SUBSTITUTE(TEXT(DG7,"#,##0.00"),"-","△")&amp;"】"))</f>
        <v>【89.21】</v>
      </c>
      <c r="DH6" s="22">
        <f>IF(DH7="",NA(),DH7)</f>
        <v>44.88</v>
      </c>
      <c r="DI6" s="22">
        <f t="shared" ref="DI6:DQ6" si="12">IF(DI7="",NA(),DI7)</f>
        <v>45.54</v>
      </c>
      <c r="DJ6" s="22">
        <f t="shared" si="12"/>
        <v>46.23</v>
      </c>
      <c r="DK6" s="22">
        <f t="shared" si="12"/>
        <v>46.44</v>
      </c>
      <c r="DL6" s="22">
        <f t="shared" si="12"/>
        <v>47.1</v>
      </c>
      <c r="DM6" s="22">
        <f t="shared" si="12"/>
        <v>49.62</v>
      </c>
      <c r="DN6" s="22">
        <f t="shared" si="12"/>
        <v>50.5</v>
      </c>
      <c r="DO6" s="22">
        <f t="shared" si="12"/>
        <v>51.28</v>
      </c>
      <c r="DP6" s="22">
        <f t="shared" si="12"/>
        <v>51.95</v>
      </c>
      <c r="DQ6" s="22">
        <f t="shared" si="12"/>
        <v>52.55</v>
      </c>
      <c r="DR6" s="21" t="str">
        <f>IF(DR7="","",IF(DR7="-","【-】","【"&amp;SUBSTITUTE(TEXT(DR7,"#,##0.00"),"-","△")&amp;"】"))</f>
        <v>【52.41】</v>
      </c>
      <c r="DS6" s="22">
        <f>IF(DS7="",NA(),DS7)</f>
        <v>24.66</v>
      </c>
      <c r="DT6" s="22">
        <f t="shared" ref="DT6:EB6" si="13">IF(DT7="",NA(),DT7)</f>
        <v>25.1</v>
      </c>
      <c r="DU6" s="22">
        <f t="shared" si="13"/>
        <v>27.23</v>
      </c>
      <c r="DV6" s="22">
        <f t="shared" si="13"/>
        <v>28.03</v>
      </c>
      <c r="DW6" s="22">
        <f t="shared" si="13"/>
        <v>29.02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1.02</v>
      </c>
      <c r="EE6" s="22">
        <f t="shared" ref="EE6:EM6" si="14">IF(EE7="",NA(),EE7)</f>
        <v>0.82</v>
      </c>
      <c r="EF6" s="22">
        <f t="shared" si="14"/>
        <v>1.03</v>
      </c>
      <c r="EG6" s="22">
        <f t="shared" si="14"/>
        <v>1</v>
      </c>
      <c r="EH6" s="22">
        <f t="shared" si="14"/>
        <v>0.9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242039</v>
      </c>
      <c r="D7" s="24">
        <v>46</v>
      </c>
      <c r="E7" s="24">
        <v>1</v>
      </c>
      <c r="F7" s="24">
        <v>0</v>
      </c>
      <c r="G7" s="24">
        <v>1</v>
      </c>
      <c r="H7" s="24" t="s">
        <v>93</v>
      </c>
      <c r="I7" s="24" t="s">
        <v>94</v>
      </c>
      <c r="J7" s="24" t="s">
        <v>95</v>
      </c>
      <c r="K7" s="24" t="s">
        <v>96</v>
      </c>
      <c r="L7" s="24" t="s">
        <v>97</v>
      </c>
      <c r="M7" s="24" t="s">
        <v>98</v>
      </c>
      <c r="N7" s="25" t="s">
        <v>99</v>
      </c>
      <c r="O7" s="25">
        <v>78.05</v>
      </c>
      <c r="P7" s="25">
        <v>99.55</v>
      </c>
      <c r="Q7" s="25">
        <v>2672</v>
      </c>
      <c r="R7" s="25">
        <v>118849</v>
      </c>
      <c r="S7" s="25">
        <v>208.37</v>
      </c>
      <c r="T7" s="25">
        <v>570.37</v>
      </c>
      <c r="U7" s="25">
        <v>117648</v>
      </c>
      <c r="V7" s="25">
        <v>97.91</v>
      </c>
      <c r="W7" s="25">
        <v>1201.5899999999999</v>
      </c>
      <c r="X7" s="25">
        <v>114.63</v>
      </c>
      <c r="Y7" s="25">
        <v>115.55</v>
      </c>
      <c r="Z7" s="25">
        <v>113.94</v>
      </c>
      <c r="AA7" s="25">
        <v>110.92</v>
      </c>
      <c r="AB7" s="25">
        <v>108.66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340.46</v>
      </c>
      <c r="AU7" s="25">
        <v>356.94</v>
      </c>
      <c r="AV7" s="25">
        <v>352.91</v>
      </c>
      <c r="AW7" s="25">
        <v>311.81</v>
      </c>
      <c r="AX7" s="25">
        <v>262.26</v>
      </c>
      <c r="AY7" s="25">
        <v>360.96</v>
      </c>
      <c r="AZ7" s="25">
        <v>351.29</v>
      </c>
      <c r="BA7" s="25">
        <v>364.24</v>
      </c>
      <c r="BB7" s="25">
        <v>369.82</v>
      </c>
      <c r="BC7" s="25">
        <v>355.75</v>
      </c>
      <c r="BD7" s="25">
        <v>239.69</v>
      </c>
      <c r="BE7" s="25">
        <v>232.44</v>
      </c>
      <c r="BF7" s="25">
        <v>239.91</v>
      </c>
      <c r="BG7" s="25">
        <v>243.81</v>
      </c>
      <c r="BH7" s="25">
        <v>250.32</v>
      </c>
      <c r="BI7" s="25">
        <v>253.83</v>
      </c>
      <c r="BJ7" s="25">
        <v>239.18</v>
      </c>
      <c r="BK7" s="25">
        <v>236.29</v>
      </c>
      <c r="BL7" s="25">
        <v>238.77</v>
      </c>
      <c r="BM7" s="25">
        <v>218.57</v>
      </c>
      <c r="BN7" s="25">
        <v>222.45</v>
      </c>
      <c r="BO7" s="25">
        <v>264.86</v>
      </c>
      <c r="BP7" s="25">
        <v>112.98</v>
      </c>
      <c r="BQ7" s="25">
        <v>111.4</v>
      </c>
      <c r="BR7" s="25">
        <v>112.06</v>
      </c>
      <c r="BS7" s="25">
        <v>108.98</v>
      </c>
      <c r="BT7" s="25">
        <v>106.01</v>
      </c>
      <c r="BU7" s="25">
        <v>101.89</v>
      </c>
      <c r="BV7" s="25">
        <v>104.33</v>
      </c>
      <c r="BW7" s="25">
        <v>98.85</v>
      </c>
      <c r="BX7" s="25">
        <v>101.78</v>
      </c>
      <c r="BY7" s="25">
        <v>100.33</v>
      </c>
      <c r="BZ7" s="25">
        <v>97.59</v>
      </c>
      <c r="CA7" s="25">
        <v>140.41</v>
      </c>
      <c r="CB7" s="25">
        <v>142.34</v>
      </c>
      <c r="CC7" s="25">
        <v>142.22999999999999</v>
      </c>
      <c r="CD7" s="25">
        <v>146.47999999999999</v>
      </c>
      <c r="CE7" s="25">
        <v>151.13999999999999</v>
      </c>
      <c r="CF7" s="25">
        <v>156.32</v>
      </c>
      <c r="CG7" s="25">
        <v>157.4</v>
      </c>
      <c r="CH7" s="25">
        <v>162.61000000000001</v>
      </c>
      <c r="CI7" s="25">
        <v>163.94</v>
      </c>
      <c r="CJ7" s="25">
        <v>169.31</v>
      </c>
      <c r="CK7" s="25">
        <v>181.66</v>
      </c>
      <c r="CL7" s="25">
        <v>54.38</v>
      </c>
      <c r="CM7" s="25">
        <v>57.23</v>
      </c>
      <c r="CN7" s="25">
        <v>55.18</v>
      </c>
      <c r="CO7" s="25">
        <v>54.58</v>
      </c>
      <c r="CP7" s="25">
        <v>55.21</v>
      </c>
      <c r="CQ7" s="25">
        <v>63.23</v>
      </c>
      <c r="CR7" s="25">
        <v>62.59</v>
      </c>
      <c r="CS7" s="25">
        <v>61.81</v>
      </c>
      <c r="CT7" s="25">
        <v>62.35</v>
      </c>
      <c r="CU7" s="25">
        <v>62.69</v>
      </c>
      <c r="CV7" s="25">
        <v>60.21</v>
      </c>
      <c r="CW7" s="25">
        <v>85.04</v>
      </c>
      <c r="CX7" s="25">
        <v>84.86</v>
      </c>
      <c r="CY7" s="25">
        <v>86.9</v>
      </c>
      <c r="CZ7" s="25">
        <v>86.36</v>
      </c>
      <c r="DA7" s="25">
        <v>84.81</v>
      </c>
      <c r="DB7" s="25">
        <v>89.35</v>
      </c>
      <c r="DC7" s="25">
        <v>89.7</v>
      </c>
      <c r="DD7" s="25">
        <v>89.24</v>
      </c>
      <c r="DE7" s="25">
        <v>88.71</v>
      </c>
      <c r="DF7" s="25">
        <v>88.32</v>
      </c>
      <c r="DG7" s="25">
        <v>89.21</v>
      </c>
      <c r="DH7" s="25">
        <v>44.88</v>
      </c>
      <c r="DI7" s="25">
        <v>45.54</v>
      </c>
      <c r="DJ7" s="25">
        <v>46.23</v>
      </c>
      <c r="DK7" s="25">
        <v>46.44</v>
      </c>
      <c r="DL7" s="25">
        <v>47.1</v>
      </c>
      <c r="DM7" s="25">
        <v>49.62</v>
      </c>
      <c r="DN7" s="25">
        <v>50.5</v>
      </c>
      <c r="DO7" s="25">
        <v>51.28</v>
      </c>
      <c r="DP7" s="25">
        <v>51.95</v>
      </c>
      <c r="DQ7" s="25">
        <v>52.55</v>
      </c>
      <c r="DR7" s="25">
        <v>52.41</v>
      </c>
      <c r="DS7" s="25">
        <v>24.66</v>
      </c>
      <c r="DT7" s="25">
        <v>25.1</v>
      </c>
      <c r="DU7" s="25">
        <v>27.23</v>
      </c>
      <c r="DV7" s="25">
        <v>28.03</v>
      </c>
      <c r="DW7" s="25">
        <v>29.02</v>
      </c>
      <c r="DX7" s="25">
        <v>19.510000000000002</v>
      </c>
      <c r="DY7" s="25">
        <v>21.19</v>
      </c>
      <c r="DZ7" s="25">
        <v>22.64</v>
      </c>
      <c r="EA7" s="25">
        <v>24.49</v>
      </c>
      <c r="EB7" s="25">
        <v>25.85</v>
      </c>
      <c r="EC7" s="25">
        <v>26.78</v>
      </c>
      <c r="ED7" s="25">
        <v>1.02</v>
      </c>
      <c r="EE7" s="25">
        <v>0.82</v>
      </c>
      <c r="EF7" s="25">
        <v>1.03</v>
      </c>
      <c r="EG7" s="25">
        <v>1</v>
      </c>
      <c r="EH7" s="25">
        <v>0.9</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