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下水財政係\係フォルダ\照会\令和7年度\30 R8.01.20（岡林）公営企業に係る経営比較分析表（令和６年度決算）の分析等について\作成用\"/>
    </mc:Choice>
  </mc:AlternateContent>
  <xr:revisionPtr revIDLastSave="0" documentId="13_ncr:1_{DD425F89-8FAB-4D7B-AF26-12C9DDAB8D44}" xr6:coauthVersionLast="47" xr6:coauthVersionMax="47" xr10:uidLastSave="{00000000-0000-0000-0000-000000000000}"/>
  <workbookProtection workbookAlgorithmName="SHA-512" workbookHashValue="CdOnlMYupiGlPMZntSCcaOGJEcGDzyk2hCYDVCeU6BChNlxnF9xYI923H8HlAdRy8NrPEse5S8RiMWt/qtSFVg==" workbookSaltValue="vXwl0pHeK5JBcddrFpJydQ==" workbookSpinCount="100000" lockStructure="1"/>
  <bookViews>
    <workbookView xWindow="28680" yWindow="-109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G85" i="4"/>
  <c r="F85" i="4"/>
  <c r="E85" i="4"/>
  <c r="I10"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<sst xmlns="http://schemas.openxmlformats.org/spreadsheetml/2006/main" count="231" uniqueCount="115">
  <si>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</si>
  <si>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</si>
  <si>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</si>
  <si>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</si>
  <si>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</si>
  <si>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</si>
  <si>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</si>
  <si>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</si>
  <si>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</si>
  <si>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</si>
  <si>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</si>
  <si>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</si>
  <si>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</si>
  <si>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</si>
  <si>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</si>
  <si>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</si>
  <si>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</si>
  <si>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</si>
  <si>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</si>
  <si>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</si>
  <si>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</si>
  <si>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</si>
  <si>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</si>
  <si>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</si>
  <si>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</si>
  <si>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</si>
  <si>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</si>
  <si>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</si>
  <si>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</si>
  <si>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</si>
  <si>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</si>
  <si>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</si>
  <si>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</si>
  <si>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</si>
  <si>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</si>
  <si>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</si>
  <si>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</si>
  <si>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</si>
  <si>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</si>
  <si>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</si>
  <si>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</si>
  <si>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</si>
  <si>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</si>
  <si>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</si>
  <si>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</si>
  <si>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</si>
  <si>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</si>
  <si>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</si>
  <si>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</si>
  <si>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</si>
  <si>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</si>
  <si>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</si>
  <si>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</si>
  <si>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</si>
  <si>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</si>
  <si>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</si>
  <si>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</si>
  <si>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</si>
  <si>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</si>
  <si>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</si>
  <si>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</si>
  <si>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</si>
  <si>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</si>
  <si>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</si>
  <si>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</si>
  <si>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</si>
  <si>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</si>
  <si>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</si>
  <si>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</si>
  <si>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</si>
  <si>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</si>
  <si>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</si>
  <si>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</si>
  <si>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</si>
  <si>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</si>
  <si>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</si>
  <si>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</si>
  <si>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</si>
  <si>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</si>
  <si>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</si>
  <si>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</si>
  <si>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</si>
  <si>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</si>
  <si>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</si>
  <si>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</si>
  <si>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</si>
  <si>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</si>
  <si>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</si>
  <si>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</si>
  <si>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</si>
  <si>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</si>
  <si>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</si>
  <si>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</si>
  <si>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</si>
  <si>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</si>
  <si>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</si>
  <si>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</si>
  <si>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</si>
  <si>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</si>
  <si>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</si>
  <si>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</si>
  <si>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</si>
  <si>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</si>
  <si>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</si>
  <si>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</si>
  <si>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</si>
  <si>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</si>
  <si>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</si>
  <si>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</si>
  <si>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</si>
  <si>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</si>
  <si>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</si>
  <si>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①有形固定資産減価償却率…平均値より8.22P高い数値となっており、施設の老朽化が進んでいることを示している。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③管渠改善率…管渠の状態や重要度などを勘案し効率的な更新計画を立てていく。
（※管路の法定耐用年数：50年）</t>
    <phoneticPr fontId="4"/>
  </si>
  <si>
    <t>　「1.経営の健全性・効率性」における③流動比率や④企業債残高対事業規模比率⑧水洗化率では、対前年度比で良化した。
　厳しい経営状態ではあるものの、当面は安定的な経営が可能である。今後、さらなる維持管理費、資本費の増加が見込まれるため、コスト削減に加え、水洗化率の向上に取り組み、使用料収入の確保に努める。また「2.老朽化の状況」で確認できるように今後、施設の老朽化に伴い管路の更新が増加してくることから、長寿命化や更新を計画的に進めていく。</t>
    <rPh sb="20" eb="22">
      <t>リュウドウ</t>
    </rPh>
    <rPh sb="22" eb="24">
      <t>ヒリツ</t>
    </rPh>
    <rPh sb="26" eb="29">
      <t>キギョウサイ</t>
    </rPh>
    <rPh sb="29" eb="31">
      <t>ザンダカ</t>
    </rPh>
    <rPh sb="31" eb="32">
      <t>タイ</t>
    </rPh>
    <rPh sb="32" eb="34">
      <t>ジギョウ</t>
    </rPh>
    <rPh sb="34" eb="38">
      <t>キボヒリツ</t>
    </rPh>
    <rPh sb="39" eb="43">
      <t>スイセンカリツ</t>
    </rPh>
    <rPh sb="46" eb="51">
      <t>タイゼンネンドヒ</t>
    </rPh>
    <rPh sb="52" eb="54">
      <t>リョウカ</t>
    </rPh>
    <phoneticPr fontId="4"/>
  </si>
  <si>
    <t xml:space="preserve">  ①経常収支比率…維持管理費の増加を主因に対前年度比1.01P減少しているが、健全性の目安となる100％を上回っている。
　③流動比率…企業債償還金や未払金の減少により対前年度比7.41P増加した。良化傾向にあり、現状短期の支払能力に懸念はない。
　④企業債残高対事業規模比率…平均値より179.56P高くなっている。償還金以内の借入れとすることで企業債残高の削減に努めるとともに、投資の規模についても分析し、経営改善に努める。
　⑤経費回収率…使用料収入だけでは不足する経費を一般会計からの繰入金（税金）で補填しているため、経費回収率はほぼ100%となっている。
　⑥汚水処理原価…対前年度比ではほぼ横ばいであるが、平均値より43.05円高い状況である。より一層の経営の効率化が必要である。
　⑦施設利用率…対前年度比11.17P減少したが、設備増設による処理能力向上が要因であり適正規模である。
　⑧水洗化率…令和8年の下水道概成を見据え、新たな整備については費用対効果を適切に検証し、可能な限り水洗化率の向上に努める。</t>
    <rPh sb="10" eb="15">
      <t>イジカンリヒ</t>
    </rPh>
    <rPh sb="16" eb="18">
      <t>ゾウカ</t>
    </rPh>
    <rPh sb="19" eb="21">
      <t>シュイン</t>
    </rPh>
    <rPh sb="69" eb="75">
      <t>キギョウサイショウカンキン</t>
    </rPh>
    <rPh sb="76" eb="78">
      <t>ミバラ</t>
    </rPh>
    <rPh sb="78" eb="79">
      <t>キン</t>
    </rPh>
    <rPh sb="80" eb="82">
      <t>ゲンショウ</t>
    </rPh>
    <rPh sb="100" eb="102">
      <t>リョウカ</t>
    </rPh>
    <rPh sb="102" eb="104">
      <t>ケイコウ</t>
    </rPh>
    <rPh sb="293" eb="298">
      <t>タイゼンネンドヒ</t>
    </rPh>
    <rPh sb="302" eb="303">
      <t>ヨコ</t>
    </rPh>
    <rPh sb="367" eb="369">
      <t>ゲンショウ</t>
    </rPh>
    <rPh sb="387" eb="389">
      <t>ヨウイン</t>
    </rPh>
    <rPh sb="392" eb="396">
      <t>テキセイキボ</t>
    </rPh>
    <rPh sb="408" eb="410">
      <t>レイワ</t>
    </rPh>
    <rPh sb="411" eb="412">
      <t>ネン</t>
    </rPh>
    <rPh sb="413" eb="416">
      <t>ゲスイドウ</t>
    </rPh>
    <rPh sb="416" eb="418">
      <t>ガイセイ</t>
    </rPh>
    <rPh sb="419" eb="421">
      <t>ミス</t>
    </rPh>
    <rPh sb="423" eb="424">
      <t>アラ</t>
    </rPh>
    <rPh sb="426" eb="428">
      <t>セイビ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</si>
</sst>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2.2999999999999998</c:v>
                </c:pt>
                <c:pt idx="1">
                  <c:v>2.48</c:v>
                </c:pt>
                <c:pt idx="2">
                  <c:v>2.62</c:v>
                </c:pt>
                <c:pt idx="3">
                  <c:v>2.69</c:v>
                </c:pt>
                <c:pt idx="4">
                  <c:v>2.69</c:v>
                </c:pt>
              </c:numCache>
            </c:numRef>
          </c:val>
          <c:extLst>
            <c:ext xmlns:c16="http://schemas.microsoft.com/office/drawing/2014/chart" uri="{C3380CC4-5D6E-409C-BE32-E72D297353CC}">
              <c16:uniqueId val="{00000000-39A7-4FFD-8F67-32EABE2E24D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0.22</c:v>
                </c:pt>
              </c:numCache>
            </c:numRef>
          </c:val>
          <c:smooth val="0"/>
          <c:extLst>
            <c:ext xmlns:c16="http://schemas.microsoft.com/office/drawing/2014/chart" uri="{C3380CC4-5D6E-409C-BE32-E72D297353CC}">
              <c16:uniqueId val="{00000001-39A7-4FFD-8F67-32EABE2E24D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72.09</c:v>
                </c:pt>
                <c:pt idx="1">
                  <c:v>74.69</c:v>
                </c:pt>
                <c:pt idx="2">
                  <c:v>72.8</c:v>
                </c:pt>
                <c:pt idx="3">
                  <c:v>73.56</c:v>
                </c:pt>
                <c:pt idx="4">
                  <c:v>62.39</c:v>
                </c:pt>
              </c:numCache>
            </c:numRef>
          </c:val>
          <c:extLst>
            <c:ext xmlns:c16="http://schemas.microsoft.com/office/drawing/2014/chart" uri="{C3380CC4-5D6E-409C-BE32-E72D297353CC}">
              <c16:uniqueId val="{00000000-7056-4B24-A0C3-1D866CB509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62.15</c:v>
                </c:pt>
              </c:numCache>
            </c:numRef>
          </c:val>
          <c:smooth val="0"/>
          <c:extLst>
            <c:ext xmlns:c16="http://schemas.microsoft.com/office/drawing/2014/chart" uri="{C3380CC4-5D6E-409C-BE32-E72D297353CC}">
              <c16:uniqueId val="{00000001-7056-4B24-A0C3-1D866CB509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93.49</c:v>
                </c:pt>
                <c:pt idx="1">
                  <c:v>93.82</c:v>
                </c:pt>
                <c:pt idx="2">
                  <c:v>93.9</c:v>
                </c:pt>
                <c:pt idx="3">
                  <c:v>94.26</c:v>
                </c:pt>
                <c:pt idx="4">
                  <c:v>94.3</c:v>
                </c:pt>
              </c:numCache>
            </c:numRef>
          </c:val>
          <c:extLst>
            <c:ext xmlns:c16="http://schemas.microsoft.com/office/drawing/2014/chart" uri="{C3380CC4-5D6E-409C-BE32-E72D297353CC}">
              <c16:uniqueId val="{00000000-D434-4168-A62F-38A34D8875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94.96</c:v>
                </c:pt>
              </c:numCache>
            </c:numRef>
          </c:val>
          <c:smooth val="0"/>
          <c:extLst>
            <c:ext xmlns:c16="http://schemas.microsoft.com/office/drawing/2014/chart" uri="{C3380CC4-5D6E-409C-BE32-E72D297353CC}">
              <c16:uniqueId val="{00000001-D434-4168-A62F-38A34D8875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112.6</c:v>
                </c:pt>
                <c:pt idx="1">
                  <c:v>108.57</c:v>
                </c:pt>
                <c:pt idx="2">
                  <c:v>108.31</c:v>
                </c:pt>
                <c:pt idx="3">
                  <c:v>108.19</c:v>
                </c:pt>
                <c:pt idx="4">
                  <c:v>107.18</c:v>
                </c:pt>
              </c:numCache>
            </c:numRef>
          </c:val>
          <c:extLst>
            <c:ext xmlns:c16="http://schemas.microsoft.com/office/drawing/2014/chart" uri="{C3380CC4-5D6E-409C-BE32-E72D297353CC}">
              <c16:uniqueId val="{00000000-7131-455B-B1C3-79F71380B9F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105.55</c:v>
                </c:pt>
              </c:numCache>
            </c:numRef>
          </c:val>
          <c:smooth val="0"/>
          <c:extLst>
            <c:ext xmlns:c16="http://schemas.microsoft.com/office/drawing/2014/chart" uri="{C3380CC4-5D6E-409C-BE32-E72D297353CC}">
              <c16:uniqueId val="{00000001-7131-455B-B1C3-79F71380B9F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39.630000000000003</c:v>
                </c:pt>
                <c:pt idx="1">
                  <c:v>40.770000000000003</c:v>
                </c:pt>
                <c:pt idx="2">
                  <c:v>42.05</c:v>
                </c:pt>
                <c:pt idx="3">
                  <c:v>43.74</c:v>
                </c:pt>
                <c:pt idx="4">
                  <c:v>44.92</c:v>
                </c:pt>
              </c:numCache>
            </c:numRef>
          </c:val>
          <c:extLst>
            <c:ext xmlns:c16="http://schemas.microsoft.com/office/drawing/2014/chart" uri="{C3380CC4-5D6E-409C-BE32-E72D297353CC}">
              <c16:uniqueId val="{00000000-6F66-4F5B-AB46-976460BC65F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36.700000000000003</c:v>
                </c:pt>
              </c:numCache>
            </c:numRef>
          </c:val>
          <c:smooth val="0"/>
          <c:extLst>
            <c:ext xmlns:c16="http://schemas.microsoft.com/office/drawing/2014/chart" uri="{C3380CC4-5D6E-409C-BE32-E72D297353CC}">
              <c16:uniqueId val="{00000001-6F66-4F5B-AB46-976460BC65F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10.99</c:v>
                </c:pt>
                <c:pt idx="1">
                  <c:v>12.3</c:v>
                </c:pt>
                <c:pt idx="2">
                  <c:v>12.84</c:v>
                </c:pt>
                <c:pt idx="3">
                  <c:v>15.81</c:v>
                </c:pt>
                <c:pt idx="4">
                  <c:v>17.149999999999999</c:v>
                </c:pt>
              </c:numCache>
            </c:numRef>
          </c:val>
          <c:extLst>
            <c:ext xmlns:c16="http://schemas.microsoft.com/office/drawing/2014/chart" uri="{C3380CC4-5D6E-409C-BE32-E72D297353CC}">
              <c16:uniqueId val="{00000000-A870-4634-AEB0-212792C1544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10.69</c:v>
                </c:pt>
              </c:numCache>
            </c:numRef>
          </c:val>
          <c:smooth val="0"/>
          <c:extLst>
            <c:ext xmlns:c16="http://schemas.microsoft.com/office/drawing/2014/chart" uri="{C3380CC4-5D6E-409C-BE32-E72D297353CC}">
              <c16:uniqueId val="{00000001-A870-4634-AEB0-212792C1544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6A-4CD2-B3FE-A2087E181E7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4.38</c:v>
                </c:pt>
              </c:numCache>
            </c:numRef>
          </c:val>
          <c:smooth val="0"/>
          <c:extLst>
            <c:ext xmlns:c16="http://schemas.microsoft.com/office/drawing/2014/chart" uri="{C3380CC4-5D6E-409C-BE32-E72D297353CC}">
              <c16:uniqueId val="{00000001-C56A-4CD2-B3FE-A2087E181E7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74.709999999999994</c:v>
                </c:pt>
                <c:pt idx="1">
                  <c:v>68.78</c:v>
                </c:pt>
                <c:pt idx="2">
                  <c:v>80.02</c:v>
                </c:pt>
                <c:pt idx="3">
                  <c:v>86.41</c:v>
                </c:pt>
                <c:pt idx="4">
                  <c:v>93.82</c:v>
                </c:pt>
              </c:numCache>
            </c:numRef>
          </c:val>
          <c:extLst>
            <c:ext xmlns:c16="http://schemas.microsoft.com/office/drawing/2014/chart" uri="{C3380CC4-5D6E-409C-BE32-E72D297353CC}">
              <c16:uniqueId val="{00000000-7740-4624-8E6A-C80A6E9808D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99.9</c:v>
                </c:pt>
              </c:numCache>
            </c:numRef>
          </c:val>
          <c:smooth val="0"/>
          <c:extLst>
            <c:ext xmlns:c16="http://schemas.microsoft.com/office/drawing/2014/chart" uri="{C3380CC4-5D6E-409C-BE32-E72D297353CC}">
              <c16:uniqueId val="{00000001-7740-4624-8E6A-C80A6E9808D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855.96</c:v>
                </c:pt>
                <c:pt idx="1">
                  <c:v>819.71</c:v>
                </c:pt>
                <c:pt idx="2">
                  <c:v>818.54</c:v>
                </c:pt>
                <c:pt idx="3">
                  <c:v>808.98</c:v>
                </c:pt>
                <c:pt idx="4">
                  <c:v>804.18</c:v>
                </c:pt>
              </c:numCache>
            </c:numRef>
          </c:val>
          <c:extLst>
            <c:ext xmlns:c16="http://schemas.microsoft.com/office/drawing/2014/chart" uri="{C3380CC4-5D6E-409C-BE32-E72D297353CC}">
              <c16:uniqueId val="{00000000-74C3-4867-9514-2F7A3FF2583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624.62</c:v>
                </c:pt>
              </c:numCache>
            </c:numRef>
          </c:val>
          <c:smooth val="0"/>
          <c:extLst>
            <c:ext xmlns:c16="http://schemas.microsoft.com/office/drawing/2014/chart" uri="{C3380CC4-5D6E-409C-BE32-E72D297353CC}">
              <c16:uniqueId val="{00000001-74C3-4867-9514-2F7A3FF2583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99.99</c:v>
                </c:pt>
                <c:pt idx="4">
                  <c:v>100</c:v>
                </c:pt>
              </c:numCache>
            </c:numRef>
          </c:val>
          <c:extLst>
            <c:ext xmlns:c16="http://schemas.microsoft.com/office/drawing/2014/chart" uri="{C3380CC4-5D6E-409C-BE32-E72D297353CC}">
              <c16:uniqueId val="{00000000-8FA9-4A08-B5A5-58C1254007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99.29</c:v>
                </c:pt>
              </c:numCache>
            </c:numRef>
          </c:val>
          <c:smooth val="0"/>
          <c:extLst>
            <c:ext xmlns:c16="http://schemas.microsoft.com/office/drawing/2014/chart" uri="{C3380CC4-5D6E-409C-BE32-E72D297353CC}">
              <c16:uniqueId val="{00000001-8FA9-4A08-B5A5-58C1254007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187.53</c:v>
                </c:pt>
                <c:pt idx="1">
                  <c:v>186.92</c:v>
                </c:pt>
                <c:pt idx="2">
                  <c:v>187.19</c:v>
                </c:pt>
                <c:pt idx="3">
                  <c:v>187.34</c:v>
                </c:pt>
                <c:pt idx="4">
                  <c:v>187.33</c:v>
                </c:pt>
              </c:numCache>
            </c:numRef>
          </c:val>
          <c:extLst>
            <c:ext xmlns:c16="http://schemas.microsoft.com/office/drawing/2014/chart" uri="{C3380CC4-5D6E-409C-BE32-E72D297353CC}">
              <c16:uniqueId val="{00000000-C0FC-4375-9FFC-C528E673F28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144.28</c:v>
                </c:pt>
              </c:numCache>
            </c:numRef>
          </c:val>
          <c:smooth val="0"/>
          <c:extLst>
            <c:ext xmlns:c16="http://schemas.microsoft.com/office/drawing/2014/chart" uri="{C3380CC4-5D6E-409C-BE32-E72D297353CC}">
              <c16:uniqueId val="{00000001-C0FC-4375-9FFC-C528E673F28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15" zoomScale="130" zoomScaleNormal="130" workbookViewId="0">
      <selection activeCell="CD39" sqref="CD39"/>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四日市市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Ac1</v>
      </c>
      <c r="X8" s="64"/>
      <c r="Y8" s="64"/>
      <c r="Z8" s="64"/>
      <c r="AA8" s="64"/>
      <c r="AB8" s="64"/>
      <c r="AC8" s="64"/>
      <c r="AD8" s="65" t="str">
        <f>データ!$M$6</f>
        <v>自治体職員</v>
      </c>
      <c r="AE8" s="65"/>
      <c r="AF8" s="65"/>
      <c r="AG8" s="65"/>
      <c r="AH8" s="65"/>
      <c r="AI8" s="65"/>
      <c r="AJ8" s="65"/>
      <c r="AK8" s="3"/>
      <c r="AL8" s="45">
        <f>データ!S6</f>
        <v>306378</v>
      </c>
      <c r="AM8" s="45"/>
      <c r="AN8" s="45"/>
      <c r="AO8" s="45"/>
      <c r="AP8" s="45"/>
      <c r="AQ8" s="45"/>
      <c r="AR8" s="45"/>
      <c r="AS8" s="45"/>
      <c r="AT8" s="44">
        <f>データ!T6</f>
        <v>206.5</v>
      </c>
      <c r="AU8" s="44"/>
      <c r="AV8" s="44"/>
      <c r="AW8" s="44"/>
      <c r="AX8" s="44"/>
      <c r="AY8" s="44"/>
      <c r="AZ8" s="44"/>
      <c r="BA8" s="44"/>
      <c r="BB8" s="44">
        <f>データ!U6</f>
        <v>1483.67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f>データ!O6</f>
        <v>66.42</v>
      </c>
      <c r="J10" s="44"/>
      <c r="K10" s="44"/>
      <c r="L10" s="44"/>
      <c r="M10" s="44"/>
      <c r="N10" s="44"/>
      <c r="O10" s="44"/>
      <c r="P10" s="44">
        <f>データ!P6</f>
        <v>82.17</v>
      </c>
      <c r="Q10" s="44"/>
      <c r="R10" s="44"/>
      <c r="S10" s="44"/>
      <c r="T10" s="44"/>
      <c r="U10" s="44"/>
      <c r="V10" s="44"/>
      <c r="W10" s="44">
        <f>データ!Q6</f>
        <v>79.92</v>
      </c>
      <c r="X10" s="44"/>
      <c r="Y10" s="44"/>
      <c r="Z10" s="44"/>
      <c r="AA10" s="44"/>
      <c r="AB10" s="44"/>
      <c r="AC10" s="44"/>
      <c r="AD10" s="45">
        <f>データ!R6</f>
        <v>3520</v>
      </c>
      <c r="AE10" s="45"/>
      <c r="AF10" s="45"/>
      <c r="AG10" s="45"/>
      <c r="AH10" s="45"/>
      <c r="AI10" s="45"/>
      <c r="AJ10" s="45"/>
      <c r="AK10" s="2"/>
      <c r="AL10" s="45">
        <f>データ!V6</f>
        <v>251116</v>
      </c>
      <c r="AM10" s="45"/>
      <c r="AN10" s="45"/>
      <c r="AO10" s="45"/>
      <c r="AP10" s="45"/>
      <c r="AQ10" s="45"/>
      <c r="AR10" s="45"/>
      <c r="AS10" s="45"/>
      <c r="AT10" s="44">
        <f>データ!W6</f>
        <v>49.06</v>
      </c>
      <c r="AU10" s="44"/>
      <c r="AV10" s="44"/>
      <c r="AW10" s="44"/>
      <c r="AX10" s="44"/>
      <c r="AY10" s="44"/>
      <c r="AZ10" s="44"/>
      <c r="BA10" s="44"/>
      <c r="BB10" s="44">
        <f>データ!X6</f>
        <v>5118.55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MppbQyM/4Z/Jtbph4wh2KyDNC70A6hc02ikO5+mw9ADOafFFFMkICDg5UcgkxzFqmv9qYdz1nPEVu/gMTZpmFw==" saltValue="4TVL+bf9LJrZGprJz056U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242021</v>
      </c>
      <c r="D6" s="19">
        <f t="shared" si="3"/>
        <v>46</v>
      </c>
      <c r="E6" s="19">
        <f t="shared" si="3"/>
        <v>17</v>
      </c>
      <c r="F6" s="19">
        <f t="shared" si="3"/>
        <v>1</v>
      </c>
      <c r="G6" s="19">
        <f t="shared" si="3"/>
        <v>0</v>
      </c>
      <c r="H6" s="19" t="str">
        <f t="shared" si="3"/>
        <v>三重県　四日市市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66.42</v>
      </c>
      <c r="P6" s="20">
        <f t="shared" si="3"/>
        <v>82.17</v>
      </c>
      <c r="Q6" s="20">
        <f t="shared" si="3"/>
        <v>79.92</v>
      </c>
      <c r="R6" s="20">
        <f t="shared" si="3"/>
        <v>3520</v>
      </c>
      <c r="S6" s="20">
        <f t="shared" si="3"/>
        <v>306378</v>
      </c>
      <c r="T6" s="20">
        <f t="shared" si="3"/>
        <v>206.5</v>
      </c>
      <c r="U6" s="20">
        <f t="shared" si="3"/>
        <v>1483.67</v>
      </c>
      <c r="V6" s="20">
        <f t="shared" si="3"/>
        <v>251116</v>
      </c>
      <c r="W6" s="20">
        <f t="shared" si="3"/>
        <v>49.06</v>
      </c>
      <c r="X6" s="20">
        <f t="shared" si="3"/>
        <v>5118.55</v>
      </c>
      <c r="Y6" s="21">
        <f>IF(Y7="",NA(),Y7)</f>
        <v>112.6</v>
      </c>
      <c r="Z6" s="21">
        <f t="shared" ref="Z6:AH6" si="4">IF(Z7="",NA(),Z7)</f>
        <v>108.57</v>
      </c>
      <c r="AA6" s="21">
        <f t="shared" si="4"/>
        <v>108.31</v>
      </c>
      <c r="AB6" s="21">
        <f t="shared" si="4"/>
        <v>108.19</v>
      </c>
      <c r="AC6" s="21">
        <f t="shared" si="4"/>
        <v>107.18</v>
      </c>
      <c r="AD6" s="21">
        <f t="shared" si="4"/>
        <v>106.55</v>
      </c>
      <c r="AE6" s="21">
        <f t="shared" si="4"/>
        <v>106.01</v>
      </c>
      <c r="AF6" s="21">
        <f t="shared" si="4"/>
        <v>105.5</v>
      </c>
      <c r="AG6" s="21">
        <f t="shared" si="4"/>
        <v>105.24</v>
      </c>
      <c r="AH6" s="21">
        <f t="shared" si="4"/>
        <v>105.55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4.38</v>
      </c>
      <c r="AT6" s="20" t="str">
        <f>IF(AT7="","",IF(AT7="-","【-】","【"&amp;SUBSTITUTE(TEXT(AT7,"#,##0.00"),"-","△")&amp;"】"))</f>
        <v>【3.12】</v>
      </c>
      <c r="AU6" s="21">
        <f>IF(AU7="",NA(),AU7)</f>
        <v>74.709999999999994</v>
      </c>
      <c r="AV6" s="21">
        <f t="shared" ref="AV6:BD6" si="6">IF(AV7="",NA(),AV7)</f>
        <v>68.78</v>
      </c>
      <c r="AW6" s="21">
        <f t="shared" si="6"/>
        <v>80.02</v>
      </c>
      <c r="AX6" s="21">
        <f t="shared" si="6"/>
        <v>86.41</v>
      </c>
      <c r="AY6" s="21">
        <f t="shared" si="6"/>
        <v>93.82</v>
      </c>
      <c r="AZ6" s="21">
        <f t="shared" si="6"/>
        <v>72.930000000000007</v>
      </c>
      <c r="BA6" s="21">
        <f t="shared" si="6"/>
        <v>80.08</v>
      </c>
      <c r="BB6" s="21">
        <f t="shared" si="6"/>
        <v>87.33</v>
      </c>
      <c r="BC6" s="21">
        <f t="shared" si="6"/>
        <v>92.26</v>
      </c>
      <c r="BD6" s="21">
        <f t="shared" si="6"/>
        <v>99.9</v>
      </c>
      <c r="BE6" s="20" t="str">
        <f>IF(BE7="","",IF(BE7="-","【-】","【"&amp;SUBSTITUTE(TEXT(BE7,"#,##0.00"),"-","△")&amp;"】"))</f>
        <v>【82.75】</v>
      </c>
      <c r="BF6" s="21">
        <f>IF(BF7="",NA(),BF7)</f>
        <v>855.96</v>
      </c>
      <c r="BG6" s="21">
        <f t="shared" ref="BG6:BO6" si="7">IF(BG7="",NA(),BG7)</f>
        <v>819.71</v>
      </c>
      <c r="BH6" s="21">
        <f t="shared" si="7"/>
        <v>818.54</v>
      </c>
      <c r="BI6" s="21">
        <f t="shared" si="7"/>
        <v>808.98</v>
      </c>
      <c r="BJ6" s="21">
        <f t="shared" si="7"/>
        <v>804.18</v>
      </c>
      <c r="BK6" s="21">
        <f t="shared" si="7"/>
        <v>730.52</v>
      </c>
      <c r="BL6" s="21">
        <f t="shared" si="7"/>
        <v>672.33</v>
      </c>
      <c r="BM6" s="21">
        <f t="shared" si="7"/>
        <v>668.8</v>
      </c>
      <c r="BN6" s="21">
        <f t="shared" si="7"/>
        <v>652.79999999999995</v>
      </c>
      <c r="BO6" s="21">
        <f t="shared" si="7"/>
        <v>624.62</v>
      </c>
      <c r="BP6" s="20" t="str">
        <f>IF(BP7="","",IF(BP7="-","【-】","【"&amp;SUBSTITUTE(TEXT(BP7,"#,##0.00"),"-","△")&amp;"】"))</f>
        <v>【602.56】</v>
      </c>
      <c r="BQ6" s="21">
        <f>IF(BQ7="",NA(),BQ7)</f>
        <v>100</v>
      </c>
      <c r="BR6" s="21">
        <f t="shared" ref="BR6:BZ6" si="8">IF(BR7="",NA(),BR7)</f>
        <v>100</v>
      </c>
      <c r="BS6" s="21">
        <f t="shared" si="8"/>
        <v>100</v>
      </c>
      <c r="BT6" s="21">
        <f t="shared" si="8"/>
        <v>99.99</v>
      </c>
      <c r="BU6" s="21">
        <f t="shared" si="8"/>
        <v>100</v>
      </c>
      <c r="BV6" s="21">
        <f t="shared" si="8"/>
        <v>98.61</v>
      </c>
      <c r="BW6" s="21">
        <f t="shared" si="8"/>
        <v>98.75</v>
      </c>
      <c r="BX6" s="21">
        <f t="shared" si="8"/>
        <v>98.36</v>
      </c>
      <c r="BY6" s="21">
        <f t="shared" si="8"/>
        <v>97.29</v>
      </c>
      <c r="BZ6" s="21">
        <f t="shared" si="8"/>
        <v>99.29</v>
      </c>
      <c r="CA6" s="20" t="str">
        <f>IF(CA7="","",IF(CA7="-","【-】","【"&amp;SUBSTITUTE(TEXT(CA7,"#,##0.00"),"-","△")&amp;"】"))</f>
        <v>【97.94】</v>
      </c>
      <c r="CB6" s="21">
        <f>IF(CB7="",NA(),CB7)</f>
        <v>187.53</v>
      </c>
      <c r="CC6" s="21">
        <f t="shared" ref="CC6:CK6" si="9">IF(CC7="",NA(),CC7)</f>
        <v>186.92</v>
      </c>
      <c r="CD6" s="21">
        <f t="shared" si="9"/>
        <v>187.19</v>
      </c>
      <c r="CE6" s="21">
        <f t="shared" si="9"/>
        <v>187.34</v>
      </c>
      <c r="CF6" s="21">
        <f t="shared" si="9"/>
        <v>187.33</v>
      </c>
      <c r="CG6" s="21">
        <f t="shared" si="9"/>
        <v>141.24</v>
      </c>
      <c r="CH6" s="21">
        <f t="shared" si="9"/>
        <v>142.03</v>
      </c>
      <c r="CI6" s="21">
        <f t="shared" si="9"/>
        <v>142.11000000000001</v>
      </c>
      <c r="CJ6" s="21">
        <f t="shared" si="9"/>
        <v>145.49</v>
      </c>
      <c r="CK6" s="21">
        <f t="shared" si="9"/>
        <v>144.28</v>
      </c>
      <c r="CL6" s="20" t="str">
        <f>IF(CL7="","",IF(CL7="-","【-】","【"&amp;SUBSTITUTE(TEXT(CL7,"#,##0.00"),"-","△")&amp;"】"))</f>
        <v>【140.98】</v>
      </c>
      <c r="CM6" s="21">
        <f>IF(CM7="",NA(),CM7)</f>
        <v>72.09</v>
      </c>
      <c r="CN6" s="21">
        <f t="shared" ref="CN6:CV6" si="10">IF(CN7="",NA(),CN7)</f>
        <v>74.69</v>
      </c>
      <c r="CO6" s="21">
        <f t="shared" si="10"/>
        <v>72.8</v>
      </c>
      <c r="CP6" s="21">
        <f t="shared" si="10"/>
        <v>73.56</v>
      </c>
      <c r="CQ6" s="21">
        <f t="shared" si="10"/>
        <v>62.39</v>
      </c>
      <c r="CR6" s="21">
        <f t="shared" si="10"/>
        <v>61.7</v>
      </c>
      <c r="CS6" s="21">
        <f t="shared" si="10"/>
        <v>63.04</v>
      </c>
      <c r="CT6" s="21">
        <f t="shared" si="10"/>
        <v>60.55</v>
      </c>
      <c r="CU6" s="21">
        <f t="shared" si="10"/>
        <v>61.49</v>
      </c>
      <c r="CV6" s="21">
        <f t="shared" si="10"/>
        <v>62.15</v>
      </c>
      <c r="CW6" s="20" t="str">
        <f>IF(CW7="","",IF(CW7="-","【-】","【"&amp;SUBSTITUTE(TEXT(CW7,"#,##0.00"),"-","△")&amp;"】"))</f>
        <v>【60.13】</v>
      </c>
      <c r="CX6" s="21">
        <f>IF(CX7="",NA(),CX7)</f>
        <v>93.49</v>
      </c>
      <c r="CY6" s="21">
        <f t="shared" ref="CY6:DG6" si="11">IF(CY7="",NA(),CY7)</f>
        <v>93.82</v>
      </c>
      <c r="CZ6" s="21">
        <f t="shared" si="11"/>
        <v>93.9</v>
      </c>
      <c r="DA6" s="21">
        <f t="shared" si="11"/>
        <v>94.26</v>
      </c>
      <c r="DB6" s="21">
        <f t="shared" si="11"/>
        <v>94.3</v>
      </c>
      <c r="DC6" s="21">
        <f t="shared" si="11"/>
        <v>94.56</v>
      </c>
      <c r="DD6" s="21">
        <f t="shared" si="11"/>
        <v>94.75</v>
      </c>
      <c r="DE6" s="21">
        <f t="shared" si="11"/>
        <v>94.92</v>
      </c>
      <c r="DF6" s="21">
        <f t="shared" si="11"/>
        <v>95.01</v>
      </c>
      <c r="DG6" s="21">
        <f t="shared" si="11"/>
        <v>94.96</v>
      </c>
      <c r="DH6" s="20" t="str">
        <f>IF(DH7="","",IF(DH7="-","【-】","【"&amp;SUBSTITUTE(TEXT(DH7,"#,##0.00"),"-","△")&amp;"】"))</f>
        <v>【96.00】</v>
      </c>
      <c r="DI6" s="21">
        <f>IF(DI7="",NA(),DI7)</f>
        <v>39.630000000000003</v>
      </c>
      <c r="DJ6" s="21">
        <f t="shared" ref="DJ6:DR6" si="12">IF(DJ7="",NA(),DJ7)</f>
        <v>40.770000000000003</v>
      </c>
      <c r="DK6" s="21">
        <f t="shared" si="12"/>
        <v>42.05</v>
      </c>
      <c r="DL6" s="21">
        <f t="shared" si="12"/>
        <v>43.74</v>
      </c>
      <c r="DM6" s="21">
        <f t="shared" si="12"/>
        <v>44.92</v>
      </c>
      <c r="DN6" s="21">
        <f t="shared" si="12"/>
        <v>28.87</v>
      </c>
      <c r="DO6" s="21">
        <f t="shared" si="12"/>
        <v>31.34</v>
      </c>
      <c r="DP6" s="21">
        <f t="shared" si="12"/>
        <v>32.909999999999997</v>
      </c>
      <c r="DQ6" s="21">
        <f t="shared" si="12"/>
        <v>34.869999999999997</v>
      </c>
      <c r="DR6" s="21">
        <f t="shared" si="12"/>
        <v>36.700000000000003</v>
      </c>
      <c r="DS6" s="20" t="str">
        <f>IF(DS7="","",IF(DS7="-","【-】","【"&amp;SUBSTITUTE(TEXT(DS7,"#,##0.00"),"-","△")&amp;"】"))</f>
        <v>【42.20】</v>
      </c>
      <c r="DT6" s="21">
        <f>IF(DT7="",NA(),DT7)</f>
        <v>10.99</v>
      </c>
      <c r="DU6" s="21">
        <f t="shared" ref="DU6:EC6" si="13">IF(DU7="",NA(),DU7)</f>
        <v>12.3</v>
      </c>
      <c r="DV6" s="21">
        <f t="shared" si="13"/>
        <v>12.84</v>
      </c>
      <c r="DW6" s="21">
        <f t="shared" si="13"/>
        <v>15.81</v>
      </c>
      <c r="DX6" s="21">
        <f t="shared" si="13"/>
        <v>17.149999999999999</v>
      </c>
      <c r="DY6" s="21">
        <f t="shared" si="13"/>
        <v>5.64</v>
      </c>
      <c r="DZ6" s="21">
        <f t="shared" si="13"/>
        <v>6.43</v>
      </c>
      <c r="EA6" s="21">
        <f t="shared" si="13"/>
        <v>7.75</v>
      </c>
      <c r="EB6" s="21">
        <f t="shared" si="13"/>
        <v>9.44</v>
      </c>
      <c r="EC6" s="21">
        <f t="shared" si="13"/>
        <v>10.69</v>
      </c>
      <c r="ED6" s="20" t="str">
        <f>IF(ED7="","",IF(ED7="-","【-】","【"&amp;SUBSTITUTE(TEXT(ED7,"#,##0.00"),"-","△")&amp;"】"))</f>
        <v>【9.46】</v>
      </c>
      <c r="EE6" s="21">
        <f>IF(EE7="",NA(),EE7)</f>
        <v>2.2999999999999998</v>
      </c>
      <c r="EF6" s="21">
        <f t="shared" ref="EF6:EN6" si="14">IF(EF7="",NA(),EF7)</f>
        <v>2.48</v>
      </c>
      <c r="EG6" s="21">
        <f t="shared" si="14"/>
        <v>2.62</v>
      </c>
      <c r="EH6" s="21">
        <f t="shared" si="14"/>
        <v>2.69</v>
      </c>
      <c r="EI6" s="21">
        <f t="shared" si="14"/>
        <v>2.69</v>
      </c>
      <c r="EJ6" s="21">
        <f t="shared" si="14"/>
        <v>0.19</v>
      </c>
      <c r="EK6" s="21">
        <f t="shared" si="14"/>
        <v>0.19</v>
      </c>
      <c r="EL6" s="21">
        <f t="shared" si="14"/>
        <v>0.21</v>
      </c>
      <c r="EM6" s="21">
        <f t="shared" si="14"/>
        <v>0.2</v>
      </c>
      <c r="EN6" s="21">
        <f t="shared" si="14"/>
        <v>0.22</v>
      </c>
      <c r="EO6" s="20" t="str">
        <f>IF(EO7="","",IF(EO7="-","【-】","【"&amp;SUBSTITUTE(TEXT(EO7,"#,##0.00"),"-","△")&amp;"】"))</f>
        <v>【0.19】</v>
      </c>
    </row>
    <row r="7" spans="1:148" s="22" customFormat="1" x14ac:dyDescent="0.2">
      <c r="A7" s="14"/>
      <c r="B7" s="23">
        <v>2024</v>
      </c>
      <c r="C7" s="23">
        <v>242021</v>
      </c>
      <c r="D7" s="23">
        <v>46</v>
      </c>
      <c r="E7" s="23">
        <v>17</v>
      </c>
      <c r="F7" s="23">
        <v>1</v>
      </c>
      <c r="G7" s="23">
        <v>0</v>
      </c>
      <c r="H7" s="23" t="s">
        <v>95</v>
      </c>
      <c r="I7" s="23" t="s">
        <v>96</v>
      </c>
      <c r="J7" s="23" t="s">
        <v>97</v>
      </c>
      <c r="K7" s="23" t="s">
        <v>98</v>
      </c>
      <c r="L7" s="23" t="s">
        <v>99</v>
      </c>
      <c r="M7" s="23" t="s">
        <v>100</v>
      </c>
      <c r="N7" s="24" t="s">
        <v>101</v>
      </c>
      <c r="O7" s="24">
        <v>66.42</v>
      </c>
      <c r="P7" s="24">
        <v>82.17</v>
      </c>
      <c r="Q7" s="24">
        <v>79.92</v>
      </c>
      <c r="R7" s="24">
        <v>3520</v>
      </c>
      <c r="S7" s="24">
        <v>306378</v>
      </c>
      <c r="T7" s="24">
        <v>206.5</v>
      </c>
      <c r="U7" s="24">
        <v>1483.67</v>
      </c>
      <c r="V7" s="24">
        <v>251116</v>
      </c>
      <c r="W7" s="24">
        <v>49.06</v>
      </c>
      <c r="X7" s="24">
        <v>5118.55</v>
      </c>
      <c r="Y7" s="24">
        <v>112.6</v>
      </c>
      <c r="Z7" s="24">
        <v>108.57</v>
      </c>
      <c r="AA7" s="24">
        <v>108.31</v>
      </c>
      <c r="AB7" s="24">
        <v>108.19</v>
      </c>
      <c r="AC7" s="24">
        <v>107.18</v>
      </c>
      <c r="AD7" s="24">
        <v>106.55</v>
      </c>
      <c r="AE7" s="24">
        <v>106.01</v>
      </c>
      <c r="AF7" s="24">
        <v>105.5</v>
      </c>
      <c r="AG7" s="24">
        <v>105.24</v>
      </c>
      <c r="AH7" s="24">
        <v>105.55</v>
      </c>
      <c r="AI7" s="24">
        <v>105.36</v>
      </c>
      <c r="AJ7" s="24">
        <v>0</v>
      </c>
      <c r="AK7" s="24">
        <v>0</v>
      </c>
      <c r="AL7" s="24">
        <v>0</v>
      </c>
      <c r="AM7" s="24">
        <v>0</v>
      </c>
      <c r="AN7" s="24">
        <v>0</v>
      </c>
      <c r="AO7" s="24">
        <v>5.95</v>
      </c>
      <c r="AP7" s="24">
        <v>5.27</v>
      </c>
      <c r="AQ7" s="24">
        <v>4.83</v>
      </c>
      <c r="AR7" s="24">
        <v>4.5</v>
      </c>
      <c r="AS7" s="24">
        <v>4.38</v>
      </c>
      <c r="AT7" s="24">
        <v>3.12</v>
      </c>
      <c r="AU7" s="24">
        <v>74.709999999999994</v>
      </c>
      <c r="AV7" s="24">
        <v>68.78</v>
      </c>
      <c r="AW7" s="24">
        <v>80.02</v>
      </c>
      <c r="AX7" s="24">
        <v>86.41</v>
      </c>
      <c r="AY7" s="24">
        <v>93.82</v>
      </c>
      <c r="AZ7" s="24">
        <v>72.930000000000007</v>
      </c>
      <c r="BA7" s="24">
        <v>80.08</v>
      </c>
      <c r="BB7" s="24">
        <v>87.33</v>
      </c>
      <c r="BC7" s="24">
        <v>92.26</v>
      </c>
      <c r="BD7" s="24">
        <v>99.9</v>
      </c>
      <c r="BE7" s="24">
        <v>82.75</v>
      </c>
      <c r="BF7" s="24">
        <v>855.96</v>
      </c>
      <c r="BG7" s="24">
        <v>819.71</v>
      </c>
      <c r="BH7" s="24">
        <v>818.54</v>
      </c>
      <c r="BI7" s="24">
        <v>808.98</v>
      </c>
      <c r="BJ7" s="24">
        <v>804.18</v>
      </c>
      <c r="BK7" s="24">
        <v>730.52</v>
      </c>
      <c r="BL7" s="24">
        <v>672.33</v>
      </c>
      <c r="BM7" s="24">
        <v>668.8</v>
      </c>
      <c r="BN7" s="24">
        <v>652.79999999999995</v>
      </c>
      <c r="BO7" s="24">
        <v>624.62</v>
      </c>
      <c r="BP7" s="24">
        <v>602.55999999999995</v>
      </c>
      <c r="BQ7" s="24">
        <v>100</v>
      </c>
      <c r="BR7" s="24">
        <v>100</v>
      </c>
      <c r="BS7" s="24">
        <v>100</v>
      </c>
      <c r="BT7" s="24">
        <v>99.99</v>
      </c>
      <c r="BU7" s="24">
        <v>100</v>
      </c>
      <c r="BV7" s="24">
        <v>98.61</v>
      </c>
      <c r="BW7" s="24">
        <v>98.75</v>
      </c>
      <c r="BX7" s="24">
        <v>98.36</v>
      </c>
      <c r="BY7" s="24">
        <v>97.29</v>
      </c>
      <c r="BZ7" s="24">
        <v>99.29</v>
      </c>
      <c r="CA7" s="24">
        <v>97.94</v>
      </c>
      <c r="CB7" s="24">
        <v>187.53</v>
      </c>
      <c r="CC7" s="24">
        <v>186.92</v>
      </c>
      <c r="CD7" s="24">
        <v>187.19</v>
      </c>
      <c r="CE7" s="24">
        <v>187.34</v>
      </c>
      <c r="CF7" s="24">
        <v>187.33</v>
      </c>
      <c r="CG7" s="24">
        <v>141.24</v>
      </c>
      <c r="CH7" s="24">
        <v>142.03</v>
      </c>
      <c r="CI7" s="24">
        <v>142.11000000000001</v>
      </c>
      <c r="CJ7" s="24">
        <v>145.49</v>
      </c>
      <c r="CK7" s="24">
        <v>144.28</v>
      </c>
      <c r="CL7" s="24">
        <v>140.97999999999999</v>
      </c>
      <c r="CM7" s="24">
        <v>72.09</v>
      </c>
      <c r="CN7" s="24">
        <v>74.69</v>
      </c>
      <c r="CO7" s="24">
        <v>72.8</v>
      </c>
      <c r="CP7" s="24">
        <v>73.56</v>
      </c>
      <c r="CQ7" s="24">
        <v>62.39</v>
      </c>
      <c r="CR7" s="24">
        <v>61.7</v>
      </c>
      <c r="CS7" s="24">
        <v>63.04</v>
      </c>
      <c r="CT7" s="24">
        <v>60.55</v>
      </c>
      <c r="CU7" s="24">
        <v>61.49</v>
      </c>
      <c r="CV7" s="24">
        <v>62.15</v>
      </c>
      <c r="CW7" s="24">
        <v>60.13</v>
      </c>
      <c r="CX7" s="24">
        <v>93.49</v>
      </c>
      <c r="CY7" s="24">
        <v>93.82</v>
      </c>
      <c r="CZ7" s="24">
        <v>93.9</v>
      </c>
      <c r="DA7" s="24">
        <v>94.26</v>
      </c>
      <c r="DB7" s="24">
        <v>94.3</v>
      </c>
      <c r="DC7" s="24">
        <v>94.56</v>
      </c>
      <c r="DD7" s="24">
        <v>94.75</v>
      </c>
      <c r="DE7" s="24">
        <v>94.92</v>
      </c>
      <c r="DF7" s="24">
        <v>95.01</v>
      </c>
      <c r="DG7" s="24">
        <v>94.96</v>
      </c>
      <c r="DH7" s="24">
        <v>96</v>
      </c>
      <c r="DI7" s="24">
        <v>39.630000000000003</v>
      </c>
      <c r="DJ7" s="24">
        <v>40.770000000000003</v>
      </c>
      <c r="DK7" s="24">
        <v>42.05</v>
      </c>
      <c r="DL7" s="24">
        <v>43.74</v>
      </c>
      <c r="DM7" s="24">
        <v>44.92</v>
      </c>
      <c r="DN7" s="24">
        <v>28.87</v>
      </c>
      <c r="DO7" s="24">
        <v>31.34</v>
      </c>
      <c r="DP7" s="24">
        <v>32.909999999999997</v>
      </c>
      <c r="DQ7" s="24">
        <v>34.869999999999997</v>
      </c>
      <c r="DR7" s="24">
        <v>36.700000000000003</v>
      </c>
      <c r="DS7" s="24">
        <v>42.2</v>
      </c>
      <c r="DT7" s="24">
        <v>10.99</v>
      </c>
      <c r="DU7" s="24">
        <v>12.3</v>
      </c>
      <c r="DV7" s="24">
        <v>12.84</v>
      </c>
      <c r="DW7" s="24">
        <v>15.81</v>
      </c>
      <c r="DX7" s="24">
        <v>17.149999999999999</v>
      </c>
      <c r="DY7" s="24">
        <v>5.64</v>
      </c>
      <c r="DZ7" s="24">
        <v>6.43</v>
      </c>
      <c r="EA7" s="24">
        <v>7.75</v>
      </c>
      <c r="EB7" s="24">
        <v>9.44</v>
      </c>
      <c r="EC7" s="24">
        <v>10.69</v>
      </c>
      <c r="ED7" s="24">
        <v>9.4600000000000009</v>
      </c>
      <c r="EE7" s="24">
        <v>2.2999999999999998</v>
      </c>
      <c r="EF7" s="24">
        <v>2.48</v>
      </c>
      <c r="EG7" s="24">
        <v>2.62</v>
      </c>
      <c r="EH7" s="24">
        <v>2.69</v>
      </c>
      <c r="EI7" s="24">
        <v>2.69</v>
      </c>
      <c r="EJ7" s="24">
        <v>0.19</v>
      </c>
      <c r="EK7" s="24">
        <v>0.19</v>
      </c>
      <c r="EL7" s="24">
        <v>0.21</v>
      </c>
      <c r="EM7" s="24">
        <v>0.2</v>
      </c>
      <c r="EN7" s="24">
        <v>0.22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