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B:\108商工観光部\01商業振興労政課\所属専用\005市営駐車場\130　調査照会\R7\2月10日〆\"/>
    </mc:Choice>
  </mc:AlternateContent>
  <xr:revisionPtr revIDLastSave="0" documentId="13_ncr:1_{04FB3808-8DA3-4918-AF08-3F2214D0BE91}" xr6:coauthVersionLast="36" xr6:coauthVersionMax="36" xr10:uidLastSave="{00000000-0000-0000-0000-000000000000}"/>
  <workbookProtection workbookAlgorithmName="SHA-512" workbookHashValue="IVLO2TSkj/HeOSXl3SWEvT/NB4R3hGENDcCMDVAXwWKcicYU5B9oUk3+s3AccoKy74KLzZqYwnB2obY8qeLFNg==" workbookSaltValue="dobJ5Nb5UtEiXGaRsIOeaw==" workbookSpinCount="100000" lockStructure="1"/>
  <bookViews>
    <workbookView xWindow="0" yWindow="0" windowWidth="23040" windowHeight="9210" xr2:uid="{00000000-000D-0000-FFFF-FFFF00000000}"/>
  </bookViews>
  <sheets>
    <sheet name="法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LH31" i="4" s="1"/>
  <c r="DM7" i="5"/>
  <c r="DL7" i="5"/>
  <c r="DK7" i="5"/>
  <c r="DI7" i="5"/>
  <c r="DH7" i="5"/>
  <c r="DG7" i="5"/>
  <c r="DF7" i="5"/>
  <c r="DE7" i="5"/>
  <c r="KA78" i="4" s="1"/>
  <c r="DD7" i="5"/>
  <c r="MI77" i="4" s="1"/>
  <c r="DC7" i="5"/>
  <c r="DB7" i="5"/>
  <c r="DA7" i="5"/>
  <c r="CZ7" i="5"/>
  <c r="CX7" i="5"/>
  <c r="IT78" i="4" s="1"/>
  <c r="CW7" i="5"/>
  <c r="IE78" i="4" s="1"/>
  <c r="CV7" i="5"/>
  <c r="HP78" i="4" s="1"/>
  <c r="CU7" i="5"/>
  <c r="HA78" i="4" s="1"/>
  <c r="CT7" i="5"/>
  <c r="CS7" i="5"/>
  <c r="CR7" i="5"/>
  <c r="CQ7" i="5"/>
  <c r="CP7" i="5"/>
  <c r="HA77" i="4" s="1"/>
  <c r="CO7" i="5"/>
  <c r="GL77" i="4" s="1"/>
  <c r="CN7" i="5"/>
  <c r="CM7" i="5"/>
  <c r="CV67" i="4" s="1"/>
  <c r="CK7" i="5"/>
  <c r="CJ7" i="5"/>
  <c r="CI7" i="5"/>
  <c r="AV78" i="4" s="1"/>
  <c r="CH7" i="5"/>
  <c r="CG7" i="5"/>
  <c r="CF7" i="5"/>
  <c r="BZ77" i="4" s="1"/>
  <c r="CE7" i="5"/>
  <c r="BK77" i="4" s="1"/>
  <c r="CD7" i="5"/>
  <c r="CC7" i="5"/>
  <c r="CB7" i="5"/>
  <c r="BZ7" i="5"/>
  <c r="BY7" i="5"/>
  <c r="LH53" i="4" s="1"/>
  <c r="BX7" i="5"/>
  <c r="KO53" i="4" s="1"/>
  <c r="BW7" i="5"/>
  <c r="JV53" i="4" s="1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GQ52" i="4" s="1"/>
  <c r="BH7" i="5"/>
  <c r="BG7" i="5"/>
  <c r="BF7" i="5"/>
  <c r="BD7" i="5"/>
  <c r="CS53" i="4" s="1"/>
  <c r="BC7" i="5"/>
  <c r="BB7" i="5"/>
  <c r="BA7" i="5"/>
  <c r="AZ7" i="5"/>
  <c r="AY7" i="5"/>
  <c r="CS52" i="4" s="1"/>
  <c r="AX7" i="5"/>
  <c r="BZ52" i="4" s="1"/>
  <c r="AW7" i="5"/>
  <c r="BG52" i="4" s="1"/>
  <c r="AV7" i="5"/>
  <c r="AN52" i="4" s="1"/>
  <c r="AU7" i="5"/>
  <c r="U52" i="4" s="1"/>
  <c r="AS7" i="5"/>
  <c r="AR7" i="5"/>
  <c r="AQ7" i="5"/>
  <c r="AP7" i="5"/>
  <c r="FE32" i="4" s="1"/>
  <c r="AO7" i="5"/>
  <c r="EL32" i="4" s="1"/>
  <c r="AN7" i="5"/>
  <c r="AM7" i="5"/>
  <c r="AL7" i="5"/>
  <c r="FX31" i="4" s="1"/>
  <c r="AK7" i="5"/>
  <c r="AJ7" i="5"/>
  <c r="AH7" i="5"/>
  <c r="AG7" i="5"/>
  <c r="AF7" i="5"/>
  <c r="AE7" i="5"/>
  <c r="AD7" i="5"/>
  <c r="U32" i="4" s="1"/>
  <c r="AC7" i="5"/>
  <c r="AB7" i="5"/>
  <c r="AA7" i="5"/>
  <c r="Z7" i="5"/>
  <c r="AN31" i="4" s="1"/>
  <c r="Y7" i="5"/>
  <c r="X7" i="5"/>
  <c r="W7" i="5"/>
  <c r="JQ10" i="4" s="1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B10" i="4" s="1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H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K88" i="4"/>
  <c r="G88" i="4"/>
  <c r="MI78" i="4"/>
  <c r="LT78" i="4"/>
  <c r="LE78" i="4"/>
  <c r="KP78" i="4"/>
  <c r="GL78" i="4"/>
  <c r="BZ78" i="4"/>
  <c r="BK78" i="4"/>
  <c r="AG78" i="4"/>
  <c r="R78" i="4"/>
  <c r="LT77" i="4"/>
  <c r="LE77" i="4"/>
  <c r="KP77" i="4"/>
  <c r="KA77" i="4"/>
  <c r="IT77" i="4"/>
  <c r="IE77" i="4"/>
  <c r="HP77" i="4"/>
  <c r="AV77" i="4"/>
  <c r="AG77" i="4"/>
  <c r="R77" i="4"/>
  <c r="CV76" i="4"/>
  <c r="MA53" i="4"/>
  <c r="HJ53" i="4"/>
  <c r="GQ53" i="4"/>
  <c r="FX53" i="4"/>
  <c r="EL53" i="4"/>
  <c r="BZ53" i="4"/>
  <c r="BG53" i="4"/>
  <c r="AN53" i="4"/>
  <c r="U53" i="4"/>
  <c r="MA52" i="4"/>
  <c r="LH52" i="4"/>
  <c r="KO52" i="4"/>
  <c r="JV52" i="4"/>
  <c r="JC52" i="4"/>
  <c r="HJ52" i="4"/>
  <c r="FX52" i="4"/>
  <c r="FE52" i="4"/>
  <c r="EL52" i="4"/>
  <c r="MA32" i="4"/>
  <c r="LH32" i="4"/>
  <c r="KO32" i="4"/>
  <c r="JV32" i="4"/>
  <c r="JC32" i="4"/>
  <c r="HJ32" i="4"/>
  <c r="GQ32" i="4"/>
  <c r="FX32" i="4"/>
  <c r="CS32" i="4"/>
  <c r="BZ32" i="4"/>
  <c r="BG32" i="4"/>
  <c r="AN32" i="4"/>
  <c r="KO31" i="4"/>
  <c r="JV31" i="4"/>
  <c r="JC31" i="4"/>
  <c r="HJ31" i="4"/>
  <c r="GQ31" i="4"/>
  <c r="FE31" i="4"/>
  <c r="EL31" i="4"/>
  <c r="CS31" i="4"/>
  <c r="BZ31" i="4"/>
  <c r="BG31" i="4"/>
  <c r="U31" i="4"/>
  <c r="LJ10" i="4"/>
  <c r="JQ8" i="4"/>
  <c r="HX8" i="4"/>
  <c r="FJ8" i="4"/>
  <c r="CF8" i="4"/>
  <c r="AQ8" i="4"/>
  <c r="B8" i="4"/>
  <c r="B6" i="4" l="1"/>
  <c r="CS30" i="4"/>
  <c r="BZ76" i="4"/>
  <c r="MA51" i="4"/>
  <c r="MI76" i="4"/>
  <c r="HJ51" i="4"/>
  <c r="MA30" i="4"/>
  <c r="IT76" i="4"/>
  <c r="CS51" i="4"/>
  <c r="HJ30" i="4"/>
  <c r="C11" i="5"/>
  <c r="D11" i="5"/>
  <c r="E11" i="5"/>
  <c r="B11" i="5"/>
  <c r="IE76" i="4" l="1"/>
  <c r="BZ51" i="4"/>
  <c r="GQ30" i="4"/>
  <c r="BZ30" i="4"/>
  <c r="BK76" i="4"/>
  <c r="LH51" i="4"/>
  <c r="LT76" i="4"/>
  <c r="GQ51" i="4"/>
  <c r="LH30" i="4"/>
  <c r="LE76" i="4"/>
  <c r="FX51" i="4"/>
  <c r="KO30" i="4"/>
  <c r="HP76" i="4"/>
  <c r="BG51" i="4"/>
  <c r="FX30" i="4"/>
  <c r="BG30" i="4"/>
  <c r="KO51" i="4"/>
  <c r="AV76" i="4"/>
  <c r="AG76" i="4"/>
  <c r="JV51" i="4"/>
  <c r="KP76" i="4"/>
  <c r="FE51" i="4"/>
  <c r="JV30" i="4"/>
  <c r="HA76" i="4"/>
  <c r="AN51" i="4"/>
  <c r="AN30" i="4"/>
  <c r="FE30" i="4"/>
  <c r="U30" i="4"/>
  <c r="JC51" i="4"/>
  <c r="KA76" i="4"/>
  <c r="EL51" i="4"/>
  <c r="JC30" i="4"/>
  <c r="GL76" i="4"/>
  <c r="U51" i="4"/>
  <c r="R76" i="4"/>
  <c r="EL30" i="4"/>
</calcChain>
</file>

<file path=xl/sharedStrings.xml><?xml version="1.0" encoding="utf-8"?>
<sst xmlns="http://schemas.openxmlformats.org/spreadsheetml/2006/main" count="232" uniqueCount="125">
  <si>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</si>
  <si>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</si>
  <si>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</si>
  <si>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</si>
  <si>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</si>
  <si>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</si>
  <si>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</si>
  <si>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</si>
  <si>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</si>
  <si>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</si>
  <si>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</si>
  <si>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</si>
  <si>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</si>
  <si>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</si>
  <si>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</si>
  <si>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</si>
  <si>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</si>
  <si>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</si>
  <si>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</si>
  <si>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</si>
  <si>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</si>
  <si>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</si>
  <si>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</si>
  <si>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</si>
  <si>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</si>
  <si>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</si>
  <si>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</si>
  <si>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</si>
  <si>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</si>
  <si>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</si>
  <si>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</si>
  <si>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</si>
  <si>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</si>
  <si>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</si>
  <si>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</si>
  <si>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</si>
  <si>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</si>
  <si>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</si>
  <si>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</si>
  <si>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⑪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</si>
  <si>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</si>
  <si>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</si>
  <si>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</si>
  <si>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</si>
  <si>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</si>
  <si>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</si>
  <si>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</si>
  <si>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-</t>
    <phoneticPr fontId="5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</si>
  <si>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</si>
  <si>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</si>
  <si>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</si>
  <si>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</si>
  <si>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</si>
  <si>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</si>
  <si>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</si>
  <si>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</si>
  <si>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</si>
  <si>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</si>
  <si>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</si>
  <si>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</si>
  <si>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</si>
  <si>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</si>
  <si>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</si>
  <si>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</si>
  <si>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</si>
  <si>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</si>
  <si>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</si>
  <si>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</si>
  <si>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</si>
  <si>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</si>
  <si>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</si>
  <si>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</si>
  <si>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</si>
  <si>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</si>
  <si>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</si>
  <si>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</si>
  <si>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</si>
  <si>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</si>
  <si>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</si>
  <si>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</si>
  <si>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</si>
  <si>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</si>
  <si>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</si>
  <si>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</si>
  <si>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</si>
  <si>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</si>
  <si>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</si>
  <si>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</si>
  <si>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</si>
  <si>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</si>
  <si>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</si>
  <si>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</si>
  <si>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</si>
  <si>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</si>
  <si>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</si>
  <si>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</si>
  <si>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</si>
  <si>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</si>
  <si>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</si>
  <si>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</si>
  <si>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</si>
  <si>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</si>
  <si>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</si>
  <si>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</si>
  <si>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</si>
  <si>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　津市</t>
  </si>
  <si>
    <t>ポルタひさい駐車場</t>
  </si>
  <si>
    <t>法適用</t>
  </si>
  <si>
    <t>駐車場整備事業</t>
  </si>
  <si>
    <t>-</t>
  </si>
  <si>
    <t>Ａ１Ｂ１</t>
  </si>
  <si>
    <t>非設置</t>
  </si>
  <si>
    <t>その他駐車場</t>
  </si>
  <si>
    <t>立体式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</si>
  <si>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</si>
  <si>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</si>
  <si>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</si>
  <si>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</si>
  <si>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</si>
  <si>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</si>
  <si>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</si>
  <si>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　①経常収支比率は 102.3％（前年 97.4％）と改善し、100％を上回ったことで単年度収支は黒字に転じた。しかし、依然として大きな余裕がある状況ではなく、安定性には課題が残る。
　④売上高GOP比率は26.1％（前年21.7％）と改善したものの、類似施設平均値と比較すると依然として低い水準にある。
　⑤EBITDAも11,185千円（前年 9,259 千円）と増加しているものの、収益面の弱さは依然として残っている
</t>
    <phoneticPr fontId="5"/>
  </si>
  <si>
    <t>　⑪稼働率は163.0％（前年164.3％）と横ばいであり、類似施設平均値と同水準となっている。
　また、短時間無料利用が多く、稼働率の改善が収益に直結しにくい構造が続いている。</t>
    <rPh sb="23" eb="24">
      <t>ヨコ</t>
    </rPh>
    <rPh sb="38" eb="41">
      <t>ドウスイジュン</t>
    </rPh>
    <phoneticPr fontId="5"/>
  </si>
  <si>
    <t>　当該施設は、施設の老朽化は進行していないものの、④売上高GOP比率や⑪稼働率等が減少しており、①経常収支比率も１００％前後と厳しい経営状況となっている。
　今後は、安定した経営を行うため経費削減に取り組んでいく必要がある。</t>
    <rPh sb="60" eb="62">
      <t>ゼンゴ</t>
    </rPh>
    <phoneticPr fontId="5"/>
  </si>
  <si>
    <t>　⑥有形固定資産減価償却率は31.9％（前年24.9％）と上昇しているが、類似施設平均値よりは低く、老朽化は深刻ではないと考える</t>
    <rPh sb="60" eb="62">
      <t>ゼンゴ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</si>
</sst>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101.8</c:v>
                </c:pt>
                <c:pt idx="1">
                  <c:v>96.1</c:v>
                </c:pt>
                <c:pt idx="2">
                  <c:v>100</c:v>
                </c:pt>
                <c:pt idx="3">
                  <c:v>97.4</c:v>
                </c:pt>
                <c:pt idx="4">
                  <c:v>102.3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B-4116-A764-95675B149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2032"/>
        <c:axId val="447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83.6</c:v>
                </c:pt>
                <c:pt idx="1">
                  <c:v>101.2</c:v>
                </c:pt>
                <c:pt idx="2">
                  <c:v>128.30000000000001</c:v>
                </c:pt>
                <c:pt idx="3">
                  <c:v>136</c:v>
                </c:pt>
                <c:pt idx="4">
                  <c:v>152.9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B-4116-A764-95675B149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2032"/>
        <c:axId val="44759296"/>
      </c:lineChart>
      <c:catAx>
        <c:axId val="4457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9296"/>
        <c:crosses val="autoZero"/>
        <c:auto val="1"/>
        <c:lblAlgn val="ctr"/>
        <c:lblOffset val="100"/>
        <c:noMultiLvlLbl val="1"/>
      </c:catAx>
      <c:valAx>
        <c:axId val="447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5-4E13-8E49-937CDD472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85056"/>
        <c:axId val="961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6.1</c:v>
                </c:pt>
                <c:pt idx="1">
                  <c:v>1.7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5-4E13-8E49-937CDD472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5056"/>
        <c:axId val="96110080"/>
      </c:lineChart>
      <c:catAx>
        <c:axId val="94685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110080"/>
        <c:crosses val="autoZero"/>
        <c:auto val="1"/>
        <c:lblAlgn val="ctr"/>
        <c:lblOffset val="100"/>
        <c:noMultiLvlLbl val="1"/>
      </c:catAx>
      <c:valAx>
        <c:axId val="961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468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1.9</c:v>
                </c:pt>
                <c:pt idx="2">
                  <c:v>0</c:v>
                </c:pt>
                <c:pt idx="3">
                  <c:v>2.8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7-4379-B978-13075E0F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855.2</c:v>
                </c:pt>
                <c:pt idx="2">
                  <c:v>855</c:v>
                </c:pt>
                <c:pt idx="3">
                  <c:v>832.8</c:v>
                </c:pt>
                <c:pt idx="4">
                  <c:v>785.2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7-4379-B978-13075E0F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20.100000000000001</c:v>
                </c:pt>
                <c:pt idx="1">
                  <c:v>20.399999999999999</c:v>
                </c:pt>
                <c:pt idx="2">
                  <c:v>22.4</c:v>
                </c:pt>
                <c:pt idx="3">
                  <c:v>24.9</c:v>
                </c:pt>
                <c:pt idx="4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0-43CC-9685-6C6CFB31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7952"/>
        <c:axId val="764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51.6</c:v>
                </c:pt>
                <c:pt idx="1">
                  <c:v>60.3</c:v>
                </c:pt>
                <c:pt idx="2">
                  <c:v>63.4</c:v>
                </c:pt>
                <c:pt idx="3">
                  <c:v>66.099999999999994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0-43CC-9685-6C6CFB31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7952"/>
        <c:axId val="76479872"/>
      </c:lineChart>
      <c:catAx>
        <c:axId val="76477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79872"/>
        <c:crosses val="autoZero"/>
        <c:auto val="1"/>
        <c:lblAlgn val="ctr"/>
        <c:lblOffset val="100"/>
        <c:noMultiLvlLbl val="1"/>
      </c:catAx>
      <c:valAx>
        <c:axId val="764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7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E-468A-A2C5-D2AF3E9D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4976"/>
        <c:axId val="7841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E-468A-A2C5-D2AF3E9D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976"/>
        <c:axId val="78416896"/>
      </c:lineChart>
      <c:catAx>
        <c:axId val="78414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6896"/>
        <c:crosses val="autoZero"/>
        <c:auto val="1"/>
        <c:lblAlgn val="ctr"/>
        <c:lblOffset val="100"/>
        <c:noMultiLvlLbl val="1"/>
      </c:catAx>
      <c:valAx>
        <c:axId val="7841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4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1-419F-B910-DF2799100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30976"/>
        <c:axId val="7843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1-419F-B910-DF2799100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0976"/>
        <c:axId val="78432896"/>
      </c:lineChart>
      <c:catAx>
        <c:axId val="78430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32896"/>
        <c:crosses val="autoZero"/>
        <c:auto val="1"/>
        <c:lblAlgn val="ctr"/>
        <c:lblOffset val="100"/>
        <c:noMultiLvlLbl val="1"/>
      </c:catAx>
      <c:valAx>
        <c:axId val="78432896"/>
        <c:scaling>
          <c:orientation val="minMax"/>
          <c:max val="10.199999999999999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3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179.7</c:v>
                </c:pt>
                <c:pt idx="1">
                  <c:v>187.7</c:v>
                </c:pt>
                <c:pt idx="2">
                  <c:v>183.7</c:v>
                </c:pt>
                <c:pt idx="3">
                  <c:v>164.3</c:v>
                </c:pt>
                <c:pt idx="4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0-4172-BEC1-689C6AB1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112"/>
        <c:axId val="8148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146.69999999999999</c:v>
                </c:pt>
                <c:pt idx="1">
                  <c:v>143.9</c:v>
                </c:pt>
                <c:pt idx="2">
                  <c:v>154.80000000000001</c:v>
                </c:pt>
                <c:pt idx="3">
                  <c:v>155</c:v>
                </c:pt>
                <c:pt idx="4">
                  <c:v>157.80000000000001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0-4172-BEC1-689C6AB1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112"/>
        <c:axId val="81484032"/>
      </c:lineChart>
      <c:catAx>
        <c:axId val="8148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032"/>
        <c:crosses val="autoZero"/>
        <c:auto val="1"/>
        <c:lblAlgn val="ctr"/>
        <c:lblOffset val="100"/>
        <c:noMultiLvlLbl val="1"/>
      </c:catAx>
      <c:valAx>
        <c:axId val="8148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18</c:v>
                </c:pt>
                <c:pt idx="1">
                  <c:v>19.5</c:v>
                </c:pt>
                <c:pt idx="2">
                  <c:v>25.5</c:v>
                </c:pt>
                <c:pt idx="3">
                  <c:v>21.7</c:v>
                </c:pt>
                <c:pt idx="4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8-47FB-813E-CA4DBEDF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9760"/>
        <c:axId val="8151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-3.2</c:v>
                </c:pt>
                <c:pt idx="1">
                  <c:v>19.8</c:v>
                </c:pt>
                <c:pt idx="2">
                  <c:v>41.7</c:v>
                </c:pt>
                <c:pt idx="3">
                  <c:v>45.8</c:v>
                </c:pt>
                <c:pt idx="4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8-47FB-813E-CA4DBEDF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9760"/>
        <c:axId val="81511936"/>
      </c:lineChart>
      <c:catAx>
        <c:axId val="81509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1936"/>
        <c:crosses val="autoZero"/>
        <c:auto val="1"/>
        <c:lblAlgn val="ctr"/>
        <c:lblOffset val="100"/>
        <c:noMultiLvlLbl val="1"/>
      </c:catAx>
      <c:valAx>
        <c:axId val="8151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9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6873</c:v>
                </c:pt>
                <c:pt idx="1">
                  <c:v>6603</c:v>
                </c:pt>
                <c:pt idx="2">
                  <c:v>10262</c:v>
                </c:pt>
                <c:pt idx="3">
                  <c:v>9259</c:v>
                </c:pt>
                <c:pt idx="4">
                  <c:v>11185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C-4D94-96B5-925052A98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37664"/>
        <c:axId val="815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7468</c:v>
                </c:pt>
                <c:pt idx="1">
                  <c:v>14689</c:v>
                </c:pt>
                <c:pt idx="2">
                  <c:v>30502</c:v>
                </c:pt>
                <c:pt idx="3">
                  <c:v>35412</c:v>
                </c:pt>
                <c:pt idx="4">
                  <c:v>37859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C-4D94-96B5-925052A98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7664"/>
        <c:axId val="81556224"/>
      </c:lineChart>
      <c:catAx>
        <c:axId val="8153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56224"/>
        <c:crosses val="autoZero"/>
        <c:auto val="1"/>
        <c:lblAlgn val="ctr"/>
        <c:lblOffset val="100"/>
        <c:noMultiLvlLbl val="1"/>
      </c:catAx>
      <c:valAx>
        <c:axId val="815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37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【23,798】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【148.0】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W1" zoomScaleNormal="100" zoomScaleSheetLayoutView="70" workbookViewId="0">
      <selection activeCell="ND48" sqref="ND48:NR48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三重県津市　ポルタひさい駐車場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13972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>
        <f>データ!O7</f>
        <v>92.4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27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300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101.8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96.1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100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97.4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102.3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179.7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187.7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183.7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164.3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163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83.6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101.2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128.30000000000001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136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152.9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0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0.2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0.1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0.1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0.1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146.69999999999999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143.9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154.80000000000001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155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157.80000000000001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18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19.5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25.5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21.7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26.1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6873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6603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10262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9259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11185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0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-3.2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19.8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41.7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45.8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52.6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7468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14689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30502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35412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37859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77748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135167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>
        <f>データ!CB7</f>
        <v>20.100000000000001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>
        <f>データ!CC7</f>
        <v>20.399999999999999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>
        <f>データ!CD7</f>
        <v>22.4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>
        <f>データ!CE7</f>
        <v>24.9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>
        <f>データ!CF7</f>
        <v>31.9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>
        <f>データ!CO7</f>
        <v>0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>
        <f>データ!CP7</f>
        <v>1.9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>
        <f>データ!CQ7</f>
        <v>0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>
        <f>データ!CR7</f>
        <v>2.8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>
        <f>データ!CS7</f>
        <v>0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>
        <f>データ!CG7</f>
        <v>51.6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>
        <f>データ!CH7</f>
        <v>60.3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>
        <f>データ!CI7</f>
        <v>63.4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>
        <f>データ!CJ7</f>
        <v>66.099999999999994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>
        <f>データ!CK7</f>
        <v>73.5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>
        <f>データ!CT7</f>
        <v>0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>
        <f>データ!CU7</f>
        <v>855.2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>
        <f>データ!CV7</f>
        <v>855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>
        <f>データ!CW7</f>
        <v>832.8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>
        <f>データ!CX7</f>
        <v>785.2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6.1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1.7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0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0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【148.0】</v>
      </c>
      <c r="C88" s="34" t="str">
        <f>データ!AT6</f>
        <v>【0.0】</v>
      </c>
      <c r="D88" s="34" t="str">
        <f>データ!BE6</f>
        <v>【0】</v>
      </c>
      <c r="E88" s="34" t="str">
        <f>データ!DU6</f>
        <v>【133.4】</v>
      </c>
      <c r="F88" s="34" t="str">
        <f>データ!BP6</f>
        <v>【50.1】</v>
      </c>
      <c r="G88" s="34" t="str">
        <f>データ!CA6</f>
        <v>【23,798】</v>
      </c>
      <c r="H88" s="34" t="str">
        <f>データ!CL6</f>
        <v>【65.3】</v>
      </c>
      <c r="I88" s="34" t="s">
        <v>47</v>
      </c>
      <c r="J88" s="34" t="s">
        <v>47</v>
      </c>
      <c r="K88" s="34" t="str">
        <f>データ!CY6</f>
        <v>【294.4】</v>
      </c>
      <c r="L88" s="34" t="str">
        <f>データ!DJ6</f>
        <v>【4.3】</v>
      </c>
      <c r="M88" s="35"/>
      <c r="N88" s="35" t="e">
        <f>データ!#REF!</f>
        <v>#REF!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oqxnZrrtlf+/sB7ruiNAgdRm5OBhChIxToCCFyBKVT19t0UM/IFG8kMq9HW35fHfye5U6gMQy8fKVJEdiu8Cjw==" saltValue="GW6FEXdTMc5iHAWjMC5yT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48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49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55</v>
      </c>
      <c r="G3" s="38" t="s">
        <v>56</v>
      </c>
      <c r="H3" s="138" t="s">
        <v>57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58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59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60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90</v>
      </c>
      <c r="AM5" s="47" t="s">
        <v>91</v>
      </c>
      <c r="AN5" s="47" t="s">
        <v>100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89</v>
      </c>
      <c r="AW5" s="47" t="s">
        <v>90</v>
      </c>
      <c r="AX5" s="47" t="s">
        <v>101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102</v>
      </c>
      <c r="BH5" s="47" t="s">
        <v>90</v>
      </c>
      <c r="BI5" s="47" t="s">
        <v>91</v>
      </c>
      <c r="BJ5" s="47" t="s">
        <v>100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102</v>
      </c>
      <c r="BS5" s="47" t="s">
        <v>90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91</v>
      </c>
      <c r="CF5" s="47" t="s">
        <v>100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89</v>
      </c>
      <c r="CQ5" s="47" t="s">
        <v>90</v>
      </c>
      <c r="CR5" s="47" t="s">
        <v>91</v>
      </c>
      <c r="CS5" s="47" t="s">
        <v>100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90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89</v>
      </c>
      <c r="DM5" s="47" t="s">
        <v>90</v>
      </c>
      <c r="DN5" s="47" t="s">
        <v>91</v>
      </c>
      <c r="DO5" s="47" t="s">
        <v>100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103</v>
      </c>
      <c r="B6" s="48">
        <f>B8</f>
        <v>2024</v>
      </c>
      <c r="C6" s="48">
        <f t="shared" ref="C6:X6" si="1">C8</f>
        <v>242012</v>
      </c>
      <c r="D6" s="48">
        <f t="shared" si="1"/>
        <v>46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三重県津市</v>
      </c>
      <c r="I6" s="48" t="str">
        <f t="shared" si="1"/>
        <v>ポルタひさい駐車場</v>
      </c>
      <c r="J6" s="48" t="str">
        <f t="shared" si="1"/>
        <v>法適用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>
        <f t="shared" si="1"/>
        <v>92.4</v>
      </c>
      <c r="P6" s="50" t="str">
        <f t="shared" si="1"/>
        <v>その他駐車場</v>
      </c>
      <c r="Q6" s="50" t="str">
        <f t="shared" si="1"/>
        <v>立体式</v>
      </c>
      <c r="R6" s="51">
        <f t="shared" si="1"/>
        <v>27</v>
      </c>
      <c r="S6" s="50" t="str">
        <f t="shared" si="1"/>
        <v>駅</v>
      </c>
      <c r="T6" s="50" t="str">
        <f t="shared" si="1"/>
        <v>無</v>
      </c>
      <c r="U6" s="51">
        <f t="shared" si="1"/>
        <v>13972</v>
      </c>
      <c r="V6" s="51">
        <f t="shared" si="1"/>
        <v>300</v>
      </c>
      <c r="W6" s="51">
        <f t="shared" si="1"/>
        <v>100</v>
      </c>
      <c r="X6" s="50" t="str">
        <f t="shared" si="1"/>
        <v>無</v>
      </c>
      <c r="Y6" s="52">
        <f>IF(Y8="-",NA(),Y8)</f>
        <v>101.8</v>
      </c>
      <c r="Z6" s="52">
        <f t="shared" ref="Z6:AH6" si="2">IF(Z8="-",NA(),Z8)</f>
        <v>96.1</v>
      </c>
      <c r="AA6" s="52">
        <f t="shared" si="2"/>
        <v>100</v>
      </c>
      <c r="AB6" s="52">
        <f t="shared" si="2"/>
        <v>97.4</v>
      </c>
      <c r="AC6" s="52">
        <f t="shared" si="2"/>
        <v>102.3</v>
      </c>
      <c r="AD6" s="52">
        <f t="shared" si="2"/>
        <v>83.6</v>
      </c>
      <c r="AE6" s="52">
        <f t="shared" si="2"/>
        <v>101.2</v>
      </c>
      <c r="AF6" s="52">
        <f t="shared" si="2"/>
        <v>128.30000000000001</v>
      </c>
      <c r="AG6" s="52">
        <f t="shared" si="2"/>
        <v>136</v>
      </c>
      <c r="AH6" s="52">
        <f t="shared" si="2"/>
        <v>152.9</v>
      </c>
      <c r="AI6" s="49" t="str">
        <f>IF(AI8="-","",IF(AI8="-","【-】","【"&amp;SUBSTITUTE(TEXT(AI8,"#,##0.0"),"-","△")&amp;"】"))</f>
        <v>【148.0】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0</v>
      </c>
      <c r="AP6" s="52">
        <f t="shared" si="3"/>
        <v>0.2</v>
      </c>
      <c r="AQ6" s="52">
        <f t="shared" si="3"/>
        <v>0.1</v>
      </c>
      <c r="AR6" s="52">
        <f t="shared" si="3"/>
        <v>0.1</v>
      </c>
      <c r="AS6" s="52">
        <f t="shared" si="3"/>
        <v>0.1</v>
      </c>
      <c r="AT6" s="49" t="str">
        <f>IF(AT8="-","",IF(AT8="-","【-】","【"&amp;SUBSTITUTE(TEXT(AT8,"#,##0.0"),"-","△")&amp;"】"))</f>
        <v>【0.0】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0</v>
      </c>
      <c r="BA6" s="53">
        <f t="shared" si="4"/>
        <v>1</v>
      </c>
      <c r="BB6" s="53">
        <f t="shared" si="4"/>
        <v>1</v>
      </c>
      <c r="BC6" s="53">
        <f t="shared" si="4"/>
        <v>1</v>
      </c>
      <c r="BD6" s="53">
        <f t="shared" si="4"/>
        <v>1</v>
      </c>
      <c r="BE6" s="51" t="str">
        <f>IF(BE8="-","",IF(BE8="-","【-】","【"&amp;SUBSTITUTE(TEXT(BE8,"#,##0"),"-","△")&amp;"】"))</f>
        <v>【0】</v>
      </c>
      <c r="BF6" s="52">
        <f>IF(BF8="-",NA(),BF8)</f>
        <v>18</v>
      </c>
      <c r="BG6" s="52">
        <f t="shared" ref="BG6:BO6" si="5">IF(BG8="-",NA(),BG8)</f>
        <v>19.5</v>
      </c>
      <c r="BH6" s="52">
        <f t="shared" si="5"/>
        <v>25.5</v>
      </c>
      <c r="BI6" s="52">
        <f t="shared" si="5"/>
        <v>21.7</v>
      </c>
      <c r="BJ6" s="52">
        <f t="shared" si="5"/>
        <v>26.1</v>
      </c>
      <c r="BK6" s="52">
        <f t="shared" si="5"/>
        <v>-3.2</v>
      </c>
      <c r="BL6" s="52">
        <f t="shared" si="5"/>
        <v>19.8</v>
      </c>
      <c r="BM6" s="52">
        <f t="shared" si="5"/>
        <v>41.7</v>
      </c>
      <c r="BN6" s="52">
        <f t="shared" si="5"/>
        <v>45.8</v>
      </c>
      <c r="BO6" s="52">
        <f t="shared" si="5"/>
        <v>52.6</v>
      </c>
      <c r="BP6" s="49" t="str">
        <f>IF(BP8="-","",IF(BP8="-","【-】","【"&amp;SUBSTITUTE(TEXT(BP8,"#,##0.0"),"-","△")&amp;"】"))</f>
        <v>【50.1】</v>
      </c>
      <c r="BQ6" s="53">
        <f>IF(BQ8="-",NA(),BQ8)</f>
        <v>6873</v>
      </c>
      <c r="BR6" s="53">
        <f t="shared" ref="BR6:BZ6" si="6">IF(BR8="-",NA(),BR8)</f>
        <v>6603</v>
      </c>
      <c r="BS6" s="53">
        <f t="shared" si="6"/>
        <v>10262</v>
      </c>
      <c r="BT6" s="53">
        <f t="shared" si="6"/>
        <v>9259</v>
      </c>
      <c r="BU6" s="53">
        <f t="shared" si="6"/>
        <v>11185</v>
      </c>
      <c r="BV6" s="53">
        <f t="shared" si="6"/>
        <v>7468</v>
      </c>
      <c r="BW6" s="53">
        <f t="shared" si="6"/>
        <v>14689</v>
      </c>
      <c r="BX6" s="53">
        <f t="shared" si="6"/>
        <v>30502</v>
      </c>
      <c r="BY6" s="53">
        <f t="shared" si="6"/>
        <v>35412</v>
      </c>
      <c r="BZ6" s="53">
        <f t="shared" si="6"/>
        <v>37859</v>
      </c>
      <c r="CA6" s="51" t="str">
        <f>IF(CA8="-","",IF(CA8="-","【-】","【"&amp;SUBSTITUTE(TEXT(CA8,"#,##0"),"-","△")&amp;"】"))</f>
        <v>【23,798】</v>
      </c>
      <c r="CB6" s="52">
        <f>IF(CB8="-",NA(),CB8)</f>
        <v>20.100000000000001</v>
      </c>
      <c r="CC6" s="52">
        <f t="shared" ref="CC6:CK6" si="7">IF(CC8="-",NA(),CC8)</f>
        <v>20.399999999999999</v>
      </c>
      <c r="CD6" s="52">
        <f t="shared" si="7"/>
        <v>22.4</v>
      </c>
      <c r="CE6" s="52">
        <f t="shared" si="7"/>
        <v>24.9</v>
      </c>
      <c r="CF6" s="52">
        <f t="shared" si="7"/>
        <v>31.9</v>
      </c>
      <c r="CG6" s="52">
        <f t="shared" si="7"/>
        <v>51.6</v>
      </c>
      <c r="CH6" s="52">
        <f t="shared" si="7"/>
        <v>60.3</v>
      </c>
      <c r="CI6" s="52">
        <f t="shared" si="7"/>
        <v>63.4</v>
      </c>
      <c r="CJ6" s="52">
        <f t="shared" si="7"/>
        <v>66.099999999999994</v>
      </c>
      <c r="CK6" s="52">
        <f t="shared" si="7"/>
        <v>73.5</v>
      </c>
      <c r="CL6" s="49" t="str">
        <f>IF(CL8="-","",IF(CL8="-","【-】","【"&amp;SUBSTITUTE(TEXT(CL8,"#,##0.0"),"-","△")&amp;"】"))</f>
        <v>【65.3】</v>
      </c>
      <c r="CM6" s="51">
        <f t="shared" ref="CM6:CN6" si="8">CM8</f>
        <v>77748</v>
      </c>
      <c r="CN6" s="51">
        <f t="shared" si="8"/>
        <v>135167</v>
      </c>
      <c r="CO6" s="52">
        <f>IF(CO8="-",NA(),CO8)</f>
        <v>0</v>
      </c>
      <c r="CP6" s="52">
        <f t="shared" ref="CP6:CX6" si="9">IF(CP8="-",NA(),CP8)</f>
        <v>1.9</v>
      </c>
      <c r="CQ6" s="52">
        <f t="shared" si="9"/>
        <v>0</v>
      </c>
      <c r="CR6" s="52">
        <f t="shared" si="9"/>
        <v>2.8</v>
      </c>
      <c r="CS6" s="52">
        <f t="shared" si="9"/>
        <v>0</v>
      </c>
      <c r="CT6" s="52">
        <f t="shared" si="9"/>
        <v>0</v>
      </c>
      <c r="CU6" s="52">
        <f t="shared" si="9"/>
        <v>855.2</v>
      </c>
      <c r="CV6" s="52">
        <f t="shared" si="9"/>
        <v>855</v>
      </c>
      <c r="CW6" s="52">
        <f t="shared" si="9"/>
        <v>832.8</v>
      </c>
      <c r="CX6" s="52">
        <f t="shared" si="9"/>
        <v>785.2</v>
      </c>
      <c r="CY6" s="49" t="str">
        <f>IF(CY8="-","",IF(CY8="-","【-】","【"&amp;SUBSTITUTE(TEXT(CY8,"#,##0.0"),"-","△")&amp;"】"))</f>
        <v>【294.4】</v>
      </c>
      <c r="CZ6" s="52">
        <f>IF(CZ8="-",NA(),CZ8)</f>
        <v>0</v>
      </c>
      <c r="DA6" s="52">
        <f t="shared" ref="DA6:DI6" si="10">IF(DA8="-",NA(),DA8)</f>
        <v>0</v>
      </c>
      <c r="DB6" s="52">
        <f t="shared" si="10"/>
        <v>0</v>
      </c>
      <c r="DC6" s="52">
        <f t="shared" si="10"/>
        <v>0</v>
      </c>
      <c r="DD6" s="52">
        <f t="shared" si="10"/>
        <v>0</v>
      </c>
      <c r="DE6" s="52">
        <f t="shared" si="10"/>
        <v>6.1</v>
      </c>
      <c r="DF6" s="52">
        <f t="shared" si="10"/>
        <v>1.7</v>
      </c>
      <c r="DG6" s="52">
        <f t="shared" si="10"/>
        <v>0</v>
      </c>
      <c r="DH6" s="52">
        <f t="shared" si="10"/>
        <v>0</v>
      </c>
      <c r="DI6" s="52">
        <f t="shared" si="10"/>
        <v>0</v>
      </c>
      <c r="DJ6" s="49" t="str">
        <f>IF(DJ8="-","",IF(DJ8="-","【-】","【"&amp;SUBSTITUTE(TEXT(DJ8,"#,##0.0"),"-","△")&amp;"】"))</f>
        <v>【4.3】</v>
      </c>
      <c r="DK6" s="52">
        <f>IF(DK8="-",NA(),DK8)</f>
        <v>179.7</v>
      </c>
      <c r="DL6" s="52">
        <f t="shared" ref="DL6:DT6" si="11">IF(DL8="-",NA(),DL8)</f>
        <v>187.7</v>
      </c>
      <c r="DM6" s="52">
        <f t="shared" si="11"/>
        <v>183.7</v>
      </c>
      <c r="DN6" s="52">
        <f t="shared" si="11"/>
        <v>164.3</v>
      </c>
      <c r="DO6" s="52">
        <f t="shared" si="11"/>
        <v>163</v>
      </c>
      <c r="DP6" s="52">
        <f t="shared" si="11"/>
        <v>146.69999999999999</v>
      </c>
      <c r="DQ6" s="52">
        <f t="shared" si="11"/>
        <v>143.9</v>
      </c>
      <c r="DR6" s="52">
        <f t="shared" si="11"/>
        <v>154.80000000000001</v>
      </c>
      <c r="DS6" s="52">
        <f t="shared" si="11"/>
        <v>155</v>
      </c>
      <c r="DT6" s="52">
        <f t="shared" si="11"/>
        <v>157.80000000000001</v>
      </c>
      <c r="DU6" s="49" t="str">
        <f>IF(DU8="-","",IF(DU8="-","【-】","【"&amp;SUBSTITUTE(TEXT(DU8,"#,##0.0"),"-","△")&amp;"】"))</f>
        <v>【133.4】</v>
      </c>
    </row>
    <row r="7" spans="1:125" s="54" customFormat="1" x14ac:dyDescent="0.15">
      <c r="A7" s="37" t="s">
        <v>104</v>
      </c>
      <c r="B7" s="48">
        <f t="shared" ref="B7:X7" si="12">B8</f>
        <v>2024</v>
      </c>
      <c r="C7" s="48">
        <f t="shared" si="12"/>
        <v>242012</v>
      </c>
      <c r="D7" s="48">
        <f t="shared" si="12"/>
        <v>46</v>
      </c>
      <c r="E7" s="48">
        <f t="shared" si="12"/>
        <v>14</v>
      </c>
      <c r="F7" s="48">
        <f t="shared" si="12"/>
        <v>0</v>
      </c>
      <c r="G7" s="48">
        <f t="shared" si="12"/>
        <v>4</v>
      </c>
      <c r="H7" s="48" t="str">
        <f t="shared" si="12"/>
        <v>三重県　津市</v>
      </c>
      <c r="I7" s="48" t="str">
        <f t="shared" si="12"/>
        <v>ポルタひさい駐車場</v>
      </c>
      <c r="J7" s="48" t="str">
        <f t="shared" si="12"/>
        <v>法適用</v>
      </c>
      <c r="K7" s="48" t="str">
        <f t="shared" si="12"/>
        <v>駐車場整備事業</v>
      </c>
      <c r="L7" s="48" t="str">
        <f t="shared" si="12"/>
        <v>-</v>
      </c>
      <c r="M7" s="48" t="str">
        <f t="shared" si="12"/>
        <v>Ａ１Ｂ１</v>
      </c>
      <c r="N7" s="48" t="str">
        <f t="shared" si="12"/>
        <v>非設置</v>
      </c>
      <c r="O7" s="49">
        <f t="shared" si="12"/>
        <v>92.4</v>
      </c>
      <c r="P7" s="50" t="str">
        <f t="shared" si="12"/>
        <v>その他駐車場</v>
      </c>
      <c r="Q7" s="50" t="str">
        <f t="shared" si="12"/>
        <v>立体式</v>
      </c>
      <c r="R7" s="51">
        <f t="shared" si="12"/>
        <v>27</v>
      </c>
      <c r="S7" s="50" t="str">
        <f t="shared" si="12"/>
        <v>駅</v>
      </c>
      <c r="T7" s="50" t="str">
        <f t="shared" si="12"/>
        <v>無</v>
      </c>
      <c r="U7" s="51">
        <f t="shared" si="12"/>
        <v>13972</v>
      </c>
      <c r="V7" s="51">
        <f t="shared" si="12"/>
        <v>300</v>
      </c>
      <c r="W7" s="51">
        <f t="shared" si="12"/>
        <v>100</v>
      </c>
      <c r="X7" s="50" t="str">
        <f t="shared" si="12"/>
        <v>無</v>
      </c>
      <c r="Y7" s="52">
        <f>Y8</f>
        <v>101.8</v>
      </c>
      <c r="Z7" s="52">
        <f t="shared" ref="Z7:AH7" si="13">Z8</f>
        <v>96.1</v>
      </c>
      <c r="AA7" s="52">
        <f t="shared" si="13"/>
        <v>100</v>
      </c>
      <c r="AB7" s="52">
        <f t="shared" si="13"/>
        <v>97.4</v>
      </c>
      <c r="AC7" s="52">
        <f t="shared" si="13"/>
        <v>102.3</v>
      </c>
      <c r="AD7" s="52">
        <f t="shared" si="13"/>
        <v>83.6</v>
      </c>
      <c r="AE7" s="52">
        <f t="shared" si="13"/>
        <v>101.2</v>
      </c>
      <c r="AF7" s="52">
        <f t="shared" si="13"/>
        <v>128.30000000000001</v>
      </c>
      <c r="AG7" s="52">
        <f t="shared" si="13"/>
        <v>136</v>
      </c>
      <c r="AH7" s="52">
        <f t="shared" si="13"/>
        <v>152.9</v>
      </c>
      <c r="AI7" s="49"/>
      <c r="AJ7" s="52">
        <f>AJ8</f>
        <v>0</v>
      </c>
      <c r="AK7" s="52">
        <f t="shared" ref="AK7:AS7" si="14">AK8</f>
        <v>0</v>
      </c>
      <c r="AL7" s="52">
        <f t="shared" si="14"/>
        <v>0</v>
      </c>
      <c r="AM7" s="52">
        <f t="shared" si="14"/>
        <v>0</v>
      </c>
      <c r="AN7" s="52">
        <f t="shared" si="14"/>
        <v>0</v>
      </c>
      <c r="AO7" s="52">
        <f t="shared" si="14"/>
        <v>0</v>
      </c>
      <c r="AP7" s="52">
        <f t="shared" si="14"/>
        <v>0.2</v>
      </c>
      <c r="AQ7" s="52">
        <f t="shared" si="14"/>
        <v>0.1</v>
      </c>
      <c r="AR7" s="52">
        <f t="shared" si="14"/>
        <v>0.1</v>
      </c>
      <c r="AS7" s="52">
        <f t="shared" si="14"/>
        <v>0.1</v>
      </c>
      <c r="AT7" s="49"/>
      <c r="AU7" s="53">
        <f>AU8</f>
        <v>0</v>
      </c>
      <c r="AV7" s="53">
        <f t="shared" ref="AV7:BD7" si="15">AV8</f>
        <v>0</v>
      </c>
      <c r="AW7" s="53">
        <f t="shared" si="15"/>
        <v>0</v>
      </c>
      <c r="AX7" s="53">
        <f t="shared" si="15"/>
        <v>0</v>
      </c>
      <c r="AY7" s="53">
        <f t="shared" si="15"/>
        <v>0</v>
      </c>
      <c r="AZ7" s="53">
        <f t="shared" si="15"/>
        <v>0</v>
      </c>
      <c r="BA7" s="53">
        <f t="shared" si="15"/>
        <v>1</v>
      </c>
      <c r="BB7" s="53">
        <f t="shared" si="15"/>
        <v>1</v>
      </c>
      <c r="BC7" s="53">
        <f t="shared" si="15"/>
        <v>1</v>
      </c>
      <c r="BD7" s="53">
        <f t="shared" si="15"/>
        <v>1</v>
      </c>
      <c r="BE7" s="51"/>
      <c r="BF7" s="52">
        <f>BF8</f>
        <v>18</v>
      </c>
      <c r="BG7" s="52">
        <f t="shared" ref="BG7:BO7" si="16">BG8</f>
        <v>19.5</v>
      </c>
      <c r="BH7" s="52">
        <f t="shared" si="16"/>
        <v>25.5</v>
      </c>
      <c r="BI7" s="52">
        <f t="shared" si="16"/>
        <v>21.7</v>
      </c>
      <c r="BJ7" s="52">
        <f t="shared" si="16"/>
        <v>26.1</v>
      </c>
      <c r="BK7" s="52">
        <f t="shared" si="16"/>
        <v>-3.2</v>
      </c>
      <c r="BL7" s="52">
        <f t="shared" si="16"/>
        <v>19.8</v>
      </c>
      <c r="BM7" s="52">
        <f t="shared" si="16"/>
        <v>41.7</v>
      </c>
      <c r="BN7" s="52">
        <f t="shared" si="16"/>
        <v>45.8</v>
      </c>
      <c r="BO7" s="52">
        <f t="shared" si="16"/>
        <v>52.6</v>
      </c>
      <c r="BP7" s="49"/>
      <c r="BQ7" s="53">
        <f>BQ8</f>
        <v>6873</v>
      </c>
      <c r="BR7" s="53">
        <f t="shared" ref="BR7:BZ7" si="17">BR8</f>
        <v>6603</v>
      </c>
      <c r="BS7" s="53">
        <f t="shared" si="17"/>
        <v>10262</v>
      </c>
      <c r="BT7" s="53">
        <f t="shared" si="17"/>
        <v>9259</v>
      </c>
      <c r="BU7" s="53">
        <f t="shared" si="17"/>
        <v>11185</v>
      </c>
      <c r="BV7" s="53">
        <f t="shared" si="17"/>
        <v>7468</v>
      </c>
      <c r="BW7" s="53">
        <f t="shared" si="17"/>
        <v>14689</v>
      </c>
      <c r="BX7" s="53">
        <f t="shared" si="17"/>
        <v>30502</v>
      </c>
      <c r="BY7" s="53">
        <f t="shared" si="17"/>
        <v>35412</v>
      </c>
      <c r="BZ7" s="53">
        <f t="shared" si="17"/>
        <v>37859</v>
      </c>
      <c r="CA7" s="51"/>
      <c r="CB7" s="52">
        <f>CB8</f>
        <v>20.100000000000001</v>
      </c>
      <c r="CC7" s="52">
        <f t="shared" ref="CC7:CK7" si="18">CC8</f>
        <v>20.399999999999999</v>
      </c>
      <c r="CD7" s="52">
        <f t="shared" si="18"/>
        <v>22.4</v>
      </c>
      <c r="CE7" s="52">
        <f t="shared" si="18"/>
        <v>24.9</v>
      </c>
      <c r="CF7" s="52">
        <f t="shared" si="18"/>
        <v>31.9</v>
      </c>
      <c r="CG7" s="52">
        <f t="shared" si="18"/>
        <v>51.6</v>
      </c>
      <c r="CH7" s="52">
        <f t="shared" si="18"/>
        <v>60.3</v>
      </c>
      <c r="CI7" s="52">
        <f t="shared" si="18"/>
        <v>63.4</v>
      </c>
      <c r="CJ7" s="52">
        <f t="shared" si="18"/>
        <v>66.099999999999994</v>
      </c>
      <c r="CK7" s="52">
        <f t="shared" si="18"/>
        <v>73.5</v>
      </c>
      <c r="CL7" s="49"/>
      <c r="CM7" s="51">
        <f>CM8</f>
        <v>77748</v>
      </c>
      <c r="CN7" s="51">
        <f>CN8</f>
        <v>135167</v>
      </c>
      <c r="CO7" s="52">
        <f>CO8</f>
        <v>0</v>
      </c>
      <c r="CP7" s="52">
        <f t="shared" ref="CP7:CX7" si="19">CP8</f>
        <v>1.9</v>
      </c>
      <c r="CQ7" s="52">
        <f t="shared" si="19"/>
        <v>0</v>
      </c>
      <c r="CR7" s="52">
        <f t="shared" si="19"/>
        <v>2.8</v>
      </c>
      <c r="CS7" s="52">
        <f t="shared" si="19"/>
        <v>0</v>
      </c>
      <c r="CT7" s="52">
        <f t="shared" si="19"/>
        <v>0</v>
      </c>
      <c r="CU7" s="52">
        <f t="shared" si="19"/>
        <v>855.2</v>
      </c>
      <c r="CV7" s="52">
        <f t="shared" si="19"/>
        <v>855</v>
      </c>
      <c r="CW7" s="52">
        <f t="shared" si="19"/>
        <v>832.8</v>
      </c>
      <c r="CX7" s="52">
        <f t="shared" si="19"/>
        <v>785.2</v>
      </c>
      <c r="CY7" s="49"/>
      <c r="CZ7" s="52">
        <f>CZ8</f>
        <v>0</v>
      </c>
      <c r="DA7" s="52">
        <f t="shared" ref="DA7:DI7" si="20">DA8</f>
        <v>0</v>
      </c>
      <c r="DB7" s="52">
        <f t="shared" si="20"/>
        <v>0</v>
      </c>
      <c r="DC7" s="52">
        <f t="shared" si="20"/>
        <v>0</v>
      </c>
      <c r="DD7" s="52">
        <f t="shared" si="20"/>
        <v>0</v>
      </c>
      <c r="DE7" s="52">
        <f t="shared" si="20"/>
        <v>6.1</v>
      </c>
      <c r="DF7" s="52">
        <f t="shared" si="20"/>
        <v>1.7</v>
      </c>
      <c r="DG7" s="52">
        <f t="shared" si="20"/>
        <v>0</v>
      </c>
      <c r="DH7" s="52">
        <f t="shared" si="20"/>
        <v>0</v>
      </c>
      <c r="DI7" s="52">
        <f t="shared" si="20"/>
        <v>0</v>
      </c>
      <c r="DJ7" s="49"/>
      <c r="DK7" s="52">
        <f>DK8</f>
        <v>179.7</v>
      </c>
      <c r="DL7" s="52">
        <f t="shared" ref="DL7:DT7" si="21">DL8</f>
        <v>187.7</v>
      </c>
      <c r="DM7" s="52">
        <f t="shared" si="21"/>
        <v>183.7</v>
      </c>
      <c r="DN7" s="52">
        <f t="shared" si="21"/>
        <v>164.3</v>
      </c>
      <c r="DO7" s="52">
        <f t="shared" si="21"/>
        <v>163</v>
      </c>
      <c r="DP7" s="52">
        <f t="shared" si="21"/>
        <v>146.69999999999999</v>
      </c>
      <c r="DQ7" s="52">
        <f t="shared" si="21"/>
        <v>143.9</v>
      </c>
      <c r="DR7" s="52">
        <f t="shared" si="21"/>
        <v>154.80000000000001</v>
      </c>
      <c r="DS7" s="52">
        <f t="shared" si="21"/>
        <v>155</v>
      </c>
      <c r="DT7" s="52">
        <f t="shared" si="21"/>
        <v>157.80000000000001</v>
      </c>
      <c r="DU7" s="49"/>
    </row>
    <row r="8" spans="1:125" s="54" customFormat="1" x14ac:dyDescent="0.15">
      <c r="A8" s="37"/>
      <c r="B8" s="55">
        <v>2024</v>
      </c>
      <c r="C8" s="55">
        <v>242012</v>
      </c>
      <c r="D8" s="55">
        <v>46</v>
      </c>
      <c r="E8" s="55">
        <v>14</v>
      </c>
      <c r="F8" s="55">
        <v>0</v>
      </c>
      <c r="G8" s="55">
        <v>4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>
        <v>92.4</v>
      </c>
      <c r="P8" s="57" t="s">
        <v>112</v>
      </c>
      <c r="Q8" s="57" t="s">
        <v>113</v>
      </c>
      <c r="R8" s="58">
        <v>27</v>
      </c>
      <c r="S8" s="57" t="s">
        <v>114</v>
      </c>
      <c r="T8" s="57" t="s">
        <v>115</v>
      </c>
      <c r="U8" s="58">
        <v>13972</v>
      </c>
      <c r="V8" s="58">
        <v>300</v>
      </c>
      <c r="W8" s="58">
        <v>100</v>
      </c>
      <c r="X8" s="57" t="s">
        <v>115</v>
      </c>
      <c r="Y8" s="59">
        <v>101.8</v>
      </c>
      <c r="Z8" s="59">
        <v>96.1</v>
      </c>
      <c r="AA8" s="59">
        <v>100</v>
      </c>
      <c r="AB8" s="59">
        <v>97.4</v>
      </c>
      <c r="AC8" s="59">
        <v>102.3</v>
      </c>
      <c r="AD8" s="59">
        <v>83.6</v>
      </c>
      <c r="AE8" s="59">
        <v>101.2</v>
      </c>
      <c r="AF8" s="59">
        <v>128.30000000000001</v>
      </c>
      <c r="AG8" s="59">
        <v>136</v>
      </c>
      <c r="AH8" s="59">
        <v>152.9</v>
      </c>
      <c r="AI8" s="56">
        <v>148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0</v>
      </c>
      <c r="AP8" s="59">
        <v>0.2</v>
      </c>
      <c r="AQ8" s="59">
        <v>0.1</v>
      </c>
      <c r="AR8" s="59">
        <v>0.1</v>
      </c>
      <c r="AS8" s="59">
        <v>0.1</v>
      </c>
      <c r="AT8" s="56">
        <v>0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1</v>
      </c>
      <c r="BB8" s="60">
        <v>1</v>
      </c>
      <c r="BC8" s="60">
        <v>1</v>
      </c>
      <c r="BD8" s="60">
        <v>1</v>
      </c>
      <c r="BE8" s="60">
        <v>0</v>
      </c>
      <c r="BF8" s="59">
        <v>18</v>
      </c>
      <c r="BG8" s="59">
        <v>19.5</v>
      </c>
      <c r="BH8" s="59">
        <v>25.5</v>
      </c>
      <c r="BI8" s="59">
        <v>21.7</v>
      </c>
      <c r="BJ8" s="59">
        <v>26.1</v>
      </c>
      <c r="BK8" s="59">
        <v>-3.2</v>
      </c>
      <c r="BL8" s="59">
        <v>19.8</v>
      </c>
      <c r="BM8" s="59">
        <v>41.7</v>
      </c>
      <c r="BN8" s="59">
        <v>45.8</v>
      </c>
      <c r="BO8" s="59">
        <v>52.6</v>
      </c>
      <c r="BP8" s="56">
        <v>50.1</v>
      </c>
      <c r="BQ8" s="60">
        <v>6873</v>
      </c>
      <c r="BR8" s="60">
        <v>6603</v>
      </c>
      <c r="BS8" s="60">
        <v>10262</v>
      </c>
      <c r="BT8" s="61">
        <v>9259</v>
      </c>
      <c r="BU8" s="61">
        <v>11185</v>
      </c>
      <c r="BV8" s="60">
        <v>7468</v>
      </c>
      <c r="BW8" s="60">
        <v>14689</v>
      </c>
      <c r="BX8" s="60">
        <v>30502</v>
      </c>
      <c r="BY8" s="60">
        <v>35412</v>
      </c>
      <c r="BZ8" s="60">
        <v>37859</v>
      </c>
      <c r="CA8" s="58">
        <v>23798</v>
      </c>
      <c r="CB8" s="59">
        <v>20.100000000000001</v>
      </c>
      <c r="CC8" s="59">
        <v>20.399999999999999</v>
      </c>
      <c r="CD8" s="59">
        <v>22.4</v>
      </c>
      <c r="CE8" s="59">
        <v>24.9</v>
      </c>
      <c r="CF8" s="59">
        <v>31.9</v>
      </c>
      <c r="CG8" s="59">
        <v>51.6</v>
      </c>
      <c r="CH8" s="59">
        <v>60.3</v>
      </c>
      <c r="CI8" s="59">
        <v>63.4</v>
      </c>
      <c r="CJ8" s="59">
        <v>66.099999999999994</v>
      </c>
      <c r="CK8" s="59">
        <v>73.5</v>
      </c>
      <c r="CL8" s="56">
        <v>65.3</v>
      </c>
      <c r="CM8" s="58">
        <v>77748</v>
      </c>
      <c r="CN8" s="58">
        <v>135167</v>
      </c>
      <c r="CO8" s="59">
        <v>0</v>
      </c>
      <c r="CP8" s="59">
        <v>1.9</v>
      </c>
      <c r="CQ8" s="59">
        <v>0</v>
      </c>
      <c r="CR8" s="59">
        <v>2.8</v>
      </c>
      <c r="CS8" s="59">
        <v>0</v>
      </c>
      <c r="CT8" s="59">
        <v>0</v>
      </c>
      <c r="CU8" s="59">
        <v>855.2</v>
      </c>
      <c r="CV8" s="59">
        <v>855</v>
      </c>
      <c r="CW8" s="59">
        <v>832.8</v>
      </c>
      <c r="CX8" s="59">
        <v>785.2</v>
      </c>
      <c r="CY8" s="56">
        <v>294.39999999999998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6.1</v>
      </c>
      <c r="DF8" s="59">
        <v>1.7</v>
      </c>
      <c r="DG8" s="59">
        <v>0</v>
      </c>
      <c r="DH8" s="59">
        <v>0</v>
      </c>
      <c r="DI8" s="59">
        <v>0</v>
      </c>
      <c r="DJ8" s="56">
        <v>4.3</v>
      </c>
      <c r="DK8" s="59">
        <v>179.7</v>
      </c>
      <c r="DL8" s="59">
        <v>187.7</v>
      </c>
      <c r="DM8" s="59">
        <v>183.7</v>
      </c>
      <c r="DN8" s="59">
        <v>164.3</v>
      </c>
      <c r="DO8" s="59">
        <v>163</v>
      </c>
      <c r="DP8" s="59">
        <v>146.69999999999999</v>
      </c>
      <c r="DQ8" s="59">
        <v>143.9</v>
      </c>
      <c r="DR8" s="59">
        <v>154.80000000000001</v>
      </c>
      <c r="DS8" s="59">
        <v>155</v>
      </c>
      <c r="DT8" s="59">
        <v>157.80000000000001</v>
      </c>
      <c r="DU8" s="56">
        <v>133.4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116</v>
      </c>
      <c r="C10" s="64" t="s">
        <v>117</v>
      </c>
      <c r="D10" s="64" t="s">
        <v>118</v>
      </c>
      <c r="E10" s="64" t="s">
        <v>119</v>
      </c>
      <c r="F10" s="64" t="s">
        <v>120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51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