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446A772A-DA97-4010-8301-CFEFDC917344}" xr6:coauthVersionLast="36" xr6:coauthVersionMax="36" xr10:uidLastSave="{00000000-0000-0000-0000-000000000000}"/>
  <workbookProtection workbookAlgorithmName="SHA-512" workbookHashValue="Jckog9Zp+AhHPVPXMURIt+BhvSgZbrb5ibtUa1KieWjXCPxwW0mcI3dK80mNc1YKpuqmwkvrx0+HlI+viLCfag==" workbookSaltValue="/OHTV2cwYlolmLnxuSOPFQ==" workbookSpinCount="100000" lockStructure="1"/>
  <bookViews>
    <workbookView xWindow="0" yWindow="0" windowWidth="23040" windowHeight="92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G85" i="4"/>
  <c r="F85" i="4"/>
  <c r="AT10" i="4"/>
  <c r="AL10" i="4"/>
  <c r="I10"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<sst xmlns="http://schemas.openxmlformats.org/spreadsheetml/2006/main" count="231" uniqueCount="116">
  <si>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</si>
  <si>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</si>
  <si>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</si>
  <si>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</si>
  <si>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</si>
  <si>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</si>
  <si>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</si>
  <si>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</si>
  <si>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</si>
  <si>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</si>
  <si>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</si>
  <si>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</si>
  <si>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</si>
  <si>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</si>
  <si>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</si>
  <si>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</si>
  <si>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</si>
  <si>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</si>
  <si>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</si>
  <si>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</si>
  <si>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</si>
  <si>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</si>
  <si>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</si>
  <si>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</si>
  <si>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</si>
  <si>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</si>
  <si>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</si>
  <si>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</si>
  <si>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</si>
  <si>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</si>
  <si>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</si>
  <si>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</si>
  <si>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</si>
  <si>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</si>
  <si>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</si>
  <si>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</si>
  <si>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</si>
  <si>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</si>
  <si>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</si>
  <si>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</si>
  <si>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</si>
  <si>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</si>
  <si>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</si>
  <si>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</si>
  <si>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</si>
  <si>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</si>
  <si>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</si>
  <si>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</si>
  <si>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</si>
  <si>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</si>
  <si>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</si>
  <si>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</si>
  <si>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</si>
  <si>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</si>
  <si>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</si>
  <si>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</si>
  <si>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</si>
  <si>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</si>
  <si>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</si>
  <si>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</si>
  <si>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</si>
  <si>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</si>
  <si>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</si>
  <si>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</si>
  <si>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</si>
  <si>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</si>
  <si>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</si>
  <si>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</si>
  <si>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</si>
  <si>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</si>
  <si>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</si>
  <si>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</si>
  <si>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</si>
  <si>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</si>
  <si>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</si>
  <si>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</si>
  <si>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</si>
  <si>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</si>
  <si>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</si>
  <si>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</si>
  <si>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</si>
  <si>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</si>
  <si>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</si>
  <si>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</si>
  <si>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</si>
  <si>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</si>
  <si>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</si>
  <si>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</si>
  <si>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</si>
  <si>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</si>
  <si>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</si>
  <si>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</si>
  <si>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</si>
  <si>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</si>
  <si>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</si>
  <si>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</si>
  <si>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</si>
  <si>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</si>
  <si>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</si>
  <si>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</si>
  <si>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</si>
  <si>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</si>
  <si>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</si>
  <si>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</si>
  <si>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</si>
  <si>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</si>
  <si>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</si>
  <si>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</si>
  <si>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</si>
  <si>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</si>
  <si>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</si>
  <si>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</si>
  <si>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</si>
  <si>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b/>
        <sz val="11"/>
        <color theme="1"/>
        <rFont val="ＭＳ ゴシック"/>
        <family val="3"/>
        <charset val="128"/>
      </rPr>
      <t>①経常収支比率</t>
    </r>
    <r>
      <rPr>
        <sz val="11"/>
        <color theme="1"/>
        <rFont val="ＭＳ ゴシック"/>
        <family val="3"/>
        <charset val="128"/>
      </rPr>
      <t xml:space="preserve"> 一般会計の繰入金により、100％を上回っています。
</t>
    </r>
    <r>
      <rPr>
        <b/>
        <sz val="11"/>
        <color theme="1"/>
        <rFont val="ＭＳ ゴシック"/>
        <family val="3"/>
        <charset val="128"/>
      </rPr>
      <t xml:space="preserve">②累積欠損金比率 </t>
    </r>
    <r>
      <rPr>
        <sz val="11"/>
        <color theme="1"/>
        <rFont val="ＭＳ ゴシック"/>
        <family val="3"/>
        <charset val="128"/>
      </rPr>
      <t xml:space="preserve">累積欠損金は発生していません。
</t>
    </r>
    <r>
      <rPr>
        <b/>
        <sz val="11"/>
        <color theme="1"/>
        <rFont val="ＭＳ ゴシック"/>
        <family val="3"/>
        <charset val="128"/>
      </rPr>
      <t>③流動比率</t>
    </r>
    <r>
      <rPr>
        <sz val="11"/>
        <color theme="1"/>
        <rFont val="ＭＳ ゴシック"/>
        <family val="3"/>
        <charset val="128"/>
      </rPr>
      <t xml:space="preserve">　100%を下回っているものの、流動負債の約8割は建設改良費等の財源に充てるための企業債であり、一定の一般会計繰入を織り込んでいます。
</t>
    </r>
    <r>
      <rPr>
        <b/>
        <sz val="11"/>
        <color theme="1"/>
        <rFont val="ＭＳ ゴシック"/>
        <family val="3"/>
        <charset val="128"/>
      </rPr>
      <t>④企業債残高対事業規模比率　</t>
    </r>
    <r>
      <rPr>
        <sz val="11"/>
        <color theme="1"/>
        <rFont val="ＭＳ ゴシック"/>
        <family val="3"/>
        <charset val="128"/>
      </rPr>
      <t xml:space="preserve">低下傾向にありますが、類似団体平均値と比較すると依然高い水準にあることから、更なる接続率の向上による使用料収入の確保に努める必要があります。
</t>
    </r>
    <r>
      <rPr>
        <b/>
        <sz val="11"/>
        <color theme="1"/>
        <rFont val="ＭＳ ゴシック"/>
        <family val="3"/>
        <charset val="128"/>
      </rPr>
      <t>⑤経費回収率　</t>
    </r>
    <r>
      <rPr>
        <sz val="11"/>
        <color theme="1"/>
        <rFont val="ＭＳ ゴシック"/>
        <family val="3"/>
        <charset val="128"/>
      </rPr>
      <t xml:space="preserve">2年連続で改善したものの、依然として100%を下回っており、使用料収入で汚水処理費用を賄えていない状況です。
</t>
    </r>
    <r>
      <rPr>
        <b/>
        <sz val="11"/>
        <color theme="1"/>
        <rFont val="ＭＳ ゴシック"/>
        <family val="3"/>
        <charset val="128"/>
      </rPr>
      <t>⑥汚水処理原価　</t>
    </r>
    <r>
      <rPr>
        <sz val="11"/>
        <color theme="1"/>
        <rFont val="ＭＳ ゴシック"/>
        <family val="3"/>
        <charset val="128"/>
      </rPr>
      <t xml:space="preserve">2年連続で前年度より低下し、類似団体平均、全国平均を下回って推移していますが、汚水処理原価が供給単価を上回る状況が続いており、適正な下水道使用料の水準を検討していく必要があります。
</t>
    </r>
    <r>
      <rPr>
        <b/>
        <sz val="11"/>
        <color theme="1"/>
        <rFont val="ＭＳ ゴシック"/>
        <family val="3"/>
        <charset val="128"/>
      </rPr>
      <t>⑦施設利用率　</t>
    </r>
    <r>
      <rPr>
        <sz val="11"/>
        <color theme="1"/>
        <rFont val="ＭＳ ゴシック"/>
        <family val="3"/>
        <charset val="128"/>
      </rPr>
      <t xml:space="preserve">類似団体平均、全国平均を下回っています。
</t>
    </r>
    <r>
      <rPr>
        <b/>
        <sz val="11"/>
        <color theme="1"/>
        <rFont val="ＭＳ ゴシック"/>
        <family val="3"/>
        <charset val="128"/>
      </rPr>
      <t>⑧水洗化率　</t>
    </r>
    <r>
      <rPr>
        <sz val="11"/>
        <color theme="1"/>
        <rFont val="ＭＳ ゴシック"/>
        <family val="3"/>
        <charset val="128"/>
      </rPr>
      <t>類似団体平均、全国平均を上回っています。
一部地域において未普及対策を進めている途上であり、今後も計画的に整備を進めます。</t>
    </r>
    <rPh sb="85" eb="86">
      <t>ヤク</t>
    </rPh>
    <rPh sb="225" eb="226">
      <t>ネン</t>
    </rPh>
    <rPh sb="226" eb="228">
      <t>レンゾク</t>
    </rPh>
    <rPh sb="229" eb="231">
      <t>カイゼン</t>
    </rPh>
    <rPh sb="238" eb="240">
      <t>イゼン</t>
    </rPh>
    <rPh sb="274" eb="276">
      <t>ジョウキョウ</t>
    </rPh>
    <rPh sb="288" eb="289">
      <t>ネン</t>
    </rPh>
    <rPh sb="289" eb="291">
      <t>レンゾク</t>
    </rPh>
    <rPh sb="292" eb="295">
      <t>ゼンネンド</t>
    </rPh>
    <rPh sb="297" eb="299">
      <t>テイカ</t>
    </rPh>
    <rPh sb="301" eb="303">
      <t>ルイジ</t>
    </rPh>
    <rPh sb="303" eb="305">
      <t>ダンタイ</t>
    </rPh>
    <rPh sb="305" eb="307">
      <t>ヘイキン</t>
    </rPh>
    <rPh sb="308" eb="310">
      <t>ゼンコク</t>
    </rPh>
    <rPh sb="310" eb="312">
      <t>ヘイキン</t>
    </rPh>
    <rPh sb="317" eb="319">
      <t>スイイ</t>
    </rPh>
    <rPh sb="327" eb="333">
      <t>オスイショリゲンカ</t>
    </rPh>
    <rPh sb="334" eb="338">
      <t>キョウキュウタンカ</t>
    </rPh>
    <rPh sb="350" eb="352">
      <t>テキセイ</t>
    </rPh>
    <rPh sb="360" eb="362">
      <t>スイジュン</t>
    </rPh>
    <rPh sb="392" eb="394">
      <t>ゼンコク</t>
    </rPh>
    <rPh sb="419" eb="421">
      <t>ゼンコク</t>
    </rPh>
    <phoneticPr fontId="4"/>
  </si>
  <si>
    <r>
      <rPr>
        <b/>
        <sz val="11"/>
        <color theme="1"/>
        <rFont val="ＭＳ ゴシック"/>
        <family val="3"/>
        <charset val="128"/>
      </rPr>
      <t>①有形固定資産減価償却率　</t>
    </r>
    <r>
      <rPr>
        <sz val="11"/>
        <color theme="1"/>
        <rFont val="ＭＳ ゴシック"/>
        <family val="3"/>
        <charset val="128"/>
      </rPr>
      <t xml:space="preserve">類似団体平均とほぼ同水準であり、全国平均を下回っています。
</t>
    </r>
    <r>
      <rPr>
        <b/>
        <sz val="11"/>
        <color theme="1"/>
        <rFont val="ＭＳ ゴシック"/>
        <family val="3"/>
        <charset val="128"/>
      </rPr>
      <t>②管渠老朽化率　</t>
    </r>
    <r>
      <rPr>
        <sz val="11"/>
        <color theme="1"/>
        <rFont val="ＭＳ ゴシック"/>
        <family val="3"/>
        <charset val="128"/>
      </rPr>
      <t xml:space="preserve">法定耐用年数を超過した管渠はありません。
</t>
    </r>
    <r>
      <rPr>
        <b/>
        <sz val="11"/>
        <color theme="1"/>
        <rFont val="ＭＳ ゴシック"/>
        <family val="3"/>
        <charset val="128"/>
      </rPr>
      <t>③管渠改善率　</t>
    </r>
    <r>
      <rPr>
        <sz val="11"/>
        <color theme="1"/>
        <rFont val="ＭＳ ゴシック"/>
        <family val="3"/>
        <charset val="128"/>
      </rPr>
      <t>令和6年度も管渠改善は実施されていません。これは特環地域における下水道整備の歴史が浅いことによるものです。</t>
    </r>
    <phoneticPr fontId="4"/>
  </si>
  <si>
    <t>　令和元年度の下水道使用料改定により、一部指標は改善したものの、一部の指標において類似団体と比較すると不良であることから、一般会計繰入金に依存する厳しい経営状況が続いています。
　当該事業については、早急な老朽化対策が求められる時期には至っていませんが、令和6年度から農業集落排水事業などの汚水処理事業が下水道事業会計に一本化されたことから、会計全体の経営状況を勘案しながら、適正な下水道使用料の水準について検討していく必要があります。</t>
    <rPh sb="24" eb="26">
      <t>カイゼン</t>
    </rPh>
    <rPh sb="61" eb="63">
      <t>イッパン</t>
    </rPh>
    <rPh sb="63" eb="65">
      <t>カイケイ</t>
    </rPh>
    <rPh sb="65" eb="68">
      <t>クリイレキン</t>
    </rPh>
    <rPh sb="69" eb="71">
      <t>イゾン</t>
    </rPh>
    <rPh sb="90" eb="92">
      <t>トウガイ</t>
    </rPh>
    <rPh sb="92" eb="94">
      <t>ジギョウ</t>
    </rPh>
    <rPh sb="100" eb="102">
      <t>サッキュウ</t>
    </rPh>
    <rPh sb="103" eb="106">
      <t>ロウキュウカ</t>
    </rPh>
    <rPh sb="106" eb="108">
      <t>タイサク</t>
    </rPh>
    <rPh sb="109" eb="110">
      <t>モト</t>
    </rPh>
    <rPh sb="114" eb="116">
      <t>ジキ</t>
    </rPh>
    <rPh sb="118" eb="119">
      <t>イタ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</si>
</sst>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0.12</c:v>
                </c:pt>
                <c:pt idx="1">
                  <c:v>0</c:v>
                </c:pt>
                <c:pt idx="2">
                  <c:v>0</c:v>
                </c:pt>
                <c:pt idx="3">
                  <c:v>0</c:v>
                </c:pt>
                <c:pt idx="4">
                  <c:v>0</c:v>
                </c:pt>
              </c:numCache>
            </c:numRef>
          </c:val>
          <c:extLst>
            <c:ext xmlns:c16="http://schemas.microsoft.com/office/drawing/2014/chart" uri="{C3380CC4-5D6E-409C-BE32-E72D297353CC}">
              <c16:uniqueId val="{00000000-2CB6-4484-A44A-9C263FA871E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CB6-4484-A44A-9C263FA871E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37.56</c:v>
                </c:pt>
                <c:pt idx="1">
                  <c:v>36.44</c:v>
                </c:pt>
                <c:pt idx="2">
                  <c:v>35.06</c:v>
                </c:pt>
                <c:pt idx="3">
                  <c:v>34.28</c:v>
                </c:pt>
                <c:pt idx="4">
                  <c:v>35.39</c:v>
                </c:pt>
              </c:numCache>
            </c:numRef>
          </c:val>
          <c:extLst>
            <c:ext xmlns:c16="http://schemas.microsoft.com/office/drawing/2014/chart" uri="{C3380CC4-5D6E-409C-BE32-E72D297353CC}">
              <c16:uniqueId val="{00000000-CB9C-4B26-A078-485C0656FE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B9C-4B26-A078-485C0656FE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91.97</c:v>
                </c:pt>
                <c:pt idx="1">
                  <c:v>91.9</c:v>
                </c:pt>
                <c:pt idx="2">
                  <c:v>92.54</c:v>
                </c:pt>
                <c:pt idx="3">
                  <c:v>92.27</c:v>
                </c:pt>
                <c:pt idx="4">
                  <c:v>92.64</c:v>
                </c:pt>
              </c:numCache>
            </c:numRef>
          </c:val>
          <c:extLst>
            <c:ext xmlns:c16="http://schemas.microsoft.com/office/drawing/2014/chart" uri="{C3380CC4-5D6E-409C-BE32-E72D297353CC}">
              <c16:uniqueId val="{00000000-9FAD-4F3E-BA8F-2DE8DB8DDE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FAD-4F3E-BA8F-2DE8DB8DDE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110.09</c:v>
                </c:pt>
                <c:pt idx="1">
                  <c:v>127.87</c:v>
                </c:pt>
                <c:pt idx="2">
                  <c:v>120.77</c:v>
                </c:pt>
                <c:pt idx="3">
                  <c:v>119.18</c:v>
                </c:pt>
                <c:pt idx="4">
                  <c:v>121.57</c:v>
                </c:pt>
              </c:numCache>
            </c:numRef>
          </c:val>
          <c:extLst>
            <c:ext xmlns:c16="http://schemas.microsoft.com/office/drawing/2014/chart" uri="{C3380CC4-5D6E-409C-BE32-E72D297353CC}">
              <c16:uniqueId val="{00000000-BAD5-4613-BD92-DA2BBAA1CB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AD5-4613-BD92-DA2BBAA1CB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17.690000000000001</c:v>
                </c:pt>
                <c:pt idx="1">
                  <c:v>20.47</c:v>
                </c:pt>
                <c:pt idx="2">
                  <c:v>23.49</c:v>
                </c:pt>
                <c:pt idx="3">
                  <c:v>25.03</c:v>
                </c:pt>
                <c:pt idx="4">
                  <c:v>27.41</c:v>
                </c:pt>
              </c:numCache>
            </c:numRef>
          </c:val>
          <c:extLst>
            <c:ext xmlns:c16="http://schemas.microsoft.com/office/drawing/2014/chart" uri="{C3380CC4-5D6E-409C-BE32-E72D297353CC}">
              <c16:uniqueId val="{00000000-0460-418E-B2B8-BED3817E2E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0460-418E-B2B8-BED3817E2E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81-43DF-AE97-A959A72C21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281-43DF-AE97-A959A72C21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EC-4A82-A19A-425DEE236E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AEC-4A82-A19A-425DEE236E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38.71</c:v>
                </c:pt>
                <c:pt idx="1">
                  <c:v>44.85</c:v>
                </c:pt>
                <c:pt idx="2">
                  <c:v>45.42</c:v>
                </c:pt>
                <c:pt idx="3">
                  <c:v>52.19</c:v>
                </c:pt>
                <c:pt idx="4">
                  <c:v>49.36</c:v>
                </c:pt>
              </c:numCache>
            </c:numRef>
          </c:val>
          <c:extLst>
            <c:ext xmlns:c16="http://schemas.microsoft.com/office/drawing/2014/chart" uri="{C3380CC4-5D6E-409C-BE32-E72D297353CC}">
              <c16:uniqueId val="{00000000-2EE0-43BE-BCE1-6BAA0C7DE8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2EE0-43BE-BCE1-6BAA0C7DE8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2236.0700000000002</c:v>
                </c:pt>
                <c:pt idx="1">
                  <c:v>2140.1999999999998</c:v>
                </c:pt>
                <c:pt idx="2">
                  <c:v>1943.01</c:v>
                </c:pt>
                <c:pt idx="3">
                  <c:v>1992.3</c:v>
                </c:pt>
                <c:pt idx="4">
                  <c:v>1904.17</c:v>
                </c:pt>
              </c:numCache>
            </c:numRef>
          </c:val>
          <c:extLst>
            <c:ext xmlns:c16="http://schemas.microsoft.com/office/drawing/2014/chart" uri="{C3380CC4-5D6E-409C-BE32-E72D297353CC}">
              <c16:uniqueId val="{00000000-552A-4BFF-8BD8-E78AAE964D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52A-4BFF-8BD8-E78AAE964D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84.8</c:v>
                </c:pt>
                <c:pt idx="1">
                  <c:v>90.11</c:v>
                </c:pt>
                <c:pt idx="2">
                  <c:v>77.650000000000006</c:v>
                </c:pt>
                <c:pt idx="3">
                  <c:v>80.94</c:v>
                </c:pt>
                <c:pt idx="4">
                  <c:v>85.41</c:v>
                </c:pt>
              </c:numCache>
            </c:numRef>
          </c:val>
          <c:extLst>
            <c:ext xmlns:c16="http://schemas.microsoft.com/office/drawing/2014/chart" uri="{C3380CC4-5D6E-409C-BE32-E72D297353CC}">
              <c16:uniqueId val="{00000000-A442-42B1-B6F5-81656ABB52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442-42B1-B6F5-81656ABB52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176.57</c:v>
                </c:pt>
                <c:pt idx="1">
                  <c:v>163.63999999999999</c:v>
                </c:pt>
                <c:pt idx="2">
                  <c:v>193.26</c:v>
                </c:pt>
                <c:pt idx="3">
                  <c:v>185.6</c:v>
                </c:pt>
                <c:pt idx="4">
                  <c:v>176.24</c:v>
                </c:pt>
              </c:numCache>
            </c:numRef>
          </c:val>
          <c:extLst>
            <c:ext xmlns:c16="http://schemas.microsoft.com/office/drawing/2014/chart" uri="{C3380CC4-5D6E-409C-BE32-E72D297353CC}">
              <c16:uniqueId val="{00000000-D0C8-44F2-94A1-89256EFE6E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0C8-44F2-94A1-89256EFE6E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56"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268388</v>
      </c>
      <c r="AM8" s="41"/>
      <c r="AN8" s="41"/>
      <c r="AO8" s="41"/>
      <c r="AP8" s="41"/>
      <c r="AQ8" s="41"/>
      <c r="AR8" s="41"/>
      <c r="AS8" s="41"/>
      <c r="AT8" s="34">
        <f>データ!T6</f>
        <v>711.18</v>
      </c>
      <c r="AU8" s="34"/>
      <c r="AV8" s="34"/>
      <c r="AW8" s="34"/>
      <c r="AX8" s="34"/>
      <c r="AY8" s="34"/>
      <c r="AZ8" s="34"/>
      <c r="BA8" s="34"/>
      <c r="BB8" s="34">
        <f>データ!U6</f>
        <v>377.38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69.489999999999995</v>
      </c>
      <c r="J10" s="34"/>
      <c r="K10" s="34"/>
      <c r="L10" s="34"/>
      <c r="M10" s="34"/>
      <c r="N10" s="34"/>
      <c r="O10" s="34"/>
      <c r="P10" s="34">
        <f>データ!P6</f>
        <v>8.75</v>
      </c>
      <c r="Q10" s="34"/>
      <c r="R10" s="34"/>
      <c r="S10" s="34"/>
      <c r="T10" s="34"/>
      <c r="U10" s="34"/>
      <c r="V10" s="34"/>
      <c r="W10" s="34">
        <f>データ!Q6</f>
        <v>105.84</v>
      </c>
      <c r="X10" s="34"/>
      <c r="Y10" s="34"/>
      <c r="Z10" s="34"/>
      <c r="AA10" s="34"/>
      <c r="AB10" s="34"/>
      <c r="AC10" s="34"/>
      <c r="AD10" s="41">
        <f>データ!R6</f>
        <v>2519</v>
      </c>
      <c r="AE10" s="41"/>
      <c r="AF10" s="41"/>
      <c r="AG10" s="41"/>
      <c r="AH10" s="41"/>
      <c r="AI10" s="41"/>
      <c r="AJ10" s="41"/>
      <c r="AK10" s="2"/>
      <c r="AL10" s="41">
        <f>データ!V6</f>
        <v>23350</v>
      </c>
      <c r="AM10" s="41"/>
      <c r="AN10" s="41"/>
      <c r="AO10" s="41"/>
      <c r="AP10" s="41"/>
      <c r="AQ10" s="41"/>
      <c r="AR10" s="41"/>
      <c r="AS10" s="41"/>
      <c r="AT10" s="34">
        <f>データ!W6</f>
        <v>8.75</v>
      </c>
      <c r="AU10" s="34"/>
      <c r="AV10" s="34"/>
      <c r="AW10" s="34"/>
      <c r="AX10" s="34"/>
      <c r="AY10" s="34"/>
      <c r="AZ10" s="34"/>
      <c r="BA10" s="34"/>
      <c r="BB10" s="34">
        <f>データ!X6</f>
        <v>2668.57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AJcQgSSBsSDfAQ2GxF83TKDs4kMbGg7k8bN1zuMbotXKht9W/Wms05jZF8pyw8XpKrUMvMHuImmolGi+UeOXg==" saltValue="Sb3JAn3WX4/pQozaVUeD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242012</v>
      </c>
      <c r="D6" s="19">
        <f t="shared" si="3"/>
        <v>46</v>
      </c>
      <c r="E6" s="19">
        <f t="shared" si="3"/>
        <v>17</v>
      </c>
      <c r="F6" s="19">
        <f t="shared" si="3"/>
        <v>4</v>
      </c>
      <c r="G6" s="19">
        <f t="shared" si="3"/>
        <v>0</v>
      </c>
      <c r="H6" s="19" t="str">
        <f t="shared" si="3"/>
        <v>三重県　津市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69.489999999999995</v>
      </c>
      <c r="P6" s="20">
        <f t="shared" si="3"/>
        <v>8.75</v>
      </c>
      <c r="Q6" s="20">
        <f t="shared" si="3"/>
        <v>105.84</v>
      </c>
      <c r="R6" s="20">
        <f t="shared" si="3"/>
        <v>2519</v>
      </c>
      <c r="S6" s="20">
        <f t="shared" si="3"/>
        <v>268388</v>
      </c>
      <c r="T6" s="20">
        <f t="shared" si="3"/>
        <v>711.18</v>
      </c>
      <c r="U6" s="20">
        <f t="shared" si="3"/>
        <v>377.38</v>
      </c>
      <c r="V6" s="20">
        <f t="shared" si="3"/>
        <v>23350</v>
      </c>
      <c r="W6" s="20">
        <f t="shared" si="3"/>
        <v>8.75</v>
      </c>
      <c r="X6" s="20">
        <f t="shared" si="3"/>
        <v>2668.57</v>
      </c>
      <c r="Y6" s="21">
        <f>IF(Y7="",NA(),Y7)</f>
        <v>110.09</v>
      </c>
      <c r="Z6" s="21">
        <f t="shared" ref="Z6:AH6" si="4">IF(Z7="",NA(),Z7)</f>
        <v>127.87</v>
      </c>
      <c r="AA6" s="21">
        <f t="shared" si="4"/>
        <v>120.77</v>
      </c>
      <c r="AB6" s="21">
        <f t="shared" si="4"/>
        <v>119.18</v>
      </c>
      <c r="AC6" s="21">
        <f t="shared" si="4"/>
        <v>121.57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38.71</v>
      </c>
      <c r="AV6" s="21">
        <f t="shared" ref="AV6:BD6" si="6">IF(AV7="",NA(),AV7)</f>
        <v>44.85</v>
      </c>
      <c r="AW6" s="21">
        <f t="shared" si="6"/>
        <v>45.42</v>
      </c>
      <c r="AX6" s="21">
        <f t="shared" si="6"/>
        <v>52.19</v>
      </c>
      <c r="AY6" s="21">
        <f t="shared" si="6"/>
        <v>49.36</v>
      </c>
      <c r="AZ6" s="21">
        <f t="shared" si="6"/>
        <v>44.24</v>
      </c>
      <c r="BA6" s="21">
        <f t="shared" si="6"/>
        <v>43.07</v>
      </c>
      <c r="BB6" s="21">
        <f t="shared" si="6"/>
        <v>45.42</v>
      </c>
      <c r="BC6" s="21">
        <f t="shared" si="6"/>
        <v>50.63</v>
      </c>
      <c r="BD6" s="21">
        <f t="shared" si="6"/>
        <v>53.28</v>
      </c>
      <c r="BE6" s="20" t="str">
        <f>IF(BE7="","",IF(BE7="-","【-】","【"&amp;SUBSTITUTE(TEXT(BE7,"#,##0.00"),"-","△")&amp;"】"))</f>
        <v>【50.90】</v>
      </c>
      <c r="BF6" s="21">
        <f>IF(BF7="",NA(),BF7)</f>
        <v>2236.0700000000002</v>
      </c>
      <c r="BG6" s="21">
        <f t="shared" ref="BG6:BO6" si="7">IF(BG7="",NA(),BG7)</f>
        <v>2140.1999999999998</v>
      </c>
      <c r="BH6" s="21">
        <f t="shared" si="7"/>
        <v>1943.01</v>
      </c>
      <c r="BI6" s="21">
        <f t="shared" si="7"/>
        <v>1992.3</v>
      </c>
      <c r="BJ6" s="21">
        <f t="shared" si="7"/>
        <v>1904.17</v>
      </c>
      <c r="BK6" s="21">
        <f t="shared" si="7"/>
        <v>1258.43</v>
      </c>
      <c r="BL6" s="21">
        <f t="shared" si="7"/>
        <v>1163.75</v>
      </c>
      <c r="BM6" s="21">
        <f t="shared" si="7"/>
        <v>1195.47</v>
      </c>
      <c r="BN6" s="21">
        <f t="shared" si="7"/>
        <v>1168.69</v>
      </c>
      <c r="BO6" s="21">
        <f t="shared" si="7"/>
        <v>1142.44</v>
      </c>
      <c r="BP6" s="20" t="str">
        <f>IF(BP7="","",IF(BP7="-","【-】","【"&amp;SUBSTITUTE(TEXT(BP7,"#,##0.00"),"-","△")&amp;"】"))</f>
        <v>【1,099.15】</v>
      </c>
      <c r="BQ6" s="21">
        <f>IF(BQ7="",NA(),BQ7)</f>
        <v>84.8</v>
      </c>
      <c r="BR6" s="21">
        <f t="shared" ref="BR6:BZ6" si="8">IF(BR7="",NA(),BR7)</f>
        <v>90.11</v>
      </c>
      <c r="BS6" s="21">
        <f t="shared" si="8"/>
        <v>77.650000000000006</v>
      </c>
      <c r="BT6" s="21">
        <f t="shared" si="8"/>
        <v>80.94</v>
      </c>
      <c r="BU6" s="21">
        <f t="shared" si="8"/>
        <v>85.41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176.57</v>
      </c>
      <c r="CC6" s="21">
        <f t="shared" ref="CC6:CK6" si="9">IF(CC7="",NA(),CC7)</f>
        <v>163.63999999999999</v>
      </c>
      <c r="CD6" s="21">
        <f t="shared" si="9"/>
        <v>193.26</v>
      </c>
      <c r="CE6" s="21">
        <f t="shared" si="9"/>
        <v>185.6</v>
      </c>
      <c r="CF6" s="21">
        <f t="shared" si="9"/>
        <v>176.24</v>
      </c>
      <c r="CG6" s="21">
        <f t="shared" si="9"/>
        <v>224.88</v>
      </c>
      <c r="CH6" s="21">
        <f t="shared" si="9"/>
        <v>228.64</v>
      </c>
      <c r="CI6" s="21">
        <f t="shared" si="9"/>
        <v>239.46</v>
      </c>
      <c r="CJ6" s="21">
        <f t="shared" si="9"/>
        <v>233.15</v>
      </c>
      <c r="CK6" s="21">
        <f t="shared" si="9"/>
        <v>252.17</v>
      </c>
      <c r="CL6" s="20" t="str">
        <f>IF(CL7="","",IF(CL7="-","【-】","【"&amp;SUBSTITUTE(TEXT(CL7,"#,##0.00"),"-","△")&amp;"】"))</f>
        <v>【225.78】</v>
      </c>
      <c r="CM6" s="21">
        <f>IF(CM7="",NA(),CM7)</f>
        <v>37.56</v>
      </c>
      <c r="CN6" s="21">
        <f t="shared" ref="CN6:CV6" si="10">IF(CN7="",NA(),CN7)</f>
        <v>36.44</v>
      </c>
      <c r="CO6" s="21">
        <f t="shared" si="10"/>
        <v>35.06</v>
      </c>
      <c r="CP6" s="21">
        <f t="shared" si="10"/>
        <v>34.28</v>
      </c>
      <c r="CQ6" s="21">
        <f t="shared" si="10"/>
        <v>35.39</v>
      </c>
      <c r="CR6" s="21">
        <f t="shared" si="10"/>
        <v>42.4</v>
      </c>
      <c r="CS6" s="21">
        <f t="shared" si="10"/>
        <v>42.28</v>
      </c>
      <c r="CT6" s="21">
        <f t="shared" si="10"/>
        <v>41.06</v>
      </c>
      <c r="CU6" s="21">
        <f t="shared" si="10"/>
        <v>42.09</v>
      </c>
      <c r="CV6" s="21">
        <f t="shared" si="10"/>
        <v>42.15</v>
      </c>
      <c r="CW6" s="20" t="str">
        <f>IF(CW7="","",IF(CW7="-","【-】","【"&amp;SUBSTITUTE(TEXT(CW7,"#,##0.00"),"-","△")&amp;"】"))</f>
        <v>【43.17】</v>
      </c>
      <c r="CX6" s="21">
        <f>IF(CX7="",NA(),CX7)</f>
        <v>91.97</v>
      </c>
      <c r="CY6" s="21">
        <f t="shared" ref="CY6:DG6" si="11">IF(CY7="",NA(),CY7)</f>
        <v>91.9</v>
      </c>
      <c r="CZ6" s="21">
        <f t="shared" si="11"/>
        <v>92.54</v>
      </c>
      <c r="DA6" s="21">
        <f t="shared" si="11"/>
        <v>92.27</v>
      </c>
      <c r="DB6" s="21">
        <f t="shared" si="11"/>
        <v>92.64</v>
      </c>
      <c r="DC6" s="21">
        <f t="shared" si="11"/>
        <v>84.19</v>
      </c>
      <c r="DD6" s="21">
        <f t="shared" si="11"/>
        <v>84.34</v>
      </c>
      <c r="DE6" s="21">
        <f t="shared" si="11"/>
        <v>84.34</v>
      </c>
      <c r="DF6" s="21">
        <f t="shared" si="11"/>
        <v>84.73</v>
      </c>
      <c r="DG6" s="21">
        <f t="shared" si="11"/>
        <v>84.21</v>
      </c>
      <c r="DH6" s="20" t="str">
        <f>IF(DH7="","",IF(DH7="-","【-】","【"&amp;SUBSTITUTE(TEXT(DH7,"#,##0.00"),"-","△")&amp;"】"))</f>
        <v>【86.31】</v>
      </c>
      <c r="DI6" s="21">
        <f>IF(DI7="",NA(),DI7)</f>
        <v>17.690000000000001</v>
      </c>
      <c r="DJ6" s="21">
        <f t="shared" ref="DJ6:DR6" si="12">IF(DJ7="",NA(),DJ7)</f>
        <v>20.47</v>
      </c>
      <c r="DK6" s="21">
        <f t="shared" si="12"/>
        <v>23.49</v>
      </c>
      <c r="DL6" s="21">
        <f t="shared" si="12"/>
        <v>25.03</v>
      </c>
      <c r="DM6" s="21">
        <f t="shared" si="12"/>
        <v>27.41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0.12</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242012</v>
      </c>
      <c r="D7" s="23">
        <v>46</v>
      </c>
      <c r="E7" s="23">
        <v>17</v>
      </c>
      <c r="F7" s="23">
        <v>4</v>
      </c>
      <c r="G7" s="23">
        <v>0</v>
      </c>
      <c r="H7" s="23" t="s">
        <v>96</v>
      </c>
      <c r="I7" s="23" t="s">
        <v>97</v>
      </c>
      <c r="J7" s="23" t="s">
        <v>98</v>
      </c>
      <c r="K7" s="23" t="s">
        <v>99</v>
      </c>
      <c r="L7" s="23" t="s">
        <v>100</v>
      </c>
      <c r="M7" s="23" t="s">
        <v>101</v>
      </c>
      <c r="N7" s="24" t="s">
        <v>102</v>
      </c>
      <c r="O7" s="24">
        <v>69.489999999999995</v>
      </c>
      <c r="P7" s="24">
        <v>8.75</v>
      </c>
      <c r="Q7" s="24">
        <v>105.84</v>
      </c>
      <c r="R7" s="24">
        <v>2519</v>
      </c>
      <c r="S7" s="24">
        <v>268388</v>
      </c>
      <c r="T7" s="24">
        <v>711.18</v>
      </c>
      <c r="U7" s="24">
        <v>377.38</v>
      </c>
      <c r="V7" s="24">
        <v>23350</v>
      </c>
      <c r="W7" s="24">
        <v>8.75</v>
      </c>
      <c r="X7" s="24">
        <v>2668.57</v>
      </c>
      <c r="Y7" s="24">
        <v>110.09</v>
      </c>
      <c r="Z7" s="24">
        <v>127.87</v>
      </c>
      <c r="AA7" s="24">
        <v>120.77</v>
      </c>
      <c r="AB7" s="24">
        <v>119.18</v>
      </c>
      <c r="AC7" s="24">
        <v>121.57</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38.71</v>
      </c>
      <c r="AV7" s="24">
        <v>44.85</v>
      </c>
      <c r="AW7" s="24">
        <v>45.42</v>
      </c>
      <c r="AX7" s="24">
        <v>52.19</v>
      </c>
      <c r="AY7" s="24">
        <v>49.36</v>
      </c>
      <c r="AZ7" s="24">
        <v>44.24</v>
      </c>
      <c r="BA7" s="24">
        <v>43.07</v>
      </c>
      <c r="BB7" s="24">
        <v>45.42</v>
      </c>
      <c r="BC7" s="24">
        <v>50.63</v>
      </c>
      <c r="BD7" s="24">
        <v>53.28</v>
      </c>
      <c r="BE7" s="24">
        <v>50.9</v>
      </c>
      <c r="BF7" s="24">
        <v>2236.0700000000002</v>
      </c>
      <c r="BG7" s="24">
        <v>2140.1999999999998</v>
      </c>
      <c r="BH7" s="24">
        <v>1943.01</v>
      </c>
      <c r="BI7" s="24">
        <v>1992.3</v>
      </c>
      <c r="BJ7" s="24">
        <v>1904.17</v>
      </c>
      <c r="BK7" s="24">
        <v>1258.43</v>
      </c>
      <c r="BL7" s="24">
        <v>1163.75</v>
      </c>
      <c r="BM7" s="24">
        <v>1195.47</v>
      </c>
      <c r="BN7" s="24">
        <v>1168.69</v>
      </c>
      <c r="BO7" s="24">
        <v>1142.44</v>
      </c>
      <c r="BP7" s="24">
        <v>1099.1500000000001</v>
      </c>
      <c r="BQ7" s="24">
        <v>84.8</v>
      </c>
      <c r="BR7" s="24">
        <v>90.11</v>
      </c>
      <c r="BS7" s="24">
        <v>77.650000000000006</v>
      </c>
      <c r="BT7" s="24">
        <v>80.94</v>
      </c>
      <c r="BU7" s="24">
        <v>85.41</v>
      </c>
      <c r="BV7" s="24">
        <v>73.36</v>
      </c>
      <c r="BW7" s="24">
        <v>72.599999999999994</v>
      </c>
      <c r="BX7" s="24">
        <v>69.430000000000007</v>
      </c>
      <c r="BY7" s="24">
        <v>70.709999999999994</v>
      </c>
      <c r="BZ7" s="24">
        <v>66.63</v>
      </c>
      <c r="CA7" s="24">
        <v>72.92</v>
      </c>
      <c r="CB7" s="24">
        <v>176.57</v>
      </c>
      <c r="CC7" s="24">
        <v>163.63999999999999</v>
      </c>
      <c r="CD7" s="24">
        <v>193.26</v>
      </c>
      <c r="CE7" s="24">
        <v>185.6</v>
      </c>
      <c r="CF7" s="24">
        <v>176.24</v>
      </c>
      <c r="CG7" s="24">
        <v>224.88</v>
      </c>
      <c r="CH7" s="24">
        <v>228.64</v>
      </c>
      <c r="CI7" s="24">
        <v>239.46</v>
      </c>
      <c r="CJ7" s="24">
        <v>233.15</v>
      </c>
      <c r="CK7" s="24">
        <v>252.17</v>
      </c>
      <c r="CL7" s="24">
        <v>225.78</v>
      </c>
      <c r="CM7" s="24">
        <v>37.56</v>
      </c>
      <c r="CN7" s="24">
        <v>36.44</v>
      </c>
      <c r="CO7" s="24">
        <v>35.06</v>
      </c>
      <c r="CP7" s="24">
        <v>34.28</v>
      </c>
      <c r="CQ7" s="24">
        <v>35.39</v>
      </c>
      <c r="CR7" s="24">
        <v>42.4</v>
      </c>
      <c r="CS7" s="24">
        <v>42.28</v>
      </c>
      <c r="CT7" s="24">
        <v>41.06</v>
      </c>
      <c r="CU7" s="24">
        <v>42.09</v>
      </c>
      <c r="CV7" s="24">
        <v>42.15</v>
      </c>
      <c r="CW7" s="24">
        <v>43.17</v>
      </c>
      <c r="CX7" s="24">
        <v>91.97</v>
      </c>
      <c r="CY7" s="24">
        <v>91.9</v>
      </c>
      <c r="CZ7" s="24">
        <v>92.54</v>
      </c>
      <c r="DA7" s="24">
        <v>92.27</v>
      </c>
      <c r="DB7" s="24">
        <v>92.64</v>
      </c>
      <c r="DC7" s="24">
        <v>84.19</v>
      </c>
      <c r="DD7" s="24">
        <v>84.34</v>
      </c>
      <c r="DE7" s="24">
        <v>84.34</v>
      </c>
      <c r="DF7" s="24">
        <v>84.73</v>
      </c>
      <c r="DG7" s="24">
        <v>84.21</v>
      </c>
      <c r="DH7" s="24">
        <v>86.31</v>
      </c>
      <c r="DI7" s="24">
        <v>17.690000000000001</v>
      </c>
      <c r="DJ7" s="24">
        <v>20.47</v>
      </c>
      <c r="DK7" s="24">
        <v>23.49</v>
      </c>
      <c r="DL7" s="24">
        <v>25.03</v>
      </c>
      <c r="DM7" s="24">
        <v>27.41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0.12</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