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B13D7097-B607-4039-9BA0-AEFBFF05AC6D}" xr6:coauthVersionLast="36" xr6:coauthVersionMax="36" xr10:uidLastSave="{00000000-0000-0000-0000-000000000000}"/>
  <workbookProtection workbookAlgorithmName="SHA-512" workbookHashValue="G+Q4FY8Uofe5SoJWvZwelLN9CwlnxiPu8fvXB9VMSQrxfaHOpep6E+m09nS8l4dXLz3yX+63+87tBagSGnNkYg==" workbookSaltValue="bDPAj5ebYI78YklNomPnw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H85" i="4"/>
  <c r="BB10" i="4"/>
  <c r="AT10"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<sst xmlns="http://schemas.openxmlformats.org/spreadsheetml/2006/main" count="231" uniqueCount="115">
  <si>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</si>
  <si>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</si>
  <si>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</si>
  <si>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</si>
  <si>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</si>
  <si>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</si>
  <si>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</si>
  <si>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</si>
  <si>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</si>
  <si>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</si>
  <si>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</si>
  <si>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</si>
  <si>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</si>
  <si>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</si>
  <si>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</si>
  <si>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</si>
  <si>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</si>
  <si>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</si>
  <si>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</si>
  <si>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</si>
  <si>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</si>
  <si>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</si>
  <si>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</si>
  <si>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</si>
  <si>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</si>
  <si>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</si>
  <si>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</si>
  <si>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</si>
  <si>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</si>
  <si>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</si>
  <si>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</si>
  <si>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</si>
  <si>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</si>
  <si>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</si>
  <si>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</si>
  <si>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</si>
  <si>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</si>
  <si>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</si>
  <si>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</si>
  <si>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</si>
  <si>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</si>
  <si>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</si>
  <si>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</si>
  <si>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</si>
  <si>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</si>
  <si>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</si>
  <si>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</si>
  <si>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</si>
  <si>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</si>
  <si>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</si>
  <si>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</si>
  <si>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</si>
  <si>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</si>
  <si>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</si>
  <si>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</si>
  <si>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</si>
  <si>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</si>
  <si>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</si>
  <si>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</si>
  <si>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</si>
  <si>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</si>
  <si>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</si>
  <si>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</si>
  <si>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</si>
  <si>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</si>
  <si>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</si>
  <si>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</si>
  <si>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</si>
  <si>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</si>
  <si>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</si>
  <si>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</si>
  <si>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</si>
  <si>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</si>
  <si>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</si>
  <si>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</si>
  <si>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</si>
  <si>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</si>
  <si>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</si>
  <si>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</si>
  <si>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</si>
  <si>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</si>
  <si>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</si>
  <si>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</si>
  <si>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</si>
  <si>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</si>
  <si>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</si>
  <si>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</si>
  <si>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</si>
  <si>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</si>
  <si>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</si>
  <si>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</si>
  <si>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</si>
  <si>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</si>
  <si>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</si>
  <si>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</si>
  <si>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</si>
  <si>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</si>
  <si>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</si>
  <si>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</si>
  <si>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</si>
  <si>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</si>
  <si>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</si>
  <si>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</si>
  <si>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</si>
  <si>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</si>
  <si>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</si>
  <si>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</si>
  <si>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</si>
  <si>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</si>
  <si>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</si>
  <si>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</si>
  <si>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</si>
  <si>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　</t>
    </r>
    <r>
      <rPr>
        <sz val="11"/>
        <color theme="1"/>
        <rFont val="ＭＳ ゴシック"/>
        <family val="3"/>
        <charset val="128"/>
      </rPr>
      <t xml:space="preserve">一般会計の繰入金により、100％を上回っています。
</t>
    </r>
    <r>
      <rPr>
        <b/>
        <sz val="11"/>
        <color theme="1"/>
        <rFont val="ＭＳ ゴシック"/>
        <family val="3"/>
        <charset val="128"/>
      </rPr>
      <t>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　</t>
    </r>
    <r>
      <rPr>
        <sz val="11"/>
        <color theme="1"/>
        <rFont val="ＭＳ ゴシック"/>
        <family val="3"/>
        <charset val="128"/>
      </rPr>
      <t xml:space="preserve">100%を下回っているものの、流動負債の約8割は建設改良費等の財源に充てるための企業債であり、一定の一般会計繰入を織り込んでいます。
</t>
    </r>
    <r>
      <rPr>
        <b/>
        <sz val="11"/>
        <color theme="1"/>
        <rFont val="ＭＳ ゴシック"/>
        <family val="3"/>
        <charset val="128"/>
      </rPr>
      <t>④企業債残高対事業規模比率　</t>
    </r>
    <r>
      <rPr>
        <sz val="11"/>
        <color theme="1"/>
        <rFont val="ＭＳ ゴシック"/>
        <family val="3"/>
        <charset val="128"/>
      </rPr>
      <t xml:space="preserve">低下傾向にありますが、類似団体平均値と比較すると依然高い水準にあることから、更なる接続率の向上による使用料収入の確保に努める必要があります。
</t>
    </r>
    <r>
      <rPr>
        <b/>
        <sz val="11"/>
        <color theme="1"/>
        <rFont val="ＭＳ ゴシック"/>
        <family val="3"/>
        <charset val="128"/>
      </rPr>
      <t>⑤経費回収率　</t>
    </r>
    <r>
      <rPr>
        <sz val="11"/>
        <color theme="1"/>
        <rFont val="ＭＳ ゴシック"/>
        <family val="3"/>
        <charset val="128"/>
      </rPr>
      <t xml:space="preserve">類似団体平均、全国平均を下回り、使用料収入で汚水処理費用を賄えておらず、経営効率化や適正な使用料水準の検討が必要です。
</t>
    </r>
    <r>
      <rPr>
        <b/>
        <sz val="11"/>
        <color theme="1"/>
        <rFont val="ＭＳ ゴシック"/>
        <family val="3"/>
        <charset val="128"/>
      </rPr>
      <t>⑥汚水処理原価　</t>
    </r>
    <r>
      <rPr>
        <sz val="11"/>
        <color theme="1"/>
        <rFont val="ＭＳ ゴシック"/>
        <family val="3"/>
        <charset val="128"/>
      </rPr>
      <t xml:space="preserve">類似団体平均とほぼ同水準にありますが、全国平均を上回っており、接続率の向上による有収水量の増加に努める必要があります。
</t>
    </r>
    <r>
      <rPr>
        <b/>
        <sz val="11"/>
        <color theme="1"/>
        <rFont val="ＭＳ ゴシック"/>
        <family val="3"/>
        <charset val="128"/>
      </rPr>
      <t>⑦施設利用率　</t>
    </r>
    <r>
      <rPr>
        <sz val="11"/>
        <color theme="1"/>
        <rFont val="ＭＳ ゴシック"/>
        <family val="3"/>
        <charset val="128"/>
      </rPr>
      <t xml:space="preserve">類似団体平均、全国平均を下回っていますが、これは志登茂川処理区で未普及対策を進めているためであり、今後も計画的に整備を進めていきます。
</t>
    </r>
    <r>
      <rPr>
        <b/>
        <sz val="11"/>
        <color theme="1"/>
        <rFont val="ＭＳ ゴシック"/>
        <family val="3"/>
        <charset val="128"/>
      </rPr>
      <t>⑧水洗化率　</t>
    </r>
    <r>
      <rPr>
        <sz val="11"/>
        <color theme="1"/>
        <rFont val="ＭＳ ゴシック"/>
        <family val="3"/>
        <charset val="128"/>
      </rPr>
      <t>類似団体平均、全国平均を下回っています。これは志登茂川処理区で未普及対策を進めているためであり、今後も計画的に整備を進めます。</t>
    </r>
    <rPh sb="8" eb="12">
      <t>イッパンカイケイ</t>
    </rPh>
    <rPh sb="13" eb="16">
      <t>クリイレキン</t>
    </rPh>
    <rPh sb="25" eb="27">
      <t>ウワマワ</t>
    </rPh>
    <rPh sb="174" eb="176">
      <t>スイジュン</t>
    </rPh>
    <rPh sb="187" eb="190">
      <t>セツゾクリツ</t>
    </rPh>
    <rPh sb="191" eb="193">
      <t>コウジョウ</t>
    </rPh>
    <rPh sb="196" eb="199">
      <t>シヨウリョウ</t>
    </rPh>
    <rPh sb="199" eb="201">
      <t>シュウニュウ</t>
    </rPh>
    <rPh sb="205" eb="206">
      <t>ツト</t>
    </rPh>
    <rPh sb="208" eb="210">
      <t>ヒツヨウ</t>
    </rPh>
    <rPh sb="266" eb="268">
      <t>テキセイ</t>
    </rPh>
    <rPh sb="323" eb="326">
      <t>セツゾクリツ</t>
    </rPh>
    <rPh sb="327" eb="329">
      <t>コウジョウ</t>
    </rPh>
    <rPh sb="343" eb="345">
      <t>ヒツヨウ</t>
    </rPh>
    <rPh sb="383" eb="386">
      <t>シ</t>
    </rPh>
    <rPh sb="386" eb="387">
      <t>カワ</t>
    </rPh>
    <rPh sb="387" eb="390">
      <t>ショリク</t>
    </rPh>
    <rPh sb="391" eb="396">
      <t>ミフキュウタイサク</t>
    </rPh>
    <rPh sb="397" eb="398">
      <t>スス</t>
    </rPh>
    <rPh sb="408" eb="410">
      <t>コンゴ</t>
    </rPh>
    <rPh sb="411" eb="414">
      <t>ケイカクテキ</t>
    </rPh>
    <rPh sb="415" eb="417">
      <t>セイビ</t>
    </rPh>
    <rPh sb="418" eb="419">
      <t>スス</t>
    </rPh>
    <rPh sb="459" eb="460">
      <t>カワ</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</si>
  <si>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値を大きく下回っており、資産の老朽度が低いことを示していますが、これは地方公営企業法の適用開始が平成27年度であり、計上が平成27年度から始まったことによるものです。今後も上昇傾向となる見込みです。
</t>
    </r>
    <r>
      <rPr>
        <b/>
        <sz val="11"/>
        <color theme="1"/>
        <rFont val="ＭＳ ゴシック"/>
        <family val="3"/>
        <charset val="128"/>
      </rPr>
      <t>②管渠老朽化率　</t>
    </r>
    <r>
      <rPr>
        <sz val="11"/>
        <color theme="1"/>
        <rFont val="ＭＳ ゴシック"/>
        <family val="3"/>
        <charset val="128"/>
      </rPr>
      <t xml:space="preserve">類似団体平均、全国平均を上回っており、未普及解消の整備を進めながらも優先度を踏まえ、計画的に更新していく必要があります。
</t>
    </r>
    <r>
      <rPr>
        <b/>
        <sz val="11"/>
        <color theme="1"/>
        <rFont val="ＭＳ ゴシック"/>
        <family val="3"/>
        <charset val="128"/>
      </rPr>
      <t>③管渠改善率　</t>
    </r>
    <r>
      <rPr>
        <sz val="11"/>
        <color theme="1"/>
        <rFont val="ＭＳ ゴシック"/>
        <family val="3"/>
        <charset val="128"/>
      </rPr>
      <t>類似団体平均、全国平均を下回っていますが、これは、志登茂川処理区をはじめとする下水道計画区域内の未普及解消を優先しているためです。</t>
    </r>
    <rPh sb="105" eb="107">
      <t>ジョウショウ</t>
    </rPh>
    <rPh sb="112" eb="114">
      <t>ミコ</t>
    </rPh>
    <rPh sb="146" eb="149">
      <t>ミフキュウ</t>
    </rPh>
    <rPh sb="149" eb="151">
      <t>カイショウ</t>
    </rPh>
    <rPh sb="152" eb="154">
      <t>セイビ</t>
    </rPh>
    <rPh sb="155" eb="156">
      <t>スス</t>
    </rPh>
    <rPh sb="179" eb="181">
      <t>ヒツヨウ</t>
    </rPh>
    <rPh sb="223" eb="224">
      <t>カワ</t>
    </rPh>
    <phoneticPr fontId="4"/>
  </si>
  <si>
    <t>　令和元年度の下水道使用料改定により、一部指標は改善したものの、多くの指標において類似団体と比較すると不良であり、一般会計繰入金に依存する厳しい経営状況が続いています。今後は未普及対策により、経費回収率は改善していく見込みですが、令和6年度から農業集落排水事業などの汚水処理事業を下水道事業会計へ一本化したことから、会計全体の経営状況を勘案しながら、適正な下水道使用料の水準について検討していく必要があります。
　また、老朽化の状況についても、類似団体と比較すると対策が遅れていることから、未普及対策を進めながら、下水道事業基本計画などに基づき、計画的な更新を進めていきます。
　</t>
    <rPh sb="19" eb="23">
      <t>イチブシヒョウ</t>
    </rPh>
    <rPh sb="24" eb="26">
      <t>カイゼン</t>
    </rPh>
    <rPh sb="87" eb="92">
      <t>ミフキュウタイサク</t>
    </rPh>
    <rPh sb="102" eb="104">
      <t>カイゼン</t>
    </rPh>
    <rPh sb="115" eb="117">
      <t>レイワ</t>
    </rPh>
    <rPh sb="118" eb="120">
      <t>ネンド</t>
    </rPh>
    <rPh sb="122" eb="124">
      <t>ノウギョウ</t>
    </rPh>
    <rPh sb="124" eb="126">
      <t>シュウラク</t>
    </rPh>
    <rPh sb="126" eb="128">
      <t>ハイスイ</t>
    </rPh>
    <rPh sb="128" eb="130">
      <t>ジギョウ</t>
    </rPh>
    <rPh sb="133" eb="135">
      <t>オスイ</t>
    </rPh>
    <rPh sb="135" eb="137">
      <t>ショリ</t>
    </rPh>
    <rPh sb="137" eb="139">
      <t>ジギョウ</t>
    </rPh>
    <rPh sb="140" eb="143">
      <t>ゲスイドウ</t>
    </rPh>
    <rPh sb="143" eb="145">
      <t>ジギョウ</t>
    </rPh>
    <rPh sb="145" eb="147">
      <t>カイケイ</t>
    </rPh>
    <rPh sb="148" eb="151">
      <t>イッポンカ</t>
    </rPh>
    <rPh sb="158" eb="160">
      <t>カイケイ</t>
    </rPh>
    <rPh sb="160" eb="162">
      <t>ゼンタイ</t>
    </rPh>
    <rPh sb="163" eb="165">
      <t>ケイエイ</t>
    </rPh>
    <rPh sb="165" eb="167">
      <t>ジョウキョウ</t>
    </rPh>
    <rPh sb="168" eb="170">
      <t>カンアン</t>
    </rPh>
    <rPh sb="175" eb="177">
      <t>テキセイ</t>
    </rPh>
    <rPh sb="185" eb="187">
      <t>スイジュン</t>
    </rPh>
    <rPh sb="191" eb="193">
      <t>ケントウ</t>
    </rPh>
    <rPh sb="210" eb="213">
      <t>ロウキュウカ</t>
    </rPh>
    <rPh sb="214" eb="216">
      <t>ジョウキョウ</t>
    </rPh>
    <rPh sb="232" eb="234">
      <t>タイサク</t>
    </rPh>
    <rPh sb="235" eb="236">
      <t>オク</t>
    </rPh>
    <rPh sb="251" eb="252">
      <t>スス</t>
    </rPh>
    <rPh sb="280" eb="28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</si>
</sst>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0.11</c:v>
                </c:pt>
                <c:pt idx="2" formatCode="#,##0.00;&quot;△&quot;#,##0.00">
                  <c:v>0</c:v>
                </c:pt>
                <c:pt idx="3">
                  <c:v>7.0000000000000007E-2</c:v>
                </c:pt>
                <c:pt idx="4">
                  <c:v>0.02</c:v>
                </c:pt>
              </c:numCache>
            </c:numRef>
          </c:val>
          <c:extLst>
            <c:ext xmlns:c16="http://schemas.microsoft.com/office/drawing/2014/chart" uri="{C3380CC4-5D6E-409C-BE32-E72D297353CC}">
              <c16:uniqueId val="{00000000-0A0B-403C-8A2B-390EE36706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0A0B-403C-8A2B-390EE36706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39.43</c:v>
                </c:pt>
                <c:pt idx="1">
                  <c:v>37.43</c:v>
                </c:pt>
                <c:pt idx="2">
                  <c:v>35.159999999999997</c:v>
                </c:pt>
                <c:pt idx="3">
                  <c:v>37.5</c:v>
                </c:pt>
                <c:pt idx="4">
                  <c:v>40.57</c:v>
                </c:pt>
              </c:numCache>
            </c:numRef>
          </c:val>
          <c:extLst>
            <c:ext xmlns:c16="http://schemas.microsoft.com/office/drawing/2014/chart" uri="{C3380CC4-5D6E-409C-BE32-E72D297353CC}">
              <c16:uniqueId val="{00000000-873C-46E2-B978-489CCAB6BE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73C-46E2-B978-489CCAB6BE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85.66</c:v>
                </c:pt>
                <c:pt idx="1">
                  <c:v>85.99</c:v>
                </c:pt>
                <c:pt idx="2">
                  <c:v>86.26</c:v>
                </c:pt>
                <c:pt idx="3">
                  <c:v>85.03</c:v>
                </c:pt>
                <c:pt idx="4">
                  <c:v>87.29</c:v>
                </c:pt>
              </c:numCache>
            </c:numRef>
          </c:val>
          <c:extLst>
            <c:ext xmlns:c16="http://schemas.microsoft.com/office/drawing/2014/chart" uri="{C3380CC4-5D6E-409C-BE32-E72D297353CC}">
              <c16:uniqueId val="{00000000-4155-4C91-A51A-F220F6FB16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4155-4C91-A51A-F220F6FB16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113.02</c:v>
                </c:pt>
                <c:pt idx="1">
                  <c:v>112.29</c:v>
                </c:pt>
                <c:pt idx="2">
                  <c:v>113.57</c:v>
                </c:pt>
                <c:pt idx="3">
                  <c:v>110.77</c:v>
                </c:pt>
                <c:pt idx="4">
                  <c:v>110.61</c:v>
                </c:pt>
              </c:numCache>
            </c:numRef>
          </c:val>
          <c:extLst>
            <c:ext xmlns:c16="http://schemas.microsoft.com/office/drawing/2014/chart" uri="{C3380CC4-5D6E-409C-BE32-E72D297353CC}">
              <c16:uniqueId val="{00000000-25E3-4DA1-B351-8406CBC89C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25E3-4DA1-B351-8406CBC89C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16.53</c:v>
                </c:pt>
                <c:pt idx="1">
                  <c:v>18.88</c:v>
                </c:pt>
                <c:pt idx="2">
                  <c:v>21.09</c:v>
                </c:pt>
                <c:pt idx="3">
                  <c:v>23.05</c:v>
                </c:pt>
                <c:pt idx="4">
                  <c:v>25.26</c:v>
                </c:pt>
              </c:numCache>
            </c:numRef>
          </c:val>
          <c:extLst>
            <c:ext xmlns:c16="http://schemas.microsoft.com/office/drawing/2014/chart" uri="{C3380CC4-5D6E-409C-BE32-E72D297353CC}">
              <c16:uniqueId val="{00000000-93B0-48B1-8B47-A46700B15A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3B0-48B1-8B47-A46700B15A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7.64</c:v>
                </c:pt>
                <c:pt idx="1">
                  <c:v>7.29</c:v>
                </c:pt>
                <c:pt idx="2">
                  <c:v>7.16</c:v>
                </c:pt>
                <c:pt idx="3">
                  <c:v>15.66</c:v>
                </c:pt>
                <c:pt idx="4">
                  <c:v>16.309999999999999</c:v>
                </c:pt>
              </c:numCache>
            </c:numRef>
          </c:val>
          <c:extLst>
            <c:ext xmlns:c16="http://schemas.microsoft.com/office/drawing/2014/chart" uri="{C3380CC4-5D6E-409C-BE32-E72D297353CC}">
              <c16:uniqueId val="{00000000-0130-4996-89EE-545D66B1B5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130-4996-89EE-545D66B1B5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06-4DD9-BCF0-D072BFBBA2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5106-4DD9-BCF0-D072BFBBA2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32.619999999999997</c:v>
                </c:pt>
                <c:pt idx="1">
                  <c:v>38.18</c:v>
                </c:pt>
                <c:pt idx="2">
                  <c:v>37.07</c:v>
                </c:pt>
                <c:pt idx="3">
                  <c:v>45.8</c:v>
                </c:pt>
                <c:pt idx="4">
                  <c:v>42.66</c:v>
                </c:pt>
              </c:numCache>
            </c:numRef>
          </c:val>
          <c:extLst>
            <c:ext xmlns:c16="http://schemas.microsoft.com/office/drawing/2014/chart" uri="{C3380CC4-5D6E-409C-BE32-E72D297353CC}">
              <c16:uniqueId val="{00000000-1FB2-4E26-A336-47DA47F00E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1FB2-4E26-A336-47DA47F00E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1989.31</c:v>
                </c:pt>
                <c:pt idx="1">
                  <c:v>1964.48</c:v>
                </c:pt>
                <c:pt idx="2">
                  <c:v>1995.25</c:v>
                </c:pt>
                <c:pt idx="3">
                  <c:v>1905.88</c:v>
                </c:pt>
                <c:pt idx="4">
                  <c:v>1788.72</c:v>
                </c:pt>
              </c:numCache>
            </c:numRef>
          </c:val>
          <c:extLst>
            <c:ext xmlns:c16="http://schemas.microsoft.com/office/drawing/2014/chart" uri="{C3380CC4-5D6E-409C-BE32-E72D297353CC}">
              <c16:uniqueId val="{00000000-F5A5-4AB0-8B7F-7639BEEDB9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F5A5-4AB0-8B7F-7639BEEDB9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91.1</c:v>
                </c:pt>
                <c:pt idx="1">
                  <c:v>91.42</c:v>
                </c:pt>
                <c:pt idx="2">
                  <c:v>93.03</c:v>
                </c:pt>
                <c:pt idx="3">
                  <c:v>92.57</c:v>
                </c:pt>
                <c:pt idx="4">
                  <c:v>93.8</c:v>
                </c:pt>
              </c:numCache>
            </c:numRef>
          </c:val>
          <c:extLst>
            <c:ext xmlns:c16="http://schemas.microsoft.com/office/drawing/2014/chart" uri="{C3380CC4-5D6E-409C-BE32-E72D297353CC}">
              <c16:uniqueId val="{00000000-1598-47ED-84C1-126D997154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1598-47ED-84C1-126D997154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164.36</c:v>
                </c:pt>
                <c:pt idx="1">
                  <c:v>161.29</c:v>
                </c:pt>
                <c:pt idx="2">
                  <c:v>161.31</c:v>
                </c:pt>
                <c:pt idx="3">
                  <c:v>162.28</c:v>
                </c:pt>
                <c:pt idx="4">
                  <c:v>160.47999999999999</c:v>
                </c:pt>
              </c:numCache>
            </c:numRef>
          </c:val>
          <c:extLst>
            <c:ext xmlns:c16="http://schemas.microsoft.com/office/drawing/2014/chart" uri="{C3380CC4-5D6E-409C-BE32-E72D297353CC}">
              <c16:uniqueId val="{00000000-D3B8-4F59-8501-B187899F44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D3B8-4F59-8501-B187899F44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8" zoomScaleNormal="100" workbookViewId="0">
      <selection activeCell="CC74" sqref="CC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268388</v>
      </c>
      <c r="AM8" s="44"/>
      <c r="AN8" s="44"/>
      <c r="AO8" s="44"/>
      <c r="AP8" s="44"/>
      <c r="AQ8" s="44"/>
      <c r="AR8" s="44"/>
      <c r="AS8" s="44"/>
      <c r="AT8" s="45">
        <f>データ!T6</f>
        <v>711.18</v>
      </c>
      <c r="AU8" s="45"/>
      <c r="AV8" s="45"/>
      <c r="AW8" s="45"/>
      <c r="AX8" s="45"/>
      <c r="AY8" s="45"/>
      <c r="AZ8" s="45"/>
      <c r="BA8" s="45"/>
      <c r="BB8" s="45">
        <f>データ!U6</f>
        <v>377.38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62.5</v>
      </c>
      <c r="J10" s="45"/>
      <c r="K10" s="45"/>
      <c r="L10" s="45"/>
      <c r="M10" s="45"/>
      <c r="N10" s="45"/>
      <c r="O10" s="45"/>
      <c r="P10" s="45">
        <f>データ!P6</f>
        <v>48.16</v>
      </c>
      <c r="Q10" s="45"/>
      <c r="R10" s="45"/>
      <c r="S10" s="45"/>
      <c r="T10" s="45"/>
      <c r="U10" s="45"/>
      <c r="V10" s="45"/>
      <c r="W10" s="45">
        <f>データ!Q6</f>
        <v>75.150000000000006</v>
      </c>
      <c r="X10" s="45"/>
      <c r="Y10" s="45"/>
      <c r="Z10" s="45"/>
      <c r="AA10" s="45"/>
      <c r="AB10" s="45"/>
      <c r="AC10" s="45"/>
      <c r="AD10" s="44">
        <f>データ!R6</f>
        <v>2519</v>
      </c>
      <c r="AE10" s="44"/>
      <c r="AF10" s="44"/>
      <c r="AG10" s="44"/>
      <c r="AH10" s="44"/>
      <c r="AI10" s="44"/>
      <c r="AJ10" s="44"/>
      <c r="AK10" s="2"/>
      <c r="AL10" s="44">
        <f>データ!V6</f>
        <v>128549</v>
      </c>
      <c r="AM10" s="44"/>
      <c r="AN10" s="44"/>
      <c r="AO10" s="44"/>
      <c r="AP10" s="44"/>
      <c r="AQ10" s="44"/>
      <c r="AR10" s="44"/>
      <c r="AS10" s="44"/>
      <c r="AT10" s="45">
        <f>データ!W6</f>
        <v>30.96</v>
      </c>
      <c r="AU10" s="45"/>
      <c r="AV10" s="45"/>
      <c r="AW10" s="45"/>
      <c r="AX10" s="45"/>
      <c r="AY10" s="45"/>
      <c r="AZ10" s="45"/>
      <c r="BA10" s="45"/>
      <c r="BB10" s="45">
        <f>データ!X6</f>
        <v>4152.1000000000004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4T+ggrIQKlXMmbDGqxHfdMmLSekJM9Oazkq8tXFi/xk1cDQFBXTpwAJWYOldmfCHG+4oezCuGo2ZFb8K0KZLQ==" saltValue="Ic8m0aErgVD6Sk5b9HGV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62.5</v>
      </c>
      <c r="P6" s="20">
        <f t="shared" si="3"/>
        <v>48.16</v>
      </c>
      <c r="Q6" s="20">
        <f t="shared" si="3"/>
        <v>75.150000000000006</v>
      </c>
      <c r="R6" s="20">
        <f t="shared" si="3"/>
        <v>2519</v>
      </c>
      <c r="S6" s="20">
        <f t="shared" si="3"/>
        <v>268388</v>
      </c>
      <c r="T6" s="20">
        <f t="shared" si="3"/>
        <v>711.18</v>
      </c>
      <c r="U6" s="20">
        <f t="shared" si="3"/>
        <v>377.38</v>
      </c>
      <c r="V6" s="20">
        <f t="shared" si="3"/>
        <v>128549</v>
      </c>
      <c r="W6" s="20">
        <f t="shared" si="3"/>
        <v>30.96</v>
      </c>
      <c r="X6" s="20">
        <f t="shared" si="3"/>
        <v>4152.1000000000004</v>
      </c>
      <c r="Y6" s="21">
        <f>IF(Y7="",NA(),Y7)</f>
        <v>113.02</v>
      </c>
      <c r="Z6" s="21">
        <f t="shared" ref="Z6:AH6" si="4">IF(Z7="",NA(),Z7)</f>
        <v>112.29</v>
      </c>
      <c r="AA6" s="21">
        <f t="shared" si="4"/>
        <v>113.57</v>
      </c>
      <c r="AB6" s="21">
        <f t="shared" si="4"/>
        <v>110.77</v>
      </c>
      <c r="AC6" s="21">
        <f t="shared" si="4"/>
        <v>110.61</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32.619999999999997</v>
      </c>
      <c r="AV6" s="21">
        <f t="shared" ref="AV6:BD6" si="6">IF(AV7="",NA(),AV7)</f>
        <v>38.18</v>
      </c>
      <c r="AW6" s="21">
        <f t="shared" si="6"/>
        <v>37.07</v>
      </c>
      <c r="AX6" s="21">
        <f t="shared" si="6"/>
        <v>45.8</v>
      </c>
      <c r="AY6" s="21">
        <f t="shared" si="6"/>
        <v>42.66</v>
      </c>
      <c r="AZ6" s="21">
        <f t="shared" si="6"/>
        <v>60.82</v>
      </c>
      <c r="BA6" s="21">
        <f t="shared" si="6"/>
        <v>63.48</v>
      </c>
      <c r="BB6" s="21">
        <f t="shared" si="6"/>
        <v>65.510000000000005</v>
      </c>
      <c r="BC6" s="21">
        <f t="shared" si="6"/>
        <v>72.78</v>
      </c>
      <c r="BD6" s="21">
        <f t="shared" si="6"/>
        <v>74.56</v>
      </c>
      <c r="BE6" s="20" t="str">
        <f>IF(BE7="","",IF(BE7="-","【-】","【"&amp;SUBSTITUTE(TEXT(BE7,"#,##0.00"),"-","△")&amp;"】"))</f>
        <v>【82.75】</v>
      </c>
      <c r="BF6" s="21">
        <f>IF(BF7="",NA(),BF7)</f>
        <v>1989.31</v>
      </c>
      <c r="BG6" s="21">
        <f t="shared" ref="BG6:BO6" si="7">IF(BG7="",NA(),BG7)</f>
        <v>1964.48</v>
      </c>
      <c r="BH6" s="21">
        <f t="shared" si="7"/>
        <v>1995.25</v>
      </c>
      <c r="BI6" s="21">
        <f t="shared" si="7"/>
        <v>1905.88</v>
      </c>
      <c r="BJ6" s="21">
        <f t="shared" si="7"/>
        <v>1788.72</v>
      </c>
      <c r="BK6" s="21">
        <f t="shared" si="7"/>
        <v>920.83</v>
      </c>
      <c r="BL6" s="21">
        <f t="shared" si="7"/>
        <v>874.02</v>
      </c>
      <c r="BM6" s="21">
        <f t="shared" si="7"/>
        <v>827.43</v>
      </c>
      <c r="BN6" s="21">
        <f t="shared" si="7"/>
        <v>790.32</v>
      </c>
      <c r="BO6" s="21">
        <f t="shared" si="7"/>
        <v>747.33</v>
      </c>
      <c r="BP6" s="20" t="str">
        <f>IF(BP7="","",IF(BP7="-","【-】","【"&amp;SUBSTITUTE(TEXT(BP7,"#,##0.00"),"-","△")&amp;"】"))</f>
        <v>【602.56】</v>
      </c>
      <c r="BQ6" s="21">
        <f>IF(BQ7="",NA(),BQ7)</f>
        <v>91.1</v>
      </c>
      <c r="BR6" s="21">
        <f t="shared" ref="BR6:BZ6" si="8">IF(BR7="",NA(),BR7)</f>
        <v>91.42</v>
      </c>
      <c r="BS6" s="21">
        <f t="shared" si="8"/>
        <v>93.03</v>
      </c>
      <c r="BT6" s="21">
        <f t="shared" si="8"/>
        <v>92.57</v>
      </c>
      <c r="BU6" s="21">
        <f t="shared" si="8"/>
        <v>93.8</v>
      </c>
      <c r="BV6" s="21">
        <f t="shared" si="8"/>
        <v>99.82</v>
      </c>
      <c r="BW6" s="21">
        <f t="shared" si="8"/>
        <v>100.32</v>
      </c>
      <c r="BX6" s="21">
        <f t="shared" si="8"/>
        <v>99.71</v>
      </c>
      <c r="BY6" s="21">
        <f t="shared" si="8"/>
        <v>98.7</v>
      </c>
      <c r="BZ6" s="21">
        <f t="shared" si="8"/>
        <v>100.01</v>
      </c>
      <c r="CA6" s="20" t="str">
        <f>IF(CA7="","",IF(CA7="-","【-】","【"&amp;SUBSTITUTE(TEXT(CA7,"#,##0.00"),"-","△")&amp;"】"))</f>
        <v>【97.94】</v>
      </c>
      <c r="CB6" s="21">
        <f>IF(CB7="",NA(),CB7)</f>
        <v>164.36</v>
      </c>
      <c r="CC6" s="21">
        <f t="shared" ref="CC6:CK6" si="9">IF(CC7="",NA(),CC7)</f>
        <v>161.29</v>
      </c>
      <c r="CD6" s="21">
        <f t="shared" si="9"/>
        <v>161.31</v>
      </c>
      <c r="CE6" s="21">
        <f t="shared" si="9"/>
        <v>162.28</v>
      </c>
      <c r="CF6" s="21">
        <f t="shared" si="9"/>
        <v>160.47999999999999</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39.43</v>
      </c>
      <c r="CN6" s="21">
        <f t="shared" ref="CN6:CV6" si="10">IF(CN7="",NA(),CN7)</f>
        <v>37.43</v>
      </c>
      <c r="CO6" s="21">
        <f t="shared" si="10"/>
        <v>35.159999999999997</v>
      </c>
      <c r="CP6" s="21">
        <f t="shared" si="10"/>
        <v>37.5</v>
      </c>
      <c r="CQ6" s="21">
        <f t="shared" si="10"/>
        <v>40.57</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85.66</v>
      </c>
      <c r="CY6" s="21">
        <f t="shared" ref="CY6:DG6" si="11">IF(CY7="",NA(),CY7)</f>
        <v>85.99</v>
      </c>
      <c r="CZ6" s="21">
        <f t="shared" si="11"/>
        <v>86.26</v>
      </c>
      <c r="DA6" s="21">
        <f t="shared" si="11"/>
        <v>85.03</v>
      </c>
      <c r="DB6" s="21">
        <f t="shared" si="11"/>
        <v>87.29</v>
      </c>
      <c r="DC6" s="21">
        <f t="shared" si="11"/>
        <v>94.41</v>
      </c>
      <c r="DD6" s="21">
        <f t="shared" si="11"/>
        <v>94.43</v>
      </c>
      <c r="DE6" s="21">
        <f t="shared" si="11"/>
        <v>94.58</v>
      </c>
      <c r="DF6" s="21">
        <f t="shared" si="11"/>
        <v>94.69</v>
      </c>
      <c r="DG6" s="21">
        <f t="shared" si="11"/>
        <v>94.81</v>
      </c>
      <c r="DH6" s="20" t="str">
        <f>IF(DH7="","",IF(DH7="-","【-】","【"&amp;SUBSTITUTE(TEXT(DH7,"#,##0.00"),"-","△")&amp;"】"))</f>
        <v>【96.00】</v>
      </c>
      <c r="DI6" s="21">
        <f>IF(DI7="",NA(),DI7)</f>
        <v>16.53</v>
      </c>
      <c r="DJ6" s="21">
        <f t="shared" ref="DJ6:DR6" si="12">IF(DJ7="",NA(),DJ7)</f>
        <v>18.88</v>
      </c>
      <c r="DK6" s="21">
        <f t="shared" si="12"/>
        <v>21.09</v>
      </c>
      <c r="DL6" s="21">
        <f t="shared" si="12"/>
        <v>23.05</v>
      </c>
      <c r="DM6" s="21">
        <f t="shared" si="12"/>
        <v>25.26</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7.64</v>
      </c>
      <c r="DU6" s="21">
        <f t="shared" ref="DU6:EC6" si="13">IF(DU7="",NA(),DU7)</f>
        <v>7.29</v>
      </c>
      <c r="DV6" s="21">
        <f t="shared" si="13"/>
        <v>7.16</v>
      </c>
      <c r="DW6" s="21">
        <f t="shared" si="13"/>
        <v>15.66</v>
      </c>
      <c r="DX6" s="21">
        <f t="shared" si="13"/>
        <v>16.309999999999999</v>
      </c>
      <c r="DY6" s="21">
        <f t="shared" si="13"/>
        <v>5.18</v>
      </c>
      <c r="DZ6" s="21">
        <f t="shared" si="13"/>
        <v>6.01</v>
      </c>
      <c r="EA6" s="21">
        <f t="shared" si="13"/>
        <v>6.84</v>
      </c>
      <c r="EB6" s="21">
        <f t="shared" si="13"/>
        <v>7.69</v>
      </c>
      <c r="EC6" s="21">
        <f t="shared" si="13"/>
        <v>8.39</v>
      </c>
      <c r="ED6" s="20" t="str">
        <f>IF(ED7="","",IF(ED7="-","【-】","【"&amp;SUBSTITUTE(TEXT(ED7,"#,##0.00"),"-","△")&amp;"】"))</f>
        <v>【9.46】</v>
      </c>
      <c r="EE6" s="21">
        <f>IF(EE7="",NA(),EE7)</f>
        <v>0.06</v>
      </c>
      <c r="EF6" s="21">
        <f t="shared" ref="EF6:EN6" si="14">IF(EF7="",NA(),EF7)</f>
        <v>0.11</v>
      </c>
      <c r="EG6" s="20">
        <f t="shared" si="14"/>
        <v>0</v>
      </c>
      <c r="EH6" s="21">
        <f t="shared" si="14"/>
        <v>7.0000000000000007E-2</v>
      </c>
      <c r="EI6" s="21">
        <f t="shared" si="14"/>
        <v>0.02</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242012</v>
      </c>
      <c r="D7" s="23">
        <v>46</v>
      </c>
      <c r="E7" s="23">
        <v>17</v>
      </c>
      <c r="F7" s="23">
        <v>1</v>
      </c>
      <c r="G7" s="23">
        <v>0</v>
      </c>
      <c r="H7" s="23" t="s">
        <v>95</v>
      </c>
      <c r="I7" s="23" t="s">
        <v>96</v>
      </c>
      <c r="J7" s="23" t="s">
        <v>97</v>
      </c>
      <c r="K7" s="23" t="s">
        <v>98</v>
      </c>
      <c r="L7" s="23" t="s">
        <v>99</v>
      </c>
      <c r="M7" s="23" t="s">
        <v>100</v>
      </c>
      <c r="N7" s="24" t="s">
        <v>101</v>
      </c>
      <c r="O7" s="24">
        <v>62.5</v>
      </c>
      <c r="P7" s="24">
        <v>48.16</v>
      </c>
      <c r="Q7" s="24">
        <v>75.150000000000006</v>
      </c>
      <c r="R7" s="24">
        <v>2519</v>
      </c>
      <c r="S7" s="24">
        <v>268388</v>
      </c>
      <c r="T7" s="24">
        <v>711.18</v>
      </c>
      <c r="U7" s="24">
        <v>377.38</v>
      </c>
      <c r="V7" s="24">
        <v>128549</v>
      </c>
      <c r="W7" s="24">
        <v>30.96</v>
      </c>
      <c r="X7" s="24">
        <v>4152.1000000000004</v>
      </c>
      <c r="Y7" s="24">
        <v>113.02</v>
      </c>
      <c r="Z7" s="24">
        <v>112.29</v>
      </c>
      <c r="AA7" s="24">
        <v>113.57</v>
      </c>
      <c r="AB7" s="24">
        <v>110.77</v>
      </c>
      <c r="AC7" s="24">
        <v>110.61</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32.619999999999997</v>
      </c>
      <c r="AV7" s="24">
        <v>38.18</v>
      </c>
      <c r="AW7" s="24">
        <v>37.07</v>
      </c>
      <c r="AX7" s="24">
        <v>45.8</v>
      </c>
      <c r="AY7" s="24">
        <v>42.66</v>
      </c>
      <c r="AZ7" s="24">
        <v>60.82</v>
      </c>
      <c r="BA7" s="24">
        <v>63.48</v>
      </c>
      <c r="BB7" s="24">
        <v>65.510000000000005</v>
      </c>
      <c r="BC7" s="24">
        <v>72.78</v>
      </c>
      <c r="BD7" s="24">
        <v>74.56</v>
      </c>
      <c r="BE7" s="24">
        <v>82.75</v>
      </c>
      <c r="BF7" s="24">
        <v>1989.31</v>
      </c>
      <c r="BG7" s="24">
        <v>1964.48</v>
      </c>
      <c r="BH7" s="24">
        <v>1995.25</v>
      </c>
      <c r="BI7" s="24">
        <v>1905.88</v>
      </c>
      <c r="BJ7" s="24">
        <v>1788.72</v>
      </c>
      <c r="BK7" s="24">
        <v>920.83</v>
      </c>
      <c r="BL7" s="24">
        <v>874.02</v>
      </c>
      <c r="BM7" s="24">
        <v>827.43</v>
      </c>
      <c r="BN7" s="24">
        <v>790.32</v>
      </c>
      <c r="BO7" s="24">
        <v>747.33</v>
      </c>
      <c r="BP7" s="24">
        <v>602.55999999999995</v>
      </c>
      <c r="BQ7" s="24">
        <v>91.1</v>
      </c>
      <c r="BR7" s="24">
        <v>91.42</v>
      </c>
      <c r="BS7" s="24">
        <v>93.03</v>
      </c>
      <c r="BT7" s="24">
        <v>92.57</v>
      </c>
      <c r="BU7" s="24">
        <v>93.8</v>
      </c>
      <c r="BV7" s="24">
        <v>99.82</v>
      </c>
      <c r="BW7" s="24">
        <v>100.32</v>
      </c>
      <c r="BX7" s="24">
        <v>99.71</v>
      </c>
      <c r="BY7" s="24">
        <v>98.7</v>
      </c>
      <c r="BZ7" s="24">
        <v>100.01</v>
      </c>
      <c r="CA7" s="24">
        <v>97.94</v>
      </c>
      <c r="CB7" s="24">
        <v>164.36</v>
      </c>
      <c r="CC7" s="24">
        <v>161.29</v>
      </c>
      <c r="CD7" s="24">
        <v>161.31</v>
      </c>
      <c r="CE7" s="24">
        <v>162.28</v>
      </c>
      <c r="CF7" s="24">
        <v>160.47999999999999</v>
      </c>
      <c r="CG7" s="24">
        <v>156.77000000000001</v>
      </c>
      <c r="CH7" s="24">
        <v>157.63999999999999</v>
      </c>
      <c r="CI7" s="24">
        <v>159.59</v>
      </c>
      <c r="CJ7" s="24">
        <v>160.65</v>
      </c>
      <c r="CK7" s="24">
        <v>160.6</v>
      </c>
      <c r="CL7" s="24">
        <v>140.97999999999999</v>
      </c>
      <c r="CM7" s="24">
        <v>39.43</v>
      </c>
      <c r="CN7" s="24">
        <v>37.43</v>
      </c>
      <c r="CO7" s="24">
        <v>35.159999999999997</v>
      </c>
      <c r="CP7" s="24">
        <v>37.5</v>
      </c>
      <c r="CQ7" s="24">
        <v>40.57</v>
      </c>
      <c r="CR7" s="24">
        <v>67</v>
      </c>
      <c r="CS7" s="24">
        <v>66.650000000000006</v>
      </c>
      <c r="CT7" s="24">
        <v>64.45</v>
      </c>
      <c r="CU7" s="24">
        <v>65.11</v>
      </c>
      <c r="CV7" s="24">
        <v>65.540000000000006</v>
      </c>
      <c r="CW7" s="24">
        <v>60.13</v>
      </c>
      <c r="CX7" s="24">
        <v>85.66</v>
      </c>
      <c r="CY7" s="24">
        <v>85.99</v>
      </c>
      <c r="CZ7" s="24">
        <v>86.26</v>
      </c>
      <c r="DA7" s="24">
        <v>85.03</v>
      </c>
      <c r="DB7" s="24">
        <v>87.29</v>
      </c>
      <c r="DC7" s="24">
        <v>94.41</v>
      </c>
      <c r="DD7" s="24">
        <v>94.43</v>
      </c>
      <c r="DE7" s="24">
        <v>94.58</v>
      </c>
      <c r="DF7" s="24">
        <v>94.69</v>
      </c>
      <c r="DG7" s="24">
        <v>94.81</v>
      </c>
      <c r="DH7" s="24">
        <v>96</v>
      </c>
      <c r="DI7" s="24">
        <v>16.53</v>
      </c>
      <c r="DJ7" s="24">
        <v>18.88</v>
      </c>
      <c r="DK7" s="24">
        <v>21.09</v>
      </c>
      <c r="DL7" s="24">
        <v>23.05</v>
      </c>
      <c r="DM7" s="24">
        <v>25.26</v>
      </c>
      <c r="DN7" s="24">
        <v>34.15</v>
      </c>
      <c r="DO7" s="24">
        <v>35.53</v>
      </c>
      <c r="DP7" s="24">
        <v>37.51</v>
      </c>
      <c r="DQ7" s="24">
        <v>38.869999999999997</v>
      </c>
      <c r="DR7" s="24">
        <v>40.36</v>
      </c>
      <c r="DS7" s="24">
        <v>42.2</v>
      </c>
      <c r="DT7" s="24">
        <v>7.64</v>
      </c>
      <c r="DU7" s="24">
        <v>7.29</v>
      </c>
      <c r="DV7" s="24">
        <v>7.16</v>
      </c>
      <c r="DW7" s="24">
        <v>15.66</v>
      </c>
      <c r="DX7" s="24">
        <v>16.309999999999999</v>
      </c>
      <c r="DY7" s="24">
        <v>5.18</v>
      </c>
      <c r="DZ7" s="24">
        <v>6.01</v>
      </c>
      <c r="EA7" s="24">
        <v>6.84</v>
      </c>
      <c r="EB7" s="24">
        <v>7.69</v>
      </c>
      <c r="EC7" s="24">
        <v>8.39</v>
      </c>
      <c r="ED7" s="24">
        <v>9.4600000000000009</v>
      </c>
      <c r="EE7" s="24">
        <v>0.06</v>
      </c>
      <c r="EF7" s="24">
        <v>0.11</v>
      </c>
      <c r="EG7" s="24">
        <v>0</v>
      </c>
      <c r="EH7" s="24">
        <v>7.0000000000000007E-2</v>
      </c>
      <c r="EI7" s="24">
        <v>0.02</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