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8AC5B4C8-479C-4C3C-8398-DF3D691D67D5}" xr6:coauthVersionLast="36" xr6:coauthVersionMax="36" xr10:uidLastSave="{00000000-0000-0000-0000-000000000000}"/>
  <workbookProtection workbookAlgorithmName="SHA-512" workbookHashValue="InXZGCJci8mku44ObFKOommxbK+//XGNk4nxN2sUR58SMJK1ypIHEnjK0/Ws/om9h5K0iqU70cAVg9LA5khGOA==" workbookSaltValue="d++C8y6yuLQ5xKenw3MZeQ==" workbookSpinCount="100000" lockStructure="1"/>
  <bookViews>
    <workbookView xWindow="0" yWindow="0" windowWidth="23040" windowHeight="921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12" i="5" l="1"/>
  <c r="AR12" i="5"/>
  <c r="BF11" i="5"/>
  <c r="DQ10" i="5"/>
  <c r="BY10" i="5"/>
  <c r="AG10" i="5"/>
  <c r="F10" i="5"/>
  <c r="DI10" i="5" s="1"/>
  <c r="E10" i="5"/>
  <c r="CW10" i="5" s="1"/>
  <c r="D10" i="5"/>
  <c r="BD10" i="5" s="1"/>
  <c r="C10" i="5"/>
  <c r="CU10" i="5" s="1"/>
  <c r="B10" i="5"/>
  <c r="DE10" i="5" s="1"/>
  <c r="DZ9" i="5"/>
  <c r="DO9" i="5"/>
  <c r="DD9" i="5"/>
  <c r="CS9" i="5"/>
  <c r="CH9" i="5"/>
  <c r="BW9" i="5"/>
  <c r="BL9" i="5"/>
  <c r="BA9" i="5"/>
  <c r="AP9" i="5"/>
  <c r="AE9" i="5"/>
  <c r="T9" i="5"/>
  <c r="EJ6" i="5"/>
  <c r="EI6" i="5"/>
  <c r="EH6" i="5"/>
  <c r="EG6" i="5"/>
  <c r="EC12" i="5" s="1"/>
  <c r="EF6" i="5"/>
  <c r="EB12" i="5" s="1"/>
  <c r="EE6" i="5"/>
  <c r="ED6" i="5"/>
  <c r="RA80" i="4" s="1"/>
  <c r="EC6" i="5"/>
  <c r="ED11" i="5" s="1"/>
  <c r="EB6" i="5"/>
  <c r="EC11" i="5" s="1"/>
  <c r="EA6" i="5"/>
  <c r="EB11" i="5" s="1"/>
  <c r="DZ6" i="5"/>
  <c r="MW80" i="4" s="1"/>
  <c r="DY6" i="5"/>
  <c r="DX6" i="5"/>
  <c r="DT12" i="5" s="1"/>
  <c r="DW6" i="5"/>
  <c r="DS12" i="5" s="1"/>
  <c r="DV6" i="5"/>
  <c r="DR12" i="5" s="1"/>
  <c r="DU6" i="5"/>
  <c r="DQ12" i="5" s="1"/>
  <c r="DT6" i="5"/>
  <c r="DP12" i="5" s="1"/>
  <c r="DS6" i="5"/>
  <c r="DR6" i="5"/>
  <c r="DQ6" i="5"/>
  <c r="DR11" i="5" s="1"/>
  <c r="DP6" i="5"/>
  <c r="DQ11" i="5" s="1"/>
  <c r="DO6" i="5"/>
  <c r="DN6" i="5"/>
  <c r="HK90" i="4" s="1"/>
  <c r="DM6" i="5"/>
  <c r="DI12" i="5" s="1"/>
  <c r="DL6" i="5"/>
  <c r="DH12" i="5" s="1"/>
  <c r="DK6" i="5"/>
  <c r="DJ6" i="5"/>
  <c r="DI6" i="5"/>
  <c r="DE12" i="5" s="1"/>
  <c r="DH6" i="5"/>
  <c r="DI11" i="5" s="1"/>
  <c r="DG6" i="5"/>
  <c r="DH11" i="5" s="1"/>
  <c r="DF6" i="5"/>
  <c r="CA80" i="4" s="1"/>
  <c r="DE6" i="5"/>
  <c r="DF11" i="5" s="1"/>
  <c r="DD6" i="5"/>
  <c r="DE11" i="5" s="1"/>
  <c r="DC6" i="5"/>
  <c r="GJ90" i="4" s="1"/>
  <c r="DB6" i="5"/>
  <c r="RH56" i="4" s="1"/>
  <c r="DA6" i="5"/>
  <c r="CW12" i="5" s="1"/>
  <c r="CZ6" i="5"/>
  <c r="CV12" i="5" s="1"/>
  <c r="CY6" i="5"/>
  <c r="CX6" i="5"/>
  <c r="OF56" i="4" s="1"/>
  <c r="CW6" i="5"/>
  <c r="CX11" i="5" s="1"/>
  <c r="CV6" i="5"/>
  <c r="CW11" i="5" s="1"/>
  <c r="CU6" i="5"/>
  <c r="CV11" i="5" s="1"/>
  <c r="CT6" i="5"/>
  <c r="CS6" i="5"/>
  <c r="CT11" i="5" s="1"/>
  <c r="CR6" i="5"/>
  <c r="FI90" i="4" s="1"/>
  <c r="CQ6" i="5"/>
  <c r="CM12" i="5" s="1"/>
  <c r="CP6" i="5"/>
  <c r="CL12" i="5" s="1"/>
  <c r="CO6" i="5"/>
  <c r="CN6" i="5"/>
  <c r="CJ12" i="5" s="1"/>
  <c r="CM6" i="5"/>
  <c r="CI12" i="5" s="1"/>
  <c r="CL6" i="5"/>
  <c r="MN55" i="4" s="1"/>
  <c r="CK6" i="5"/>
  <c r="CL11" i="5" s="1"/>
  <c r="CJ6" i="5"/>
  <c r="CK11" i="5" s="1"/>
  <c r="CI6" i="5"/>
  <c r="CH6" i="5"/>
  <c r="CI11" i="5" s="1"/>
  <c r="CG6" i="5"/>
  <c r="CF6" i="5"/>
  <c r="CB12" i="5" s="1"/>
  <c r="CE6" i="5"/>
  <c r="CD6" i="5"/>
  <c r="GF56" i="4" s="1"/>
  <c r="CC6" i="5"/>
  <c r="BY12" i="5" s="1"/>
  <c r="CB6" i="5"/>
  <c r="BX12" i="5" s="1"/>
  <c r="CA6" i="5"/>
  <c r="CB11" i="5" s="1"/>
  <c r="BZ6" i="5"/>
  <c r="BY6" i="5"/>
  <c r="BZ11" i="5" s="1"/>
  <c r="BX6" i="5"/>
  <c r="BY11" i="5" s="1"/>
  <c r="BW6" i="5"/>
  <c r="BX11" i="5" s="1"/>
  <c r="BV6" i="5"/>
  <c r="DG90" i="4" s="1"/>
  <c r="BU6" i="5"/>
  <c r="BQ12" i="5" s="1"/>
  <c r="BT6" i="5"/>
  <c r="BP12" i="5" s="1"/>
  <c r="BS6" i="5"/>
  <c r="BO12" i="5" s="1"/>
  <c r="BR6" i="5"/>
  <c r="BN12" i="5" s="1"/>
  <c r="BQ6" i="5"/>
  <c r="BM12" i="5" s="1"/>
  <c r="BP6" i="5"/>
  <c r="BQ11" i="5" s="1"/>
  <c r="BO6" i="5"/>
  <c r="CF55" i="4" s="1"/>
  <c r="BN6" i="5"/>
  <c r="BO11" i="5" s="1"/>
  <c r="BM6" i="5"/>
  <c r="BN11" i="5" s="1"/>
  <c r="BL6" i="5"/>
  <c r="BM11" i="5" s="1"/>
  <c r="BK6" i="5"/>
  <c r="CF90" i="4" s="1"/>
  <c r="BJ6" i="5"/>
  <c r="RH33" i="4" s="1"/>
  <c r="BI6" i="5"/>
  <c r="BE12" i="5" s="1"/>
  <c r="BH6" i="5"/>
  <c r="BD12" i="5" s="1"/>
  <c r="BG6" i="5"/>
  <c r="BF6" i="5"/>
  <c r="OF33" i="4" s="1"/>
  <c r="BE6" i="5"/>
  <c r="BD6" i="5"/>
  <c r="BE11" i="5" s="1"/>
  <c r="BC6" i="5"/>
  <c r="BD11" i="5" s="1"/>
  <c r="BB6" i="5"/>
  <c r="BA6" i="5"/>
  <c r="BB11" i="5" s="1"/>
  <c r="AZ6" i="5"/>
  <c r="BE90" i="4" s="1"/>
  <c r="AY6" i="5"/>
  <c r="AU12" i="5" s="1"/>
  <c r="AX6" i="5"/>
  <c r="AT12" i="5" s="1"/>
  <c r="AW6" i="5"/>
  <c r="AS12" i="5" s="1"/>
  <c r="AV6" i="5"/>
  <c r="AU6" i="5"/>
  <c r="AQ12" i="5" s="1"/>
  <c r="AT6" i="5"/>
  <c r="AU11" i="5" s="1"/>
  <c r="AS6" i="5"/>
  <c r="AT11" i="5" s="1"/>
  <c r="AR6" i="5"/>
  <c r="KZ32" i="4" s="1"/>
  <c r="AQ6" i="5"/>
  <c r="KF32" i="4" s="1"/>
  <c r="AP6" i="5"/>
  <c r="AQ11" i="5" s="1"/>
  <c r="AO6" i="5"/>
  <c r="AD90" i="4" s="1"/>
  <c r="AN6" i="5"/>
  <c r="AJ12" i="5" s="1"/>
  <c r="AM6" i="5"/>
  <c r="AL6" i="5"/>
  <c r="GF33" i="4" s="1"/>
  <c r="AK6" i="5"/>
  <c r="AG12" i="5" s="1"/>
  <c r="AJ6" i="5"/>
  <c r="AF12" i="5" s="1"/>
  <c r="AI6" i="5"/>
  <c r="AJ11" i="5" s="1"/>
  <c r="AH6" i="5"/>
  <c r="AG6" i="5"/>
  <c r="AH11" i="5" s="1"/>
  <c r="AF6" i="5"/>
  <c r="AG11" i="5" s="1"/>
  <c r="AE6" i="5"/>
  <c r="AF11" i="5" s="1"/>
  <c r="AD6" i="5"/>
  <c r="C90" i="4" s="1"/>
  <c r="AC6" i="5"/>
  <c r="Y12" i="5" s="1"/>
  <c r="AB6" i="5"/>
  <c r="X12" i="5" s="1"/>
  <c r="AA6" i="5"/>
  <c r="W12" i="5" s="1"/>
  <c r="Z6" i="5"/>
  <c r="V12" i="5" s="1"/>
  <c r="Y6" i="5"/>
  <c r="U12" i="5" s="1"/>
  <c r="X6" i="5"/>
  <c r="CZ32" i="4" s="1"/>
  <c r="W6" i="5"/>
  <c r="CF32" i="4"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EH90" i="4"/>
  <c r="OY81" i="4"/>
  <c r="NX81" i="4"/>
  <c r="KO81" i="4"/>
  <c r="JN81" i="4"/>
  <c r="IM81" i="4"/>
  <c r="HL81" i="4"/>
  <c r="GK81" i="4"/>
  <c r="EC81" i="4"/>
  <c r="DB81" i="4"/>
  <c r="Y81" i="4"/>
  <c r="PZ80" i="4"/>
  <c r="OY80" i="4"/>
  <c r="NX80" i="4"/>
  <c r="IM80" i="4"/>
  <c r="HL80" i="4"/>
  <c r="EC80" i="4"/>
  <c r="DB80" i="4"/>
  <c r="AZ80" i="4"/>
  <c r="Y80" i="4"/>
  <c r="RA79" i="4"/>
  <c r="PZ79" i="4"/>
  <c r="NX79" i="4"/>
  <c r="MW79" i="4"/>
  <c r="KO79" i="4"/>
  <c r="HL79" i="4"/>
  <c r="GK79" i="4"/>
  <c r="EC79" i="4"/>
  <c r="CA79" i="4"/>
  <c r="AZ79" i="4"/>
  <c r="Y79" i="4"/>
  <c r="QN56" i="4"/>
  <c r="PT56" i="4"/>
  <c r="KZ56" i="4"/>
  <c r="KF56" i="4"/>
  <c r="HT56" i="4"/>
  <c r="FL56" i="4"/>
  <c r="ER56" i="4"/>
  <c r="CZ56" i="4"/>
  <c r="CF56" i="4"/>
  <c r="BL56" i="4"/>
  <c r="X56" i="4"/>
  <c r="RH55" i="4"/>
  <c r="QN55" i="4"/>
  <c r="PT55" i="4"/>
  <c r="OF55" i="4"/>
  <c r="LT55" i="4"/>
  <c r="KZ55" i="4"/>
  <c r="HT55" i="4"/>
  <c r="GF55" i="4"/>
  <c r="FL55" i="4"/>
  <c r="ER55" i="4"/>
  <c r="CZ55" i="4"/>
  <c r="BL55" i="4"/>
  <c r="AR55" i="4"/>
  <c r="X55" i="4"/>
  <c r="RH54" i="4"/>
  <c r="QN54" i="4"/>
  <c r="PT54" i="4"/>
  <c r="OZ54" i="4"/>
  <c r="OF54" i="4"/>
  <c r="MN54" i="4"/>
  <c r="LT54" i="4"/>
  <c r="KF54" i="4"/>
  <c r="JL54" i="4"/>
  <c r="HT54" i="4"/>
  <c r="FL54" i="4"/>
  <c r="ER54" i="4"/>
  <c r="CZ54" i="4"/>
  <c r="BL54" i="4"/>
  <c r="AR54" i="4"/>
  <c r="X54" i="4"/>
  <c r="QN33" i="4"/>
  <c r="PT33" i="4"/>
  <c r="MN33" i="4"/>
  <c r="LT33" i="4"/>
  <c r="KZ33" i="4"/>
  <c r="KF33" i="4"/>
  <c r="HT33" i="4"/>
  <c r="FL33" i="4"/>
  <c r="CZ33" i="4"/>
  <c r="CF33" i="4"/>
  <c r="BL33" i="4"/>
  <c r="AR33" i="4"/>
  <c r="RH32" i="4"/>
  <c r="QN32" i="4"/>
  <c r="OF32" i="4"/>
  <c r="LT32" i="4"/>
  <c r="JL32" i="4"/>
  <c r="HT32" i="4"/>
  <c r="GF32" i="4"/>
  <c r="FL32" i="4"/>
  <c r="AR32" i="4"/>
  <c r="RH31" i="4"/>
  <c r="QN31" i="4"/>
  <c r="PT31" i="4"/>
  <c r="OZ31" i="4"/>
  <c r="OF31" i="4"/>
  <c r="MN31" i="4"/>
  <c r="LT31" i="4"/>
  <c r="KF31" i="4"/>
  <c r="JL31" i="4"/>
  <c r="HT31" i="4"/>
  <c r="FL31" i="4"/>
  <c r="ER31" i="4"/>
  <c r="CZ31" i="4"/>
  <c r="BL31" i="4"/>
  <c r="AR31" i="4"/>
  <c r="X31" i="4"/>
  <c r="LZ10" i="4"/>
  <c r="IT10" i="4"/>
  <c r="FN10" i="4"/>
  <c r="CH10" i="4"/>
  <c r="B10" i="4"/>
  <c r="PF8" i="4"/>
  <c r="LZ8" i="4"/>
  <c r="IT8" i="4"/>
  <c r="FN8" i="4"/>
  <c r="CH8" i="4"/>
  <c r="B8" i="4"/>
  <c r="B5" i="4"/>
  <c r="DG11" i="5" l="1"/>
  <c r="X33" i="4"/>
  <c r="JL33" i="4"/>
  <c r="MN56" i="4"/>
  <c r="AJ10" i="5"/>
  <c r="CB10" i="5"/>
  <c r="DT10" i="5"/>
  <c r="BP11" i="5"/>
  <c r="CX12" i="5"/>
  <c r="AQ10" i="5"/>
  <c r="CI10" i="5"/>
  <c r="EA10" i="5"/>
  <c r="BF12" i="5"/>
  <c r="AU10" i="5"/>
  <c r="CL10" i="5"/>
  <c r="EE10" i="5"/>
  <c r="EE11" i="5"/>
  <c r="JL55" i="4"/>
  <c r="MN32" i="4"/>
  <c r="BE10" i="5"/>
  <c r="CM10" i="5"/>
  <c r="CM11" i="5"/>
  <c r="BN10" i="5"/>
  <c r="ER32" i="4"/>
  <c r="PT32" i="4"/>
  <c r="ER33" i="4"/>
  <c r="JL56" i="4"/>
  <c r="V10" i="5"/>
  <c r="BO10" i="5"/>
  <c r="DF10" i="5"/>
  <c r="BZ12" i="5"/>
  <c r="AF10" i="5"/>
  <c r="BX10" i="5"/>
  <c r="DP10" i="5"/>
  <c r="AH12" i="5"/>
  <c r="GZ32" i="4"/>
  <c r="AI11" i="5"/>
  <c r="OZ32" i="4"/>
  <c r="BC11" i="5"/>
  <c r="GZ55" i="4"/>
  <c r="CA11" i="5"/>
  <c r="OZ55" i="4"/>
  <c r="CU11" i="5"/>
  <c r="AZ81" i="4"/>
  <c r="DF12" i="5"/>
  <c r="LT56" i="4"/>
  <c r="GZ33" i="4"/>
  <c r="AI12" i="5"/>
  <c r="OZ33" i="4"/>
  <c r="BC12" i="5"/>
  <c r="GZ56" i="4"/>
  <c r="CA12" i="5"/>
  <c r="CJ11" i="5"/>
  <c r="KF55" i="4"/>
  <c r="OZ56" i="4"/>
  <c r="CU12" i="5"/>
  <c r="DG12" i="5"/>
  <c r="CA81" i="4"/>
  <c r="DP11" i="5"/>
  <c r="GK80" i="4"/>
  <c r="DT11" i="5"/>
  <c r="KO80" i="4"/>
  <c r="EA12" i="5"/>
  <c r="MW81" i="4"/>
  <c r="EE12" i="5"/>
  <c r="RA81" i="4"/>
  <c r="DS10" i="5"/>
  <c r="CA10" i="5"/>
  <c r="AI10" i="5"/>
  <c r="JN79" i="4"/>
  <c r="GZ54" i="4"/>
  <c r="GZ31" i="4"/>
  <c r="DB79" i="4"/>
  <c r="CF54" i="4"/>
  <c r="CF31" i="4"/>
  <c r="DH10" i="5"/>
  <c r="BP10" i="5"/>
  <c r="X10" i="5"/>
  <c r="AT10" i="5"/>
  <c r="CV10" i="5"/>
  <c r="ED10" i="5"/>
  <c r="EA11" i="5"/>
  <c r="BB12" i="5"/>
  <c r="CT12" i="5"/>
  <c r="BL32" i="4"/>
  <c r="AR56" i="4"/>
  <c r="JN80" i="4"/>
  <c r="DS11" i="5"/>
  <c r="PZ81" i="4"/>
  <c r="ED12" i="5"/>
  <c r="EC10" i="5"/>
  <c r="CK10" i="5"/>
  <c r="AS10" i="5"/>
  <c r="OY79" i="4"/>
  <c r="KZ54" i="4"/>
  <c r="KZ31" i="4"/>
  <c r="DR10" i="5"/>
  <c r="BZ10" i="5"/>
  <c r="AH10" i="5"/>
  <c r="IM79" i="4"/>
  <c r="GF54" i="4"/>
  <c r="GF31" i="4"/>
  <c r="W10" i="5"/>
  <c r="DG10" i="5"/>
  <c r="X11" i="5"/>
  <c r="AR11" i="5"/>
  <c r="AR10" i="5"/>
  <c r="BB10" i="5"/>
  <c r="BF10" i="5"/>
  <c r="CJ10" i="5"/>
  <c r="CT10" i="5"/>
  <c r="CX10" i="5"/>
  <c r="EB10" i="5"/>
  <c r="U11" i="5"/>
  <c r="Y11" i="5"/>
  <c r="AS11" i="5"/>
  <c r="U10" i="5"/>
  <c r="Y10" i="5"/>
  <c r="BC10" i="5"/>
  <c r="BM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<sst xmlns="http://schemas.openxmlformats.org/spreadsheetml/2006/main" count="262" uniqueCount="107">
  <si>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</si>
  <si>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</si>
  <si>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</si>
  <si>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</si>
  <si>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</si>
  <si>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</si>
  <si>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</si>
  <si>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</si>
  <si>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</si>
  <si>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</si>
  <si>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</si>
  <si>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</si>
  <si>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</si>
  <si>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</si>
  <si>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</si>
  <si>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</si>
  <si>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</si>
  <si>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</si>
  <si>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</si>
  <si>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</si>
  <si>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</si>
  <si>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</si>
  <si>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</si>
  <si>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</si>
  <si>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</si>
  <si>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</si>
  <si>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</si>
  <si>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</si>
  <si>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</si>
  <si>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</si>
  <si>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</si>
  <si>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</si>
  <si>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</si>
  <si>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</si>
  <si>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</si>
  <si>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</si>
  <si>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</si>
  <si>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</si>
  <si>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</si>
  <si>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</si>
  <si>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</si>
  <si>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</si>
  <si>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</si>
  <si>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</si>
  <si>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</si>
  <si>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</si>
  <si>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</si>
  <si>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</si>
  <si>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</si>
  <si>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</si>
  <si>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</si>
  <si>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</si>
  <si>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</si>
  <si>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</si>
  <si>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</si>
  <si>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</si>
  <si>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</si>
  <si>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</si>
  <si>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</si>
  <si>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</si>
  <si>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</si>
  <si>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</si>
  <si>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</si>
  <si>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</si>
  <si>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</si>
  <si>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</si>
  <si>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</si>
  <si>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</si>
  <si>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</si>
  <si>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</si>
  <si>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</si>
  <si>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</si>
  <si>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</si>
  <si>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</si>
  <si>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</si>
  <si>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</si>
  <si>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</si>
  <si>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</si>
  <si>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</si>
  <si>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</si>
  <si>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</si>
  <si>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</si>
  <si>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</si>
  <si>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</si>
  <si>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</si>
  <si>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</si>
  <si>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</si>
  <si>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</si>
  <si>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</si>
  <si>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</si>
  <si>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</si>
  <si>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</si>
  <si>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</si>
  <si>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</si>
  <si>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</si>
  <si>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</si>
  <si>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</si>
  <si>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</si>
  <si>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</si>
  <si>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</si>
  <si>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</si>
  <si>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</si>
  <si>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</si>
  <si>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</si>
  <si>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b/>
        <sz val="11"/>
        <color theme="1"/>
        <rFont val="ＭＳ ゴシック"/>
        <family val="3"/>
        <charset val="128"/>
      </rPr>
      <t xml:space="preserve">①経常収支比率 </t>
    </r>
    <r>
      <rPr>
        <sz val="11"/>
        <color theme="1"/>
        <rFont val="ＭＳ ゴシック"/>
        <family val="3"/>
        <charset val="128"/>
      </rPr>
      <t xml:space="preserve">経常収支比率は、100％を上回って推移おり、健全な経営を維持しています。
</t>
    </r>
    <r>
      <rPr>
        <b/>
        <sz val="11"/>
        <color theme="1"/>
        <rFont val="ＭＳ ゴシック"/>
        <family val="3"/>
        <charset val="128"/>
      </rPr>
      <t>②累積欠損金比率　</t>
    </r>
    <r>
      <rPr>
        <sz val="11"/>
        <color theme="1"/>
        <rFont val="ＭＳ ゴシック"/>
        <family val="3"/>
        <charset val="128"/>
      </rPr>
      <t xml:space="preserve">累積欠損金は発生しておらず、健全な財政状況を維持しています。
</t>
    </r>
    <r>
      <rPr>
        <b/>
        <sz val="11"/>
        <color theme="1"/>
        <rFont val="ＭＳ ゴシック"/>
        <family val="3"/>
        <charset val="128"/>
      </rPr>
      <t>③流動比率　</t>
    </r>
    <r>
      <rPr>
        <sz val="11"/>
        <color theme="1"/>
        <rFont val="ＭＳ ゴシック"/>
        <family val="3"/>
        <charset val="128"/>
      </rPr>
      <t xml:space="preserve">類似団体平均、全国平均を大幅に上回り、短期的な支払能力は十分確保されています。
</t>
    </r>
    <r>
      <rPr>
        <b/>
        <sz val="11"/>
        <color theme="1"/>
        <rFont val="ＭＳ ゴシック"/>
        <family val="3"/>
        <charset val="128"/>
      </rPr>
      <t>④企業債残高対給水収益比率　</t>
    </r>
    <r>
      <rPr>
        <sz val="11"/>
        <color theme="1"/>
        <rFont val="ＭＳ ゴシック"/>
        <family val="3"/>
        <charset val="128"/>
      </rPr>
      <t xml:space="preserve">企業債残高がなく、類似団体平均及び全国平均と比較して極めて良好な財務状況にあり、借入金に依存しない健全経営を実現しています。
</t>
    </r>
    <r>
      <rPr>
        <b/>
        <sz val="11"/>
        <color theme="1"/>
        <rFont val="ＭＳ ゴシック"/>
        <family val="3"/>
        <charset val="128"/>
      </rPr>
      <t>⑤料金回収率　</t>
    </r>
    <r>
      <rPr>
        <sz val="11"/>
        <color theme="1"/>
        <rFont val="ＭＳ ゴシック"/>
        <family val="3"/>
        <charset val="128"/>
      </rPr>
      <t xml:space="preserve">類似団体平均、全国平均を上回って推移しており、給水に係る費用を給水収益で十分に賄えており、健全な経営を維持しています。
</t>
    </r>
    <r>
      <rPr>
        <b/>
        <sz val="11"/>
        <color theme="1"/>
        <rFont val="ＭＳ ゴシック"/>
        <family val="3"/>
        <charset val="128"/>
      </rPr>
      <t>⑥給水原価　</t>
    </r>
    <r>
      <rPr>
        <sz val="11"/>
        <color theme="1"/>
        <rFont val="ＭＳ ゴシック"/>
        <family val="3"/>
        <charset val="128"/>
      </rPr>
      <t xml:space="preserve">類似団体平均、全国平均と比較すると高い水準にあります。令和5年度は年間使用水量が減少したことにより上昇していますが、令和6年度は年間使用量が増加したことにより令和4年度と同水準にまで低下しています。
</t>
    </r>
    <r>
      <rPr>
        <b/>
        <sz val="11"/>
        <color theme="1"/>
        <rFont val="ＭＳ ゴシック"/>
        <family val="3"/>
        <charset val="128"/>
      </rPr>
      <t>⑦施設利用率　</t>
    </r>
    <r>
      <rPr>
        <sz val="11"/>
        <color theme="1"/>
        <rFont val="ＭＳ ゴシック"/>
        <family val="3"/>
        <charset val="128"/>
      </rPr>
      <t xml:space="preserve">令和5年度は年間使用水量が減少したことにより低下していますが、令和6年度は年間使用量が増加したことにより令和4年度と同程度にまで上昇しています。
</t>
    </r>
    <r>
      <rPr>
        <b/>
        <sz val="11"/>
        <color theme="1"/>
        <rFont val="ＭＳ ゴシック"/>
        <family val="3"/>
        <charset val="128"/>
      </rPr>
      <t>⑧契約率　</t>
    </r>
    <r>
      <rPr>
        <sz val="11"/>
        <color theme="1"/>
        <rFont val="ＭＳ ゴシック"/>
        <family val="3"/>
        <charset val="128"/>
      </rPr>
      <t>当該事業の供給先は1者であり、責任水量制を採用していることから、契約率に変動はないものです。</t>
    </r>
    <phoneticPr fontId="5"/>
  </si>
  <si>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類似団体平均、全国平均を上回り、施設の老朽化が進行しており、計画的な更新投資が必要です。
</t>
    </r>
    <r>
      <rPr>
        <b/>
        <sz val="11"/>
        <color theme="1"/>
        <rFont val="ＭＳ ゴシック"/>
        <family val="3"/>
        <charset val="128"/>
      </rPr>
      <t>②管路経年化率　</t>
    </r>
    <r>
      <rPr>
        <sz val="11"/>
        <color theme="1"/>
        <rFont val="ＭＳ ゴシック"/>
        <family val="3"/>
        <charset val="128"/>
      </rPr>
      <t xml:space="preserve">令和5年度に多くの送水管類が法定耐用年数を迎えたため、高い水準となっています。今後、更新計画に基づき計画的に更新を進める必要があります。
</t>
    </r>
    <r>
      <rPr>
        <b/>
        <sz val="11"/>
        <color theme="1"/>
        <rFont val="ＭＳ ゴシック"/>
        <family val="3"/>
        <charset val="128"/>
      </rPr>
      <t>③管路更新率　</t>
    </r>
    <r>
      <rPr>
        <sz val="11"/>
        <color theme="1"/>
        <rFont val="ＭＳ ゴシック"/>
        <family val="3"/>
        <charset val="128"/>
      </rPr>
      <t>令和6年度は管路更新が実施されていませんが、今後、計画的な更新を進めていく必要があります。</t>
    </r>
    <rPh sb="29" eb="31">
      <t>シセツ</t>
    </rPh>
    <rPh sb="43" eb="46">
      <t>ケイカクテキ</t>
    </rPh>
    <rPh sb="47" eb="51">
      <t>コウシントウシ</t>
    </rPh>
    <rPh sb="52" eb="54">
      <t>ヒツヨウ</t>
    </rPh>
    <rPh sb="66" eb="68">
      <t>レイワ</t>
    </rPh>
    <rPh sb="69" eb="71">
      <t>ネンド</t>
    </rPh>
    <rPh sb="72" eb="73">
      <t>オオ</t>
    </rPh>
    <rPh sb="75" eb="77">
      <t>ソウスイ</t>
    </rPh>
    <rPh sb="77" eb="78">
      <t>カン</t>
    </rPh>
    <rPh sb="78" eb="79">
      <t>ルイ</t>
    </rPh>
    <rPh sb="80" eb="86">
      <t>ホウテイタイヨウネンスウ</t>
    </rPh>
    <rPh sb="87" eb="88">
      <t>ムカ</t>
    </rPh>
    <rPh sb="93" eb="94">
      <t>タカ</t>
    </rPh>
    <rPh sb="95" eb="97">
      <t>スイジュン</t>
    </rPh>
    <rPh sb="105" eb="107">
      <t>コンゴ</t>
    </rPh>
    <rPh sb="108" eb="112">
      <t>コウシンケイカク</t>
    </rPh>
    <rPh sb="113" eb="114">
      <t>モト</t>
    </rPh>
    <rPh sb="116" eb="119">
      <t>ケイカクテキ</t>
    </rPh>
    <rPh sb="120" eb="122">
      <t>コウシン</t>
    </rPh>
    <rPh sb="123" eb="124">
      <t>スス</t>
    </rPh>
    <rPh sb="126" eb="128">
      <t>ヒツヨウ</t>
    </rPh>
    <rPh sb="167" eb="170">
      <t>ケイカクテキ</t>
    </rPh>
    <rPh sb="179" eb="181">
      <t>ヒツヨウ</t>
    </rPh>
    <phoneticPr fontId="5"/>
  </si>
  <si>
    <t>　経常収支比率、料金回収率は、類似団体平均、全国平均を上回っており、また、累積欠損金、企業債残高もなく、健全な経営、財政状況を維持しています。
　一方で、有形固定資産減価償却率が83.06%と類似団体平均を大きく上回り、施設の老朽化が進行しています。令和5年度に多くの送水管類が法定耐用年数を迎えたため、供給先の需要動向を踏まえた施設規模の適正化や、将来を見据えた対応を検討していく必要があります。</t>
    <rPh sb="15" eb="17">
      <t>ルイジ</t>
    </rPh>
    <rPh sb="17" eb="19">
      <t>ダンタイ</t>
    </rPh>
    <rPh sb="19" eb="21">
      <t>ヘイキン</t>
    </rPh>
    <rPh sb="22" eb="24">
      <t>ゼンコク</t>
    </rPh>
    <rPh sb="24" eb="26">
      <t>ヘイキン</t>
    </rPh>
    <rPh sb="27" eb="29">
      <t>ウワマワ</t>
    </rPh>
    <rPh sb="55" eb="57">
      <t>ケイエイ</t>
    </rPh>
    <rPh sb="63" eb="65">
      <t>イジ</t>
    </rPh>
    <rPh sb="191" eb="19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</si>
</sst>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78.42</c:v>
                </c:pt>
                <c:pt idx="1">
                  <c:v>80.44</c:v>
                </c:pt>
                <c:pt idx="2">
                  <c:v>81.34</c:v>
                </c:pt>
                <c:pt idx="3">
                  <c:v>82.2</c:v>
                </c:pt>
                <c:pt idx="4">
                  <c:v>83.06</c:v>
                </c:pt>
              </c:numCache>
            </c:numRef>
          </c:val>
          <c:extLst>
            <c:ext xmlns:c16="http://schemas.microsoft.com/office/drawing/2014/chart" uri="{C3380CC4-5D6E-409C-BE32-E72D297353CC}">
              <c16:uniqueId val="{00000000-72A0-4C7A-8E47-37BB9E099A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72A0-4C7A-8E47-37BB9E099A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C-4071-80DD-9D0F69594D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36DC-4071-80DD-9D0F69594D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124.89</c:v>
                </c:pt>
                <c:pt idx="1">
                  <c:v>121.2</c:v>
                </c:pt>
                <c:pt idx="2">
                  <c:v>128.03</c:v>
                </c:pt>
                <c:pt idx="3">
                  <c:v>113.67</c:v>
                </c:pt>
                <c:pt idx="4">
                  <c:v>138.29</c:v>
                </c:pt>
              </c:numCache>
            </c:numRef>
          </c:val>
          <c:extLst>
            <c:ext xmlns:c16="http://schemas.microsoft.com/office/drawing/2014/chart" uri="{C3380CC4-5D6E-409C-BE32-E72D297353CC}">
              <c16:uniqueId val="{00000000-E381-4139-B23C-3A58874090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E381-4139-B23C-3A58874090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72.13</c:v>
                </c:pt>
                <c:pt idx="4">
                  <c:v>72.13</c:v>
                </c:pt>
              </c:numCache>
            </c:numRef>
          </c:val>
          <c:extLst>
            <c:ext xmlns:c16="http://schemas.microsoft.com/office/drawing/2014/chart" uri="{C3380CC4-5D6E-409C-BE32-E72D297353CC}">
              <c16:uniqueId val="{00000000-FFFA-45F9-9AEB-9ECBE67DC8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FFFA-45F9-9AEB-9ECBE67DC8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2-4D3D-8EBD-CBE03C9684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1B2-4D3D-8EBD-CBE03C9684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2784.66</c:v>
                </c:pt>
                <c:pt idx="1">
                  <c:v>3107.21</c:v>
                </c:pt>
                <c:pt idx="2">
                  <c:v>2957.1</c:v>
                </c:pt>
                <c:pt idx="3">
                  <c:v>1671.56</c:v>
                </c:pt>
                <c:pt idx="4">
                  <c:v>1678.1</c:v>
                </c:pt>
              </c:numCache>
            </c:numRef>
          </c:val>
          <c:extLst>
            <c:ext xmlns:c16="http://schemas.microsoft.com/office/drawing/2014/chart" uri="{C3380CC4-5D6E-409C-BE32-E72D297353CC}">
              <c16:uniqueId val="{00000000-CB93-42C1-AE74-09DDC99D70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CB93-42C1-AE74-09DDC99D70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95-4FBD-B8E4-B87F0A39A8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A95-4FBD-B8E4-B87F0A39A8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123.85</c:v>
                </c:pt>
                <c:pt idx="1">
                  <c:v>121.01</c:v>
                </c:pt>
                <c:pt idx="2">
                  <c:v>128.01</c:v>
                </c:pt>
                <c:pt idx="3">
                  <c:v>108.5</c:v>
                </c:pt>
                <c:pt idx="4">
                  <c:v>129.22999999999999</c:v>
                </c:pt>
              </c:numCache>
            </c:numRef>
          </c:val>
          <c:extLst>
            <c:ext xmlns:c16="http://schemas.microsoft.com/office/drawing/2014/chart" uri="{C3380CC4-5D6E-409C-BE32-E72D297353CC}">
              <c16:uniqueId val="{00000000-11D9-45C6-94C5-4CAE99083D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11D9-45C6-94C5-4CAE99083D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60.98</c:v>
                </c:pt>
                <c:pt idx="1">
                  <c:v>54.53</c:v>
                </c:pt>
                <c:pt idx="2">
                  <c:v>96.42</c:v>
                </c:pt>
                <c:pt idx="3">
                  <c:v>153.35</c:v>
                </c:pt>
                <c:pt idx="4">
                  <c:v>92.86</c:v>
                </c:pt>
              </c:numCache>
            </c:numRef>
          </c:val>
          <c:extLst>
            <c:ext xmlns:c16="http://schemas.microsoft.com/office/drawing/2014/chart" uri="{C3380CC4-5D6E-409C-BE32-E72D297353CC}">
              <c16:uniqueId val="{00000000-74EF-42A4-81D9-701C094B29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74EF-42A4-81D9-701C094B29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39.65</c:v>
                </c:pt>
                <c:pt idx="1">
                  <c:v>45.7</c:v>
                </c:pt>
                <c:pt idx="2">
                  <c:v>24.25</c:v>
                </c:pt>
                <c:pt idx="3">
                  <c:v>16.45</c:v>
                </c:pt>
                <c:pt idx="4">
                  <c:v>24.85</c:v>
                </c:pt>
              </c:numCache>
            </c:numRef>
          </c:val>
          <c:extLst>
            <c:ext xmlns:c16="http://schemas.microsoft.com/office/drawing/2014/chart" uri="{C3380CC4-5D6E-409C-BE32-E72D297353CC}">
              <c16:uniqueId val="{00000000-A766-4B53-9E89-5DFC1C5BFE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A766-4B53-9E89-5DFC1C5BFE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C1E6-422F-AA32-21CCCE5874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C1E6-422F-AA32-21CCCE5874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S12" zoomScaleNormal="100" workbookViewId="0">
      <selection activeCell="SM14" sqref="SM14:TA1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三重県　津市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497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94.8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986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124.89</v>
      </c>
      <c r="Y32" s="121"/>
      <c r="Z32" s="121"/>
      <c r="AA32" s="121"/>
      <c r="AB32" s="121"/>
      <c r="AC32" s="121"/>
      <c r="AD32" s="121"/>
      <c r="AE32" s="121"/>
      <c r="AF32" s="121"/>
      <c r="AG32" s="121"/>
      <c r="AH32" s="121"/>
      <c r="AI32" s="121"/>
      <c r="AJ32" s="121"/>
      <c r="AK32" s="121"/>
      <c r="AL32" s="121"/>
      <c r="AM32" s="121"/>
      <c r="AN32" s="121"/>
      <c r="AO32" s="121"/>
      <c r="AP32" s="121"/>
      <c r="AQ32" s="122"/>
      <c r="AR32" s="120">
        <f>データ!U6</f>
        <v>121.2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128.03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113.67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138.29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2784.66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3107.21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2957.1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1671.56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1678.1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123.85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121.01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128.01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108.5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129.22999999999999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60.98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54.53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96.42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153.35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92.86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39.65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45.7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24.25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16.45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24.85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49.3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49.3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49.3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49.3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49.3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78.42</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80.44</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81.34</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82.2</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83.06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72.13</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72.13</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55.32</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55.08</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56.95</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56.39</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7.35</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7.6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7.9</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8.2100000000000009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11.15</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0.09</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0.4</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0.14000000000000001</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0.19</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0.06</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IYVl4riOEuw0w9hwhfkFZrHt8J43/2+QSoAkVC8GhJFgghdlwWJ2NStvkrvF/J0aFmqSwM3VSbQJpglsk1KA==" saltValue="Zo01FHSvPxWItjXxU66ge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124.89</v>
      </c>
      <c r="U6" s="35">
        <f>U7</f>
        <v>121.2</v>
      </c>
      <c r="V6" s="35">
        <f>V7</f>
        <v>128.03</v>
      </c>
      <c r="W6" s="35">
        <f>W7</f>
        <v>113.67</v>
      </c>
      <c r="X6" s="35">
        <f t="shared" si="3"/>
        <v>138.29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2784.66</v>
      </c>
      <c r="AQ6" s="35">
        <f>AQ7</f>
        <v>3107.21</v>
      </c>
      <c r="AR6" s="35">
        <f>AR7</f>
        <v>2957.1</v>
      </c>
      <c r="AS6" s="35">
        <f>AS7</f>
        <v>1671.56</v>
      </c>
      <c r="AT6" s="35">
        <f t="shared" si="3"/>
        <v>1678.1</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123.85</v>
      </c>
      <c r="BM6" s="35">
        <f>BM7</f>
        <v>121.01</v>
      </c>
      <c r="BN6" s="35">
        <f>BN7</f>
        <v>128.01</v>
      </c>
      <c r="BO6" s="35">
        <f>BO7</f>
        <v>108.5</v>
      </c>
      <c r="BP6" s="35">
        <f t="shared" si="3"/>
        <v>129.22999999999999</v>
      </c>
      <c r="BQ6" s="35">
        <f t="shared" si="3"/>
        <v>90.8</v>
      </c>
      <c r="BR6" s="35">
        <f t="shared" si="3"/>
        <v>93.49</v>
      </c>
      <c r="BS6" s="35">
        <f t="shared" si="3"/>
        <v>94.77</v>
      </c>
      <c r="BT6" s="35">
        <f t="shared" si="3"/>
        <v>89.59</v>
      </c>
      <c r="BU6" s="35">
        <f t="shared" si="3"/>
        <v>88.44</v>
      </c>
      <c r="BV6" s="33" t="str">
        <f>IF(BV7="-","【-】","【"&amp;SUBSTITUTE(TEXT(BV7,"#,##0.00"),"-","△")&amp;"】")</f>
        <v>【107.69】</v>
      </c>
      <c r="BW6" s="35">
        <f t="shared" si="3"/>
        <v>60.98</v>
      </c>
      <c r="BX6" s="35">
        <f>BX7</f>
        <v>54.53</v>
      </c>
      <c r="BY6" s="35">
        <f>BY7</f>
        <v>96.42</v>
      </c>
      <c r="BZ6" s="35">
        <f>BZ7</f>
        <v>153.35</v>
      </c>
      <c r="CA6" s="35">
        <f t="shared" si="3"/>
        <v>92.86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39.65</v>
      </c>
      <c r="CI6" s="35">
        <f>CI7</f>
        <v>45.7</v>
      </c>
      <c r="CJ6" s="35">
        <f>CJ7</f>
        <v>24.25</v>
      </c>
      <c r="CK6" s="35">
        <f>CK7</f>
        <v>16.45</v>
      </c>
      <c r="CL6" s="35">
        <f t="shared" si="5"/>
        <v>24.85</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49.3</v>
      </c>
      <c r="CT6" s="35">
        <f>CT7</f>
        <v>49.3</v>
      </c>
      <c r="CU6" s="35">
        <f>CU7</f>
        <v>49.3</v>
      </c>
      <c r="CV6" s="35">
        <f>CV7</f>
        <v>49.3</v>
      </c>
      <c r="CW6" s="35">
        <f t="shared" si="6"/>
        <v>49.3</v>
      </c>
      <c r="CX6" s="35">
        <f t="shared" si="6"/>
        <v>49.05</v>
      </c>
      <c r="CY6" s="35">
        <f t="shared" si="6"/>
        <v>50.94</v>
      </c>
      <c r="CZ6" s="35">
        <f t="shared" si="6"/>
        <v>49.76</v>
      </c>
      <c r="DA6" s="35">
        <f t="shared" si="6"/>
        <v>49.18</v>
      </c>
      <c r="DB6" s="35">
        <f t="shared" si="6"/>
        <v>52.48</v>
      </c>
      <c r="DC6" s="33" t="str">
        <f>IF(DC7="-","【-】","【"&amp;SUBSTITUTE(TEXT(DC7,"#,##0.00"),"-","△")&amp;"】")</f>
        <v>【77.20】</v>
      </c>
      <c r="DD6" s="35">
        <f t="shared" ref="DD6:DM6" si="7">DD7</f>
        <v>78.42</v>
      </c>
      <c r="DE6" s="35">
        <f>DE7</f>
        <v>80.44</v>
      </c>
      <c r="DF6" s="35">
        <f>DF7</f>
        <v>81.34</v>
      </c>
      <c r="DG6" s="35">
        <f>DG7</f>
        <v>82.2</v>
      </c>
      <c r="DH6" s="35">
        <f t="shared" si="7"/>
        <v>83.06</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72.13</v>
      </c>
      <c r="DS6" s="35">
        <f t="shared" si="8"/>
        <v>72.13</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2000</v>
      </c>
      <c r="L7" s="37" t="s">
        <v>96</v>
      </c>
      <c r="M7" s="38">
        <v>1</v>
      </c>
      <c r="N7" s="38">
        <v>497</v>
      </c>
      <c r="O7" s="39" t="s">
        <v>97</v>
      </c>
      <c r="P7" s="39">
        <v>94.8</v>
      </c>
      <c r="Q7" s="38">
        <v>1</v>
      </c>
      <c r="R7" s="38">
        <v>986</v>
      </c>
      <c r="S7" s="37" t="s">
        <v>98</v>
      </c>
      <c r="T7" s="40">
        <v>124.89</v>
      </c>
      <c r="U7" s="40">
        <v>121.2</v>
      </c>
      <c r="V7" s="40">
        <v>128.03</v>
      </c>
      <c r="W7" s="40">
        <v>113.67</v>
      </c>
      <c r="X7" s="40">
        <v>138.29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2784.66</v>
      </c>
      <c r="AQ7" s="40">
        <v>3107.21</v>
      </c>
      <c r="AR7" s="40">
        <v>2957.1</v>
      </c>
      <c r="AS7" s="40">
        <v>1671.56</v>
      </c>
      <c r="AT7" s="40">
        <v>1678.1</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123.85</v>
      </c>
      <c r="BM7" s="40">
        <v>121.01</v>
      </c>
      <c r="BN7" s="40">
        <v>128.01</v>
      </c>
      <c r="BO7" s="40">
        <v>108.5</v>
      </c>
      <c r="BP7" s="40">
        <v>129.22999999999999</v>
      </c>
      <c r="BQ7" s="40">
        <v>90.8</v>
      </c>
      <c r="BR7" s="40">
        <v>93.49</v>
      </c>
      <c r="BS7" s="40">
        <v>94.77</v>
      </c>
      <c r="BT7" s="40">
        <v>89.59</v>
      </c>
      <c r="BU7" s="40">
        <v>88.44</v>
      </c>
      <c r="BV7" s="40">
        <v>107.69</v>
      </c>
      <c r="BW7" s="40">
        <v>60.98</v>
      </c>
      <c r="BX7" s="40">
        <v>54.53</v>
      </c>
      <c r="BY7" s="40">
        <v>96.42</v>
      </c>
      <c r="BZ7" s="40">
        <v>153.35</v>
      </c>
      <c r="CA7" s="40">
        <v>92.86</v>
      </c>
      <c r="CB7" s="40">
        <v>50.56</v>
      </c>
      <c r="CC7" s="40">
        <v>49.4</v>
      </c>
      <c r="CD7" s="40">
        <v>49.51</v>
      </c>
      <c r="CE7" s="40">
        <v>52.49</v>
      </c>
      <c r="CF7" s="40">
        <v>51.61</v>
      </c>
      <c r="CG7" s="40">
        <v>20.260000000000002</v>
      </c>
      <c r="CH7" s="40">
        <v>39.65</v>
      </c>
      <c r="CI7" s="40">
        <v>45.7</v>
      </c>
      <c r="CJ7" s="40">
        <v>24.25</v>
      </c>
      <c r="CK7" s="40">
        <v>16.45</v>
      </c>
      <c r="CL7" s="40">
        <v>24.85</v>
      </c>
      <c r="CM7" s="40">
        <v>34.19</v>
      </c>
      <c r="CN7" s="40">
        <v>36.65</v>
      </c>
      <c r="CO7" s="40">
        <v>33.29</v>
      </c>
      <c r="CP7" s="40">
        <v>31.77</v>
      </c>
      <c r="CQ7" s="40">
        <v>33.729999999999997</v>
      </c>
      <c r="CR7" s="40">
        <v>52.31</v>
      </c>
      <c r="CS7" s="40">
        <v>49.3</v>
      </c>
      <c r="CT7" s="40">
        <v>49.3</v>
      </c>
      <c r="CU7" s="40">
        <v>49.3</v>
      </c>
      <c r="CV7" s="40">
        <v>49.3</v>
      </c>
      <c r="CW7" s="40">
        <v>49.3</v>
      </c>
      <c r="CX7" s="40">
        <v>49.05</v>
      </c>
      <c r="CY7" s="40">
        <v>50.94</v>
      </c>
      <c r="CZ7" s="40">
        <v>49.76</v>
      </c>
      <c r="DA7" s="40">
        <v>49.18</v>
      </c>
      <c r="DB7" s="40">
        <v>52.48</v>
      </c>
      <c r="DC7" s="40">
        <v>77.2</v>
      </c>
      <c r="DD7" s="40">
        <v>78.42</v>
      </c>
      <c r="DE7" s="40">
        <v>80.44</v>
      </c>
      <c r="DF7" s="40">
        <v>81.34</v>
      </c>
      <c r="DG7" s="40">
        <v>82.2</v>
      </c>
      <c r="DH7" s="40">
        <v>83.06</v>
      </c>
      <c r="DI7" s="40">
        <v>55.32</v>
      </c>
      <c r="DJ7" s="40">
        <v>55.08</v>
      </c>
      <c r="DK7" s="40">
        <v>56.95</v>
      </c>
      <c r="DL7" s="40">
        <v>58</v>
      </c>
      <c r="DM7" s="40">
        <v>56.39</v>
      </c>
      <c r="DN7" s="40">
        <v>61.29</v>
      </c>
      <c r="DO7" s="40">
        <v>0</v>
      </c>
      <c r="DP7" s="40">
        <v>0</v>
      </c>
      <c r="DQ7" s="40">
        <v>0</v>
      </c>
      <c r="DR7" s="40">
        <v>72.13</v>
      </c>
      <c r="DS7" s="40">
        <v>72.13</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124.89</v>
      </c>
      <c r="V11" s="48">
        <f>IF(U6="-",NA(),U6)</f>
        <v>121.2</v>
      </c>
      <c r="W11" s="48">
        <f>IF(V6="-",NA(),V6)</f>
        <v>128.03</v>
      </c>
      <c r="X11" s="48">
        <f>IF(W6="-",NA(),W6)</f>
        <v>113.67</v>
      </c>
      <c r="Y11" s="48">
        <f>IF(X6="-",NA(),X6)</f>
        <v>138.29</v>
      </c>
      <c r="AE11" s="47" t="s">
        <v>23</v>
      </c>
      <c r="AF11" s="48">
        <f>IF(AE6="-",NA(),AE6)</f>
        <v>0</v>
      </c>
      <c r="AG11" s="48">
        <f>IF(AF6="-",NA(),AF6)</f>
        <v>0</v>
      </c>
      <c r="AH11" s="48">
        <f>IF(AG6="-",NA(),AG6)</f>
        <v>0</v>
      </c>
      <c r="AI11" s="48">
        <f>IF(AH6="-",NA(),AH6)</f>
        <v>0</v>
      </c>
      <c r="AJ11" s="48">
        <f>IF(AI6="-",NA(),AI6)</f>
        <v>0</v>
      </c>
      <c r="AP11" s="47" t="s">
        <v>23</v>
      </c>
      <c r="AQ11" s="48">
        <f>IF(AP6="-",NA(),AP6)</f>
        <v>2784.66</v>
      </c>
      <c r="AR11" s="48">
        <f>IF(AQ6="-",NA(),AQ6)</f>
        <v>3107.21</v>
      </c>
      <c r="AS11" s="48">
        <f>IF(AR6="-",NA(),AR6)</f>
        <v>2957.1</v>
      </c>
      <c r="AT11" s="48">
        <f>IF(AS6="-",NA(),AS6)</f>
        <v>1671.56</v>
      </c>
      <c r="AU11" s="48">
        <f>IF(AT6="-",NA(),AT6)</f>
        <v>1678.1</v>
      </c>
      <c r="BA11" s="47" t="s">
        <v>23</v>
      </c>
      <c r="BB11" s="48">
        <f>IF(BA6="-",NA(),BA6)</f>
        <v>0</v>
      </c>
      <c r="BC11" s="48">
        <f>IF(BB6="-",NA(),BB6)</f>
        <v>0</v>
      </c>
      <c r="BD11" s="48">
        <f>IF(BC6="-",NA(),BC6)</f>
        <v>0</v>
      </c>
      <c r="BE11" s="48">
        <f>IF(BD6="-",NA(),BD6)</f>
        <v>0</v>
      </c>
      <c r="BF11" s="48">
        <f>IF(BE6="-",NA(),BE6)</f>
        <v>0</v>
      </c>
      <c r="BL11" s="47" t="s">
        <v>23</v>
      </c>
      <c r="BM11" s="48">
        <f>IF(BL6="-",NA(),BL6)</f>
        <v>123.85</v>
      </c>
      <c r="BN11" s="48">
        <f>IF(BM6="-",NA(),BM6)</f>
        <v>121.01</v>
      </c>
      <c r="BO11" s="48">
        <f>IF(BN6="-",NA(),BN6)</f>
        <v>128.01</v>
      </c>
      <c r="BP11" s="48">
        <f>IF(BO6="-",NA(),BO6)</f>
        <v>108.5</v>
      </c>
      <c r="BQ11" s="48">
        <f>IF(BP6="-",NA(),BP6)</f>
        <v>129.22999999999999</v>
      </c>
      <c r="BW11" s="47" t="s">
        <v>23</v>
      </c>
      <c r="BX11" s="48">
        <f>IF(BW6="-",NA(),BW6)</f>
        <v>60.98</v>
      </c>
      <c r="BY11" s="48">
        <f>IF(BX6="-",NA(),BX6)</f>
        <v>54.53</v>
      </c>
      <c r="BZ11" s="48">
        <f>IF(BY6="-",NA(),BY6)</f>
        <v>96.42</v>
      </c>
      <c r="CA11" s="48">
        <f>IF(BZ6="-",NA(),BZ6)</f>
        <v>153.35</v>
      </c>
      <c r="CB11" s="48">
        <f>IF(CA6="-",NA(),CA6)</f>
        <v>92.86</v>
      </c>
      <c r="CH11" s="47" t="s">
        <v>23</v>
      </c>
      <c r="CI11" s="48">
        <f>IF(CH6="-",NA(),CH6)</f>
        <v>39.65</v>
      </c>
      <c r="CJ11" s="48">
        <f>IF(CI6="-",NA(),CI6)</f>
        <v>45.7</v>
      </c>
      <c r="CK11" s="48">
        <f>IF(CJ6="-",NA(),CJ6)</f>
        <v>24.25</v>
      </c>
      <c r="CL11" s="48">
        <f>IF(CK6="-",NA(),CK6)</f>
        <v>16.45</v>
      </c>
      <c r="CM11" s="48">
        <f>IF(CL6="-",NA(),CL6)</f>
        <v>24.85</v>
      </c>
      <c r="CS11" s="47" t="s">
        <v>23</v>
      </c>
      <c r="CT11" s="48">
        <f>IF(CS6="-",NA(),CS6)</f>
        <v>49.3</v>
      </c>
      <c r="CU11" s="48">
        <f>IF(CT6="-",NA(),CT6)</f>
        <v>49.3</v>
      </c>
      <c r="CV11" s="48">
        <f>IF(CU6="-",NA(),CU6)</f>
        <v>49.3</v>
      </c>
      <c r="CW11" s="48">
        <f>IF(CV6="-",NA(),CV6)</f>
        <v>49.3</v>
      </c>
      <c r="CX11" s="48">
        <f>IF(CW6="-",NA(),CW6)</f>
        <v>49.3</v>
      </c>
      <c r="DD11" s="47" t="s">
        <v>23</v>
      </c>
      <c r="DE11" s="48">
        <f>IF(DD6="-",NA(),DD6)</f>
        <v>78.42</v>
      </c>
      <c r="DF11" s="48">
        <f>IF(DE6="-",NA(),DE6)</f>
        <v>80.44</v>
      </c>
      <c r="DG11" s="48">
        <f>IF(DF6="-",NA(),DF6)</f>
        <v>81.34</v>
      </c>
      <c r="DH11" s="48">
        <f>IF(DG6="-",NA(),DG6)</f>
        <v>82.2</v>
      </c>
      <c r="DI11" s="48">
        <f>IF(DH6="-",NA(),DH6)</f>
        <v>83.06</v>
      </c>
      <c r="DO11" s="47" t="s">
        <v>23</v>
      </c>
      <c r="DP11" s="48">
        <f>IF(DO6="-",NA(),DO6)</f>
        <v>0</v>
      </c>
      <c r="DQ11" s="48">
        <f>IF(DP6="-",NA(),DP6)</f>
        <v>0</v>
      </c>
      <c r="DR11" s="48">
        <f>IF(DQ6="-",NA(),DQ6)</f>
        <v>0</v>
      </c>
      <c r="DS11" s="48">
        <f>IF(DR6="-",NA(),DR6)</f>
        <v>72.13</v>
      </c>
      <c r="DT11" s="48">
        <f>IF(DS6="-",NA(),DS6)</f>
        <v>72.13</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