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s200013\noudai\SENKOU\06_畜産専攻\講義）農業経営\R7\経営計画様式\"/>
    </mc:Choice>
  </mc:AlternateContent>
  <xr:revisionPtr revIDLastSave="0" documentId="13_ncr:1_{ED7F1D5E-22FD-4700-8044-55FF8BACFA51}" xr6:coauthVersionLast="47" xr6:coauthVersionMax="47" xr10:uidLastSave="{00000000-0000-0000-0000-000000000000}"/>
  <bookViews>
    <workbookView xWindow="28680" yWindow="-120" windowWidth="29040" windowHeight="15720" tabRatio="717" activeTab="1" xr2:uid="{00000000-000D-0000-FFFF-FFFF00000000}"/>
  </bookViews>
  <sheets>
    <sheet name="目次" sheetId="33" r:id="rId1"/>
    <sheet name="１．あなたの農業経営" sheetId="26" r:id="rId2"/>
    <sheet name="２．収支内訳 10a当(１部門)" sheetId="36" r:id="rId3"/>
    <sheet name="２．収支内訳 10a当(部門別)" sheetId="5" r:id="rId4"/>
    <sheet name="３．収支計画(１部門)" sheetId="35" r:id="rId5"/>
    <sheet name="３．収支計画（部門別）" sheetId="38" r:id="rId6"/>
    <sheet name="４．生産計画(①主要作物）" sheetId="28" r:id="rId7"/>
    <sheet name="５．生産計画(②受託・③加工)" sheetId="29" r:id="rId8"/>
    <sheet name="６．作付体系" sheetId="10" r:id="rId9"/>
    <sheet name="７．必要なもの" sheetId="27" r:id="rId10"/>
    <sheet name="８．農地確保" sheetId="30" r:id="rId11"/>
    <sheet name="９．施設機械(年別)" sheetId="34" r:id="rId12"/>
    <sheet name="９．施設機械(部門別)" sheetId="4" r:id="rId13"/>
    <sheet name="１０．作業時間" sheetId="17" r:id="rId14"/>
    <sheet name="１１．労働力 " sheetId="39" r:id="rId15"/>
    <sheet name="１２．資金計画" sheetId="24" r:id="rId16"/>
    <sheet name="１３．資金繰り表(１部門)" sheetId="37" r:id="rId17"/>
    <sheet name="１３．資金繰り表(部門別)" sheetId="25" r:id="rId18"/>
    <sheet name="乳牛・繁殖牛動態表（畜産）" sheetId="31" r:id="rId19"/>
  </sheets>
  <definedNames>
    <definedName name="_xlnm.Print_Area" localSheetId="1">'１．あなたの農業経営'!$B$1:$K$33</definedName>
    <definedName name="_xlnm.Print_Area" localSheetId="13">'１０．作業時間'!$B$1:$AN$107</definedName>
    <definedName name="_xlnm.Print_Area" localSheetId="14">'１１．労働力 '!$B$1:$P$22</definedName>
    <definedName name="_xlnm.Print_Area" localSheetId="15">'１２．資金計画'!$C$1:$O$21</definedName>
    <definedName name="_xlnm.Print_Area" localSheetId="16">'１３．資金繰り表(１部門)'!$B$1:$H$24</definedName>
    <definedName name="_xlnm.Print_Area" localSheetId="17">'１３．資金繰り表(部門別)'!$B$1:$H$24</definedName>
    <definedName name="_xlnm.Print_Area" localSheetId="2">'２．収支内訳 10a当(１部門)'!$B$1:$J$2</definedName>
    <definedName name="_xlnm.Print_Area" localSheetId="3">'２．収支内訳 10a当(部門別)'!$B$1:$J$50</definedName>
    <definedName name="_xlnm.Print_Area" localSheetId="4">'３．収支計画(１部門)'!$B$1:$R$45</definedName>
    <definedName name="_xlnm.Print_Area" localSheetId="5">'３．収支計画（部門別）'!$B$1:$AI$40</definedName>
    <definedName name="_xlnm.Print_Area" localSheetId="6">'４．生産計画(①主要作物）'!$B$1:$AE$21</definedName>
    <definedName name="_xlnm.Print_Area" localSheetId="7">'５．生産計画(②受託・③加工)'!$B$1:$Z$28</definedName>
    <definedName name="_xlnm.Print_Area" localSheetId="8">'６．作付体系'!$B$1:$AM$20</definedName>
    <definedName name="_xlnm.Print_Area" localSheetId="9">'７．必要なもの'!$B$1:$D$11</definedName>
    <definedName name="_xlnm.Print_Area" localSheetId="10">'８．農地確保'!$B$1:$H$10</definedName>
    <definedName name="_xlnm.Print_Area" localSheetId="11">'９．施設機械(年別)'!$B$1:$AA$66</definedName>
    <definedName name="_xlnm.Print_Area" localSheetId="12">'９．施設機械(部門別)'!$B$1:$W$66</definedName>
    <definedName name="_xlnm.Print_Area" localSheetId="18">'乳牛・繁殖牛動態表（畜産）'!$B$1:$K$40</definedName>
    <definedName name="収支計画" localSheetId="14">#REF!</definedName>
    <definedName name="収支計画">#REF!</definedName>
    <definedName name="大豆単収" localSheetId="13">'１０．作業時間'!#REF!</definedName>
    <definedName name="大豆単収" localSheetId="14">#REF!</definedName>
    <definedName name="大豆単収" localSheetId="16">#REF!</definedName>
    <definedName name="大豆単収" localSheetId="2">'２．収支内訳 10a当(１部門)'!#REF!</definedName>
    <definedName name="大豆単収" localSheetId="3">'２．収支内訳 10a当(部門別)'!#REF!</definedName>
    <definedName name="大豆単収" localSheetId="4">#REF!</definedName>
    <definedName name="大豆単収" localSheetId="5">#REF!</definedName>
    <definedName name="大豆単収" localSheetId="11">'９．施設機械(年別)'!#REF!</definedName>
    <definedName name="大豆単収" localSheetId="12">'９．施設機械(部門別)'!#REF!</definedName>
    <definedName name="大豆単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8" l="1"/>
  <c r="E8" i="38"/>
  <c r="F8" i="38"/>
  <c r="G8" i="38"/>
  <c r="H8" i="38"/>
  <c r="I8" i="38"/>
  <c r="J8" i="38"/>
  <c r="K8" i="38"/>
  <c r="L8" i="38"/>
  <c r="M8" i="38"/>
  <c r="E7" i="38"/>
  <c r="F7" i="38"/>
  <c r="G7" i="38"/>
  <c r="H7" i="38"/>
  <c r="J7" i="38"/>
  <c r="K7" i="38"/>
  <c r="L7" i="38"/>
  <c r="M7" i="38"/>
  <c r="E6" i="38"/>
  <c r="F6" i="38"/>
  <c r="G6" i="38"/>
  <c r="H6" i="38"/>
  <c r="I6" i="38"/>
  <c r="J6" i="38"/>
  <c r="K6" i="38"/>
  <c r="L6" i="38"/>
  <c r="M6" i="38"/>
  <c r="D6" i="38"/>
  <c r="D7" i="38"/>
  <c r="D8" i="38"/>
  <c r="BC6" i="38"/>
  <c r="BC7" i="38"/>
  <c r="BC8" i="38"/>
  <c r="AC6" i="38"/>
  <c r="AC7" i="38"/>
  <c r="AP6" i="38"/>
  <c r="AP7" i="38"/>
  <c r="AP8" i="38"/>
  <c r="AC8" i="38"/>
  <c r="P7" i="38"/>
  <c r="P8" i="38"/>
  <c r="P6" i="38"/>
  <c r="P5" i="38"/>
  <c r="E11" i="35"/>
  <c r="F11" i="35"/>
  <c r="G11" i="35"/>
  <c r="H11" i="35"/>
  <c r="I11" i="35"/>
  <c r="J11" i="35"/>
  <c r="K11" i="35"/>
  <c r="L11" i="35"/>
  <c r="M11" i="35"/>
  <c r="D11" i="35"/>
  <c r="D31" i="35"/>
  <c r="D34" i="35"/>
  <c r="D25" i="35"/>
  <c r="D24" i="35"/>
  <c r="D21" i="35"/>
  <c r="D30" i="35"/>
  <c r="E31" i="35"/>
  <c r="E30" i="35"/>
  <c r="F30" i="35"/>
  <c r="G30" i="35"/>
  <c r="H30" i="35"/>
  <c r="I30" i="35"/>
  <c r="J30" i="35"/>
  <c r="K30" i="35"/>
  <c r="L30" i="35"/>
  <c r="M30" i="35"/>
  <c r="E25" i="35"/>
  <c r="F25" i="35"/>
  <c r="G25" i="35"/>
  <c r="H25" i="35"/>
  <c r="I25" i="35"/>
  <c r="J25" i="35"/>
  <c r="K25" i="35"/>
  <c r="L25" i="35"/>
  <c r="M25" i="35"/>
  <c r="E22" i="35"/>
  <c r="F22" i="35"/>
  <c r="G22" i="35"/>
  <c r="H22" i="35"/>
  <c r="I22" i="35"/>
  <c r="J22" i="35"/>
  <c r="K22" i="35"/>
  <c r="L22" i="35"/>
  <c r="M22" i="35"/>
  <c r="D22" i="35"/>
  <c r="F21" i="35"/>
  <c r="G21" i="35"/>
  <c r="H21" i="35"/>
  <c r="I21" i="35"/>
  <c r="J21" i="35"/>
  <c r="K21" i="35"/>
  <c r="L21" i="35"/>
  <c r="M21" i="35"/>
  <c r="E21" i="35"/>
  <c r="I25" i="36"/>
  <c r="D27" i="35" l="1"/>
  <c r="D26" i="35"/>
  <c r="I30" i="36" l="1"/>
  <c r="BE32" i="38"/>
  <c r="BF32" i="38"/>
  <c r="BG32" i="38"/>
  <c r="BH32" i="38"/>
  <c r="BI32" i="38"/>
  <c r="BJ32" i="38"/>
  <c r="BK32" i="38"/>
  <c r="BL32" i="38"/>
  <c r="BE28" i="38"/>
  <c r="BF28" i="38"/>
  <c r="BG28" i="38"/>
  <c r="BH28" i="38"/>
  <c r="BI28" i="38"/>
  <c r="BJ28" i="38"/>
  <c r="BK28" i="38"/>
  <c r="BL28" i="38"/>
  <c r="BE29" i="38"/>
  <c r="BF29" i="38"/>
  <c r="BG29" i="38"/>
  <c r="BH29" i="38"/>
  <c r="BI29" i="38"/>
  <c r="BJ29" i="38"/>
  <c r="BK29" i="38"/>
  <c r="BL29" i="38"/>
  <c r="BE23" i="38"/>
  <c r="BF23" i="38"/>
  <c r="BG23" i="38"/>
  <c r="BH23" i="38"/>
  <c r="BI23" i="38"/>
  <c r="BJ23" i="38"/>
  <c r="BK23" i="38"/>
  <c r="BL23" i="38"/>
  <c r="BE17" i="38"/>
  <c r="BF17" i="38"/>
  <c r="BG17" i="38"/>
  <c r="BH17" i="38"/>
  <c r="BI17" i="38"/>
  <c r="BJ17" i="38"/>
  <c r="BK17" i="38"/>
  <c r="BL17" i="38"/>
  <c r="BE18" i="38"/>
  <c r="BF18" i="38"/>
  <c r="BG18" i="38"/>
  <c r="BH18" i="38"/>
  <c r="BI18" i="38"/>
  <c r="BJ18" i="38"/>
  <c r="BK18" i="38"/>
  <c r="BL18" i="38"/>
  <c r="BE19" i="38"/>
  <c r="BF19" i="38"/>
  <c r="BG19" i="38"/>
  <c r="BH19" i="38"/>
  <c r="BI19" i="38"/>
  <c r="BJ19" i="38"/>
  <c r="BK19" i="38"/>
  <c r="BL19" i="38"/>
  <c r="BE20" i="38"/>
  <c r="BF20" i="38"/>
  <c r="BG20" i="38"/>
  <c r="BH20" i="38"/>
  <c r="BI20" i="38"/>
  <c r="BJ20" i="38"/>
  <c r="BK20" i="38"/>
  <c r="BL20" i="38"/>
  <c r="BM32" i="38"/>
  <c r="BM29" i="38"/>
  <c r="BM28" i="38"/>
  <c r="BM20" i="38"/>
  <c r="BM19" i="38"/>
  <c r="BM18" i="38"/>
  <c r="BM17" i="38"/>
  <c r="BD32" i="38"/>
  <c r="BD29" i="38"/>
  <c r="BD28" i="38"/>
  <c r="BD23" i="38"/>
  <c r="BD20" i="38"/>
  <c r="BD19" i="38"/>
  <c r="BD18" i="38"/>
  <c r="BD17" i="38"/>
  <c r="AR32" i="38"/>
  <c r="AS32" i="38"/>
  <c r="AT32" i="38"/>
  <c r="AU32" i="38"/>
  <c r="AV32" i="38"/>
  <c r="AW32" i="38"/>
  <c r="AX32" i="38"/>
  <c r="AY32" i="38"/>
  <c r="AR28" i="38"/>
  <c r="AS28" i="38"/>
  <c r="AT28" i="38"/>
  <c r="AU28" i="38"/>
  <c r="AV28" i="38"/>
  <c r="AW28" i="38"/>
  <c r="AX28" i="38"/>
  <c r="AY28" i="38"/>
  <c r="AR29" i="38"/>
  <c r="AS29" i="38"/>
  <c r="AT29" i="38"/>
  <c r="AU29" i="38"/>
  <c r="AV29" i="38"/>
  <c r="AW29" i="38"/>
  <c r="AX29" i="38"/>
  <c r="AY29" i="38"/>
  <c r="AZ27" i="38"/>
  <c r="AQ27" i="38"/>
  <c r="AR23" i="38"/>
  <c r="AS23" i="38"/>
  <c r="AT23" i="38"/>
  <c r="AU23" i="38"/>
  <c r="AV23" i="38"/>
  <c r="AW23" i="38"/>
  <c r="AX23" i="38"/>
  <c r="AY23" i="38"/>
  <c r="AR17" i="38"/>
  <c r="AS17" i="38"/>
  <c r="AT17" i="38"/>
  <c r="AU17" i="38"/>
  <c r="AV17" i="38"/>
  <c r="AW17" i="38"/>
  <c r="AX17" i="38"/>
  <c r="AY17" i="38"/>
  <c r="AR18" i="38"/>
  <c r="AS18" i="38"/>
  <c r="AT18" i="38"/>
  <c r="AU18" i="38"/>
  <c r="AV18" i="38"/>
  <c r="AW18" i="38"/>
  <c r="AX18" i="38"/>
  <c r="AY18" i="38"/>
  <c r="AR19" i="38"/>
  <c r="AS19" i="38"/>
  <c r="AT19" i="38"/>
  <c r="AU19" i="38"/>
  <c r="AV19" i="38"/>
  <c r="AW19" i="38"/>
  <c r="AX19" i="38"/>
  <c r="AY19" i="38"/>
  <c r="AR20" i="38"/>
  <c r="AS20" i="38"/>
  <c r="AT20" i="38"/>
  <c r="AU20" i="38"/>
  <c r="AV20" i="38"/>
  <c r="AW20" i="38"/>
  <c r="AX20" i="38"/>
  <c r="AY20" i="38"/>
  <c r="AZ32" i="38"/>
  <c r="AZ29" i="38"/>
  <c r="AZ28" i="38"/>
  <c r="AZ23" i="38"/>
  <c r="AZ20" i="38"/>
  <c r="AZ19" i="38"/>
  <c r="AZ18" i="38"/>
  <c r="AZ17" i="38"/>
  <c r="AQ32" i="38"/>
  <c r="AQ29" i="38"/>
  <c r="AQ28" i="38"/>
  <c r="AQ23" i="38"/>
  <c r="AQ20" i="38"/>
  <c r="AQ19" i="38"/>
  <c r="AQ18" i="38"/>
  <c r="AQ17" i="38"/>
  <c r="AE32" i="38"/>
  <c r="AF32" i="38"/>
  <c r="AG32" i="38"/>
  <c r="AH32" i="38"/>
  <c r="AI32" i="38"/>
  <c r="AJ32" i="38"/>
  <c r="AK32" i="38"/>
  <c r="AL32" i="38"/>
  <c r="AE28" i="38"/>
  <c r="AF28" i="38"/>
  <c r="AG28" i="38"/>
  <c r="AH28" i="38"/>
  <c r="AI28" i="38"/>
  <c r="AJ28" i="38"/>
  <c r="AK28" i="38"/>
  <c r="AL28" i="38"/>
  <c r="AE29" i="38"/>
  <c r="AF29" i="38"/>
  <c r="AG29" i="38"/>
  <c r="AH29" i="38"/>
  <c r="AI29" i="38"/>
  <c r="AJ29" i="38"/>
  <c r="AK29" i="38"/>
  <c r="AL29" i="38"/>
  <c r="AE23" i="38"/>
  <c r="AF23" i="38"/>
  <c r="AG23" i="38"/>
  <c r="AH23" i="38"/>
  <c r="AI23" i="38"/>
  <c r="AJ23" i="38"/>
  <c r="AK23" i="38"/>
  <c r="AL23" i="38"/>
  <c r="AE18" i="38"/>
  <c r="AF18" i="38"/>
  <c r="AG18" i="38"/>
  <c r="AH18" i="38"/>
  <c r="AI18" i="38"/>
  <c r="AJ18" i="38"/>
  <c r="AK18" i="38"/>
  <c r="AL18" i="38"/>
  <c r="AE19" i="38"/>
  <c r="AF19" i="38"/>
  <c r="AG19" i="38"/>
  <c r="AH19" i="38"/>
  <c r="AI19" i="38"/>
  <c r="AJ19" i="38"/>
  <c r="AK19" i="38"/>
  <c r="AL19" i="38"/>
  <c r="AE20" i="38"/>
  <c r="AF20" i="38"/>
  <c r="AG20" i="38"/>
  <c r="AH20" i="38"/>
  <c r="AI20" i="38"/>
  <c r="AJ20" i="38"/>
  <c r="AK20" i="38"/>
  <c r="AL20" i="38"/>
  <c r="AE17" i="38"/>
  <c r="AF17" i="38"/>
  <c r="AG17" i="38"/>
  <c r="AH17" i="38"/>
  <c r="AI17" i="38"/>
  <c r="AJ17" i="38"/>
  <c r="AK17" i="38"/>
  <c r="AL17" i="38"/>
  <c r="AM32" i="38"/>
  <c r="AM29" i="38"/>
  <c r="AM28" i="38"/>
  <c r="AM27" i="38"/>
  <c r="AM23" i="38"/>
  <c r="AM20" i="38"/>
  <c r="AM19" i="38"/>
  <c r="AM18" i="38"/>
  <c r="AM17" i="38"/>
  <c r="AD32" i="38"/>
  <c r="AD29" i="38"/>
  <c r="AD28" i="38"/>
  <c r="AD23" i="38"/>
  <c r="AD20" i="38"/>
  <c r="AD19" i="38"/>
  <c r="AD18" i="38"/>
  <c r="AD17" i="38"/>
  <c r="R32" i="38"/>
  <c r="S32" i="38"/>
  <c r="T32" i="38"/>
  <c r="U32" i="38"/>
  <c r="V32" i="38"/>
  <c r="W32" i="38"/>
  <c r="X32" i="38"/>
  <c r="Y32" i="38"/>
  <c r="R29" i="38"/>
  <c r="S29" i="38"/>
  <c r="T29" i="38"/>
  <c r="U29" i="38"/>
  <c r="V29" i="38"/>
  <c r="W29" i="38"/>
  <c r="X29" i="38"/>
  <c r="Y29" i="38"/>
  <c r="R28" i="38"/>
  <c r="S28" i="38"/>
  <c r="T28" i="38"/>
  <c r="U28" i="38"/>
  <c r="V28" i="38"/>
  <c r="W28" i="38"/>
  <c r="X28" i="38"/>
  <c r="Y28" i="38"/>
  <c r="R23" i="38"/>
  <c r="S23" i="38"/>
  <c r="T23" i="38"/>
  <c r="U23" i="38"/>
  <c r="V23" i="38"/>
  <c r="W23" i="38"/>
  <c r="X23" i="38"/>
  <c r="Y23" i="38"/>
  <c r="S20" i="38"/>
  <c r="T20" i="38"/>
  <c r="U20" i="38"/>
  <c r="V20" i="38"/>
  <c r="W20" i="38"/>
  <c r="X20" i="38"/>
  <c r="Y20" i="38"/>
  <c r="S19" i="38"/>
  <c r="T19" i="38"/>
  <c r="U19" i="38"/>
  <c r="V19" i="38"/>
  <c r="W19" i="38"/>
  <c r="X19" i="38"/>
  <c r="Y19" i="38"/>
  <c r="R20" i="38"/>
  <c r="R19" i="38"/>
  <c r="Z32" i="38"/>
  <c r="Z29" i="38"/>
  <c r="Z28" i="38"/>
  <c r="Z27" i="38"/>
  <c r="Z23" i="38"/>
  <c r="Z20" i="38"/>
  <c r="Z19" i="38"/>
  <c r="Z18" i="38"/>
  <c r="R18" i="38"/>
  <c r="S18" i="38"/>
  <c r="T18" i="38"/>
  <c r="U18" i="38"/>
  <c r="V18" i="38"/>
  <c r="W18" i="38"/>
  <c r="X18" i="38"/>
  <c r="Y18" i="38"/>
  <c r="Z17" i="38"/>
  <c r="R17" i="38"/>
  <c r="S17" i="38"/>
  <c r="T17" i="38"/>
  <c r="U17" i="38"/>
  <c r="V17" i="38"/>
  <c r="W17" i="38"/>
  <c r="X17" i="38"/>
  <c r="Y17" i="38"/>
  <c r="Q32" i="38"/>
  <c r="Q29" i="38"/>
  <c r="Q28" i="38"/>
  <c r="Q23" i="38"/>
  <c r="Q20" i="38"/>
  <c r="Q19" i="38"/>
  <c r="Q18" i="38"/>
  <c r="Q17" i="38"/>
  <c r="M34" i="35"/>
  <c r="K34" i="35"/>
  <c r="L34" i="35"/>
  <c r="J34" i="35"/>
  <c r="I34" i="35"/>
  <c r="H34" i="35"/>
  <c r="G34" i="35"/>
  <c r="F34" i="35"/>
  <c r="E34" i="35"/>
  <c r="D22" i="29" l="1"/>
  <c r="E22" i="29"/>
  <c r="F22" i="29"/>
  <c r="G22" i="29"/>
  <c r="H22" i="29"/>
  <c r="I22" i="29"/>
  <c r="J22" i="29"/>
  <c r="K22" i="29"/>
  <c r="L22" i="29"/>
  <c r="M22" i="29"/>
  <c r="E21" i="29"/>
  <c r="F21" i="29"/>
  <c r="G21" i="29"/>
  <c r="H21" i="29"/>
  <c r="I21" i="29"/>
  <c r="J21" i="29"/>
  <c r="K21" i="29"/>
  <c r="L21" i="29"/>
  <c r="M21" i="29"/>
  <c r="D21" i="29"/>
  <c r="M23" i="38" l="1"/>
  <c r="F7" i="37"/>
  <c r="G7" i="37"/>
  <c r="H7" i="37"/>
  <c r="I7" i="37"/>
  <c r="J7" i="37"/>
  <c r="K7" i="37"/>
  <c r="L7" i="37"/>
  <c r="M7" i="37"/>
  <c r="N7" i="37"/>
  <c r="E7" i="37"/>
  <c r="L21" i="24"/>
  <c r="L20" i="24"/>
  <c r="L19" i="24"/>
  <c r="N10" i="37"/>
  <c r="F10" i="37"/>
  <c r="G10" i="37"/>
  <c r="H10" i="37"/>
  <c r="I10" i="37"/>
  <c r="J10" i="37"/>
  <c r="K10" i="37"/>
  <c r="L10" i="37"/>
  <c r="M10" i="37"/>
  <c r="E10" i="37"/>
  <c r="F10" i="25"/>
  <c r="G10" i="25"/>
  <c r="H10" i="25"/>
  <c r="I10" i="25"/>
  <c r="J10" i="25"/>
  <c r="K10" i="25"/>
  <c r="L10" i="25"/>
  <c r="M10" i="25"/>
  <c r="N10" i="25"/>
  <c r="E10" i="25"/>
  <c r="AB21" i="24"/>
  <c r="P21" i="24"/>
  <c r="M21" i="24"/>
  <c r="P15" i="39"/>
  <c r="AB20" i="24"/>
  <c r="O20" i="24"/>
  <c r="P20" i="24"/>
  <c r="Q20" i="24"/>
  <c r="R20" i="24"/>
  <c r="S20" i="24"/>
  <c r="T20" i="24"/>
  <c r="U20" i="24"/>
  <c r="V20" i="24"/>
  <c r="W20" i="24"/>
  <c r="X20" i="24"/>
  <c r="Y20" i="24"/>
  <c r="Z20" i="24"/>
  <c r="AA20" i="24"/>
  <c r="N20" i="24"/>
  <c r="M20" i="24"/>
  <c r="AB19" i="24" l="1"/>
  <c r="U19" i="24"/>
  <c r="N19" i="24"/>
  <c r="M19" i="24"/>
  <c r="AD27" i="38"/>
  <c r="D14" i="38"/>
  <c r="D11" i="38"/>
  <c r="E14" i="38" l="1"/>
  <c r="F14" i="38"/>
  <c r="G14" i="38"/>
  <c r="H14" i="38"/>
  <c r="I14" i="38"/>
  <c r="J14" i="38"/>
  <c r="K14" i="38"/>
  <c r="L14" i="38"/>
  <c r="M14" i="38"/>
  <c r="E13" i="38"/>
  <c r="F13" i="38"/>
  <c r="G13" i="38"/>
  <c r="H13" i="38"/>
  <c r="I13" i="38"/>
  <c r="J13" i="38"/>
  <c r="K13" i="38"/>
  <c r="L13" i="38"/>
  <c r="M13" i="38"/>
  <c r="D13" i="38"/>
  <c r="BC14" i="38"/>
  <c r="AP14" i="38"/>
  <c r="AC14" i="38"/>
  <c r="AC13" i="38"/>
  <c r="N21" i="24"/>
  <c r="O21" i="24"/>
  <c r="Q21" i="24"/>
  <c r="R21" i="24"/>
  <c r="S21" i="24"/>
  <c r="T21" i="24"/>
  <c r="U21" i="24"/>
  <c r="V21" i="24"/>
  <c r="W21" i="24"/>
  <c r="X21" i="24"/>
  <c r="Y21" i="24"/>
  <c r="Z21" i="24"/>
  <c r="AA21" i="24"/>
  <c r="O19" i="24"/>
  <c r="P19" i="24"/>
  <c r="Q19" i="24"/>
  <c r="R19" i="24"/>
  <c r="S19" i="24"/>
  <c r="T19" i="24"/>
  <c r="V19" i="24"/>
  <c r="W19" i="24"/>
  <c r="X19" i="24"/>
  <c r="Y19" i="24"/>
  <c r="Z19" i="24"/>
  <c r="AA19" i="24"/>
  <c r="D15" i="38"/>
  <c r="F55" i="38"/>
  <c r="F56" i="38" s="1"/>
  <c r="E55" i="38"/>
  <c r="E56" i="38" s="1"/>
  <c r="D55" i="38"/>
  <c r="D56" i="38" s="1"/>
  <c r="M55" i="38"/>
  <c r="M56" i="38" s="1"/>
  <c r="L55" i="38"/>
  <c r="L56" i="38" s="1"/>
  <c r="K55" i="38"/>
  <c r="K56" i="38" s="1"/>
  <c r="J55" i="38"/>
  <c r="J56" i="38" s="1"/>
  <c r="I55" i="38"/>
  <c r="I56" i="38" s="1"/>
  <c r="H55" i="38"/>
  <c r="H56" i="38" s="1"/>
  <c r="G55" i="38"/>
  <c r="G56" i="38" s="1"/>
  <c r="E57" i="35" l="1"/>
  <c r="E58" i="35" s="1"/>
  <c r="F57" i="35"/>
  <c r="F58" i="35" s="1"/>
  <c r="G57" i="35"/>
  <c r="G58" i="35" s="1"/>
  <c r="H57" i="35"/>
  <c r="H58" i="35" s="1"/>
  <c r="I57" i="35"/>
  <c r="I58" i="35" s="1"/>
  <c r="J57" i="35"/>
  <c r="J58" i="35" s="1"/>
  <c r="K57" i="35"/>
  <c r="K58" i="35" s="1"/>
  <c r="L57" i="35"/>
  <c r="L58" i="35" s="1"/>
  <c r="M57" i="35"/>
  <c r="M58" i="35" s="1"/>
  <c r="D57" i="35"/>
  <c r="D58" i="35" s="1"/>
  <c r="D83" i="35" l="1"/>
  <c r="E23" i="38" l="1"/>
  <c r="F23" i="38"/>
  <c r="G23" i="38"/>
  <c r="H23" i="38"/>
  <c r="I23" i="38"/>
  <c r="J23" i="38"/>
  <c r="K23" i="38"/>
  <c r="L23" i="38"/>
  <c r="E24" i="38"/>
  <c r="F24" i="38"/>
  <c r="G24" i="38"/>
  <c r="H24" i="38"/>
  <c r="I24" i="38"/>
  <c r="J24" i="38"/>
  <c r="K24" i="38"/>
  <c r="L24" i="38"/>
  <c r="M24" i="38"/>
  <c r="E26" i="38"/>
  <c r="F26" i="38"/>
  <c r="G26" i="38"/>
  <c r="H26" i="38"/>
  <c r="I26" i="38"/>
  <c r="J26" i="38"/>
  <c r="K26" i="38"/>
  <c r="L26" i="38"/>
  <c r="M26" i="38"/>
  <c r="E27" i="38"/>
  <c r="F27" i="38"/>
  <c r="G27" i="38"/>
  <c r="H27" i="38"/>
  <c r="I27" i="38"/>
  <c r="J27" i="38"/>
  <c r="K27" i="38"/>
  <c r="L27" i="38"/>
  <c r="M27" i="38"/>
  <c r="E28" i="38"/>
  <c r="F28" i="38"/>
  <c r="G28" i="38"/>
  <c r="H28" i="38"/>
  <c r="I28" i="38"/>
  <c r="J28" i="38"/>
  <c r="K28" i="38"/>
  <c r="L28" i="38"/>
  <c r="M28" i="38"/>
  <c r="E32" i="38"/>
  <c r="F32" i="38"/>
  <c r="G32" i="38"/>
  <c r="H32" i="38"/>
  <c r="I32" i="38"/>
  <c r="J32" i="38"/>
  <c r="K32" i="38"/>
  <c r="L32" i="38"/>
  <c r="M32" i="38"/>
  <c r="E33" i="38"/>
  <c r="F33" i="38"/>
  <c r="G33" i="38"/>
  <c r="H33" i="38"/>
  <c r="I33" i="38"/>
  <c r="J33" i="38"/>
  <c r="K33" i="38"/>
  <c r="L33" i="38"/>
  <c r="M33" i="38"/>
  <c r="E35" i="38"/>
  <c r="F35" i="38"/>
  <c r="G35" i="38"/>
  <c r="H35" i="38"/>
  <c r="I35" i="38"/>
  <c r="J35" i="38"/>
  <c r="K35" i="38"/>
  <c r="L35" i="38"/>
  <c r="M35" i="38"/>
  <c r="E36" i="38"/>
  <c r="F36" i="38"/>
  <c r="G36" i="38"/>
  <c r="H36" i="38"/>
  <c r="I36" i="38"/>
  <c r="J36" i="38"/>
  <c r="K36" i="38"/>
  <c r="L36" i="38"/>
  <c r="M36" i="38"/>
  <c r="E38" i="38"/>
  <c r="F38" i="38"/>
  <c r="G38" i="38"/>
  <c r="H38" i="38"/>
  <c r="I38" i="38"/>
  <c r="J38" i="38"/>
  <c r="K38" i="38"/>
  <c r="L38" i="38"/>
  <c r="M38" i="38"/>
  <c r="D38" i="38"/>
  <c r="D36" i="38"/>
  <c r="D35" i="38"/>
  <c r="D33" i="38"/>
  <c r="D32" i="38"/>
  <c r="D27" i="38"/>
  <c r="D26" i="38"/>
  <c r="D24" i="38"/>
  <c r="D23" i="38"/>
  <c r="D28" i="38"/>
  <c r="BE27" i="38" l="1"/>
  <c r="BF27" i="38"/>
  <c r="BG27" i="38"/>
  <c r="BH27" i="38"/>
  <c r="BI27" i="38"/>
  <c r="BJ27" i="38"/>
  <c r="BK27" i="38"/>
  <c r="BL27" i="38"/>
  <c r="BM27" i="38"/>
  <c r="BD27" i="38"/>
  <c r="BM23" i="38"/>
  <c r="AE27" i="38"/>
  <c r="AF27" i="38"/>
  <c r="AG27" i="38"/>
  <c r="AH27" i="38"/>
  <c r="AI27" i="38"/>
  <c r="AJ27" i="38"/>
  <c r="AK27" i="38"/>
  <c r="AL27" i="38"/>
  <c r="BM16" i="38"/>
  <c r="BL16" i="38"/>
  <c r="BK16" i="38"/>
  <c r="BJ16" i="38"/>
  <c r="BI16" i="38"/>
  <c r="BH16" i="38"/>
  <c r="BG16" i="38"/>
  <c r="BF16" i="38"/>
  <c r="BE16" i="38"/>
  <c r="BD16" i="38"/>
  <c r="AY27" i="38"/>
  <c r="AX27" i="38"/>
  <c r="AW27" i="38"/>
  <c r="AV27" i="38"/>
  <c r="AU27" i="38"/>
  <c r="AT27" i="38"/>
  <c r="AS27" i="38"/>
  <c r="AR27" i="38"/>
  <c r="AZ16" i="38"/>
  <c r="AY16" i="38"/>
  <c r="AX16" i="38"/>
  <c r="AW16" i="38"/>
  <c r="AV16" i="38"/>
  <c r="AU16" i="38"/>
  <c r="AT16" i="38"/>
  <c r="AS16" i="38"/>
  <c r="AR16" i="38"/>
  <c r="AQ16" i="38"/>
  <c r="P37" i="39"/>
  <c r="P31" i="39"/>
  <c r="P27" i="39"/>
  <c r="P23" i="39"/>
  <c r="K39" i="39"/>
  <c r="K38" i="39"/>
  <c r="K37" i="39"/>
  <c r="K40" i="39" s="1"/>
  <c r="K33" i="39"/>
  <c r="K32" i="39"/>
  <c r="K31" i="39"/>
  <c r="K34" i="39" s="1"/>
  <c r="K29" i="39"/>
  <c r="K28" i="39"/>
  <c r="K30" i="39" s="1"/>
  <c r="K27" i="39"/>
  <c r="K25" i="39"/>
  <c r="K24" i="39"/>
  <c r="K23" i="39"/>
  <c r="K26" i="39" s="1"/>
  <c r="P19" i="39"/>
  <c r="K21" i="39"/>
  <c r="K20" i="39"/>
  <c r="K19" i="39"/>
  <c r="K22" i="39" s="1"/>
  <c r="P18" i="39"/>
  <c r="K16" i="39" l="1"/>
  <c r="K17" i="39"/>
  <c r="K15" i="39"/>
  <c r="K18" i="39" l="1"/>
  <c r="E42" i="38" l="1"/>
  <c r="F42" i="38"/>
  <c r="G42" i="38"/>
  <c r="H42" i="38"/>
  <c r="I42" i="38"/>
  <c r="J42" i="38"/>
  <c r="K42" i="38"/>
  <c r="L42" i="38"/>
  <c r="M42" i="38"/>
  <c r="D41" i="38"/>
  <c r="D42" i="38"/>
  <c r="D40" i="38"/>
  <c r="E34" i="38" l="1"/>
  <c r="F34" i="38"/>
  <c r="G34" i="38"/>
  <c r="H34" i="38"/>
  <c r="I34" i="38"/>
  <c r="J34" i="38"/>
  <c r="K34" i="38"/>
  <c r="L34" i="38"/>
  <c r="M34" i="38"/>
  <c r="D34" i="38"/>
  <c r="R27" i="38"/>
  <c r="E29" i="38" s="1"/>
  <c r="S27" i="38"/>
  <c r="F29" i="38" s="1"/>
  <c r="T27" i="38"/>
  <c r="G29" i="38" s="1"/>
  <c r="U27" i="38"/>
  <c r="H29" i="38" s="1"/>
  <c r="V27" i="38"/>
  <c r="I29" i="38" s="1"/>
  <c r="W27" i="38"/>
  <c r="J29" i="38" s="1"/>
  <c r="X27" i="38"/>
  <c r="K29" i="38" s="1"/>
  <c r="Y27" i="38"/>
  <c r="L29" i="38" s="1"/>
  <c r="M29" i="38"/>
  <c r="Q27" i="38"/>
  <c r="D29" i="38" s="1"/>
  <c r="E25" i="38"/>
  <c r="M41" i="35"/>
  <c r="L41" i="35"/>
  <c r="K41" i="35"/>
  <c r="J41" i="35"/>
  <c r="I41" i="35"/>
  <c r="H41" i="35"/>
  <c r="G41" i="35"/>
  <c r="F41" i="35"/>
  <c r="E41" i="35"/>
  <c r="I25" i="38" l="1"/>
  <c r="M25" i="38"/>
  <c r="K25" i="38"/>
  <c r="G25" i="38"/>
  <c r="J25" i="38"/>
  <c r="F25" i="38"/>
  <c r="L25" i="38"/>
  <c r="H25" i="38"/>
  <c r="D25" i="38"/>
  <c r="E29" i="35"/>
  <c r="F29" i="35"/>
  <c r="G29" i="35"/>
  <c r="H29" i="35"/>
  <c r="I29" i="35"/>
  <c r="J29" i="35"/>
  <c r="K29" i="35"/>
  <c r="L29" i="35"/>
  <c r="M29" i="35"/>
  <c r="D29" i="35"/>
  <c r="Z38" i="38" l="1"/>
  <c r="M41" i="38" s="1"/>
  <c r="Y38" i="38"/>
  <c r="L41" i="38" s="1"/>
  <c r="X38" i="38"/>
  <c r="K41" i="38" s="1"/>
  <c r="W38" i="38"/>
  <c r="J41" i="38" s="1"/>
  <c r="V38" i="38"/>
  <c r="I41" i="38" s="1"/>
  <c r="U38" i="38"/>
  <c r="H41" i="38" s="1"/>
  <c r="T38" i="38"/>
  <c r="G41" i="38" s="1"/>
  <c r="S38" i="38"/>
  <c r="F41" i="38" s="1"/>
  <c r="R38" i="38"/>
  <c r="E41" i="38" s="1"/>
  <c r="D16" i="38" l="1"/>
  <c r="E7" i="25" s="1"/>
  <c r="Q16" i="38" l="1"/>
  <c r="E6" i="25"/>
  <c r="E35" i="35" l="1"/>
  <c r="F35" i="35"/>
  <c r="G35" i="35"/>
  <c r="H35" i="35"/>
  <c r="I35" i="35"/>
  <c r="J35" i="35"/>
  <c r="K35" i="35"/>
  <c r="L35" i="35"/>
  <c r="M35" i="35"/>
  <c r="D35" i="35"/>
  <c r="E13" i="35"/>
  <c r="F13" i="35"/>
  <c r="G13" i="35"/>
  <c r="H13" i="35"/>
  <c r="I13" i="35"/>
  <c r="J13" i="35"/>
  <c r="K13" i="35"/>
  <c r="L13" i="35"/>
  <c r="M13" i="35"/>
  <c r="D13" i="35"/>
  <c r="E40" i="38"/>
  <c r="F40" i="38"/>
  <c r="G40" i="38"/>
  <c r="H40" i="38"/>
  <c r="I40" i="38"/>
  <c r="J40" i="38"/>
  <c r="K40" i="38"/>
  <c r="L40" i="38"/>
  <c r="M40" i="38"/>
  <c r="D83" i="38"/>
  <c r="M46" i="38"/>
  <c r="L46" i="38"/>
  <c r="K46" i="38"/>
  <c r="J46" i="38"/>
  <c r="I46" i="38"/>
  <c r="H46" i="38"/>
  <c r="G46" i="38"/>
  <c r="F46" i="38"/>
  <c r="E46" i="38"/>
  <c r="D46" i="38"/>
  <c r="AC34" i="38"/>
  <c r="BC34" i="38" s="1"/>
  <c r="P34" i="38"/>
  <c r="AP34" i="38" s="1"/>
  <c r="AC33" i="38"/>
  <c r="BC33" i="38" s="1"/>
  <c r="P33" i="38"/>
  <c r="AP33" i="38" s="1"/>
  <c r="AC32" i="38"/>
  <c r="BC32" i="38" s="1"/>
  <c r="P32" i="38"/>
  <c r="AP32" i="38" s="1"/>
  <c r="AC31" i="38"/>
  <c r="BC31" i="38" s="1"/>
  <c r="P31" i="38"/>
  <c r="AP31" i="38" s="1"/>
  <c r="AC30" i="38"/>
  <c r="BC30" i="38" s="1"/>
  <c r="P30" i="38"/>
  <c r="AP30" i="38" s="1"/>
  <c r="AC29" i="38"/>
  <c r="BC29" i="38" s="1"/>
  <c r="P29" i="38"/>
  <c r="AP29" i="38" s="1"/>
  <c r="AC28" i="38"/>
  <c r="BC28" i="38" s="1"/>
  <c r="P28" i="38"/>
  <c r="AP28" i="38" s="1"/>
  <c r="AC24" i="38"/>
  <c r="BC24" i="38" s="1"/>
  <c r="P24" i="38"/>
  <c r="AP24" i="38" s="1"/>
  <c r="AC23" i="38"/>
  <c r="BC23" i="38" s="1"/>
  <c r="P23" i="38"/>
  <c r="AP23" i="38" s="1"/>
  <c r="AC22" i="38"/>
  <c r="BC22" i="38" s="1"/>
  <c r="P22" i="38"/>
  <c r="AP22" i="38" s="1"/>
  <c r="AC21" i="38"/>
  <c r="BC21" i="38" s="1"/>
  <c r="P21" i="38"/>
  <c r="AP21" i="38" s="1"/>
  <c r="N14" i="25"/>
  <c r="M14" i="25"/>
  <c r="L14" i="25"/>
  <c r="K14" i="25"/>
  <c r="J14" i="25"/>
  <c r="I14" i="25"/>
  <c r="H14" i="25"/>
  <c r="G14" i="25"/>
  <c r="F14" i="25"/>
  <c r="E14" i="25"/>
  <c r="AC20" i="38"/>
  <c r="BC20" i="38" s="1"/>
  <c r="P20" i="38"/>
  <c r="AP20" i="38" s="1"/>
  <c r="AC19" i="38"/>
  <c r="BC19" i="38" s="1"/>
  <c r="P19" i="38"/>
  <c r="AP19" i="38" s="1"/>
  <c r="AC18" i="38"/>
  <c r="BC18" i="38" s="1"/>
  <c r="P18" i="38"/>
  <c r="AP18" i="38" s="1"/>
  <c r="AC17" i="38"/>
  <c r="BC17" i="38" s="1"/>
  <c r="P17" i="38"/>
  <c r="AP17" i="38" s="1"/>
  <c r="AM16" i="38"/>
  <c r="AL16" i="38"/>
  <c r="AK16" i="38"/>
  <c r="AJ16" i="38"/>
  <c r="AI16" i="38"/>
  <c r="AH16" i="38"/>
  <c r="AG16" i="38"/>
  <c r="AF16" i="38"/>
  <c r="AE16" i="38"/>
  <c r="AD16" i="38"/>
  <c r="Z16" i="38"/>
  <c r="Y16" i="38"/>
  <c r="X16" i="38"/>
  <c r="W16" i="38"/>
  <c r="V16" i="38"/>
  <c r="U16" i="38"/>
  <c r="T16" i="38"/>
  <c r="S16" i="38"/>
  <c r="R16" i="38"/>
  <c r="M16" i="38"/>
  <c r="N7" i="25" s="1"/>
  <c r="L16" i="38"/>
  <c r="M7" i="25" s="1"/>
  <c r="K16" i="38"/>
  <c r="L7" i="25" s="1"/>
  <c r="J16" i="38"/>
  <c r="K7" i="25" s="1"/>
  <c r="I16" i="38"/>
  <c r="J7" i="25" s="1"/>
  <c r="H16" i="38"/>
  <c r="I7" i="25" s="1"/>
  <c r="G16" i="38"/>
  <c r="H7" i="25" s="1"/>
  <c r="F16" i="38"/>
  <c r="G7" i="25" s="1"/>
  <c r="E16" i="38"/>
  <c r="F7" i="25" s="1"/>
  <c r="M15" i="38"/>
  <c r="N6" i="25" s="1"/>
  <c r="L15" i="38"/>
  <c r="M6" i="25" s="1"/>
  <c r="K15" i="38"/>
  <c r="L6" i="25" s="1"/>
  <c r="J15" i="38"/>
  <c r="K6" i="25" s="1"/>
  <c r="I15" i="38"/>
  <c r="J6" i="25" s="1"/>
  <c r="H15" i="38"/>
  <c r="I6" i="25" s="1"/>
  <c r="G15" i="38"/>
  <c r="H6" i="25" s="1"/>
  <c r="F15" i="38"/>
  <c r="G6" i="25" s="1"/>
  <c r="E15" i="38"/>
  <c r="F6" i="25" s="1"/>
  <c r="P13" i="38"/>
  <c r="M12" i="38"/>
  <c r="L12" i="38"/>
  <c r="K12" i="38"/>
  <c r="J12" i="38"/>
  <c r="I12" i="38"/>
  <c r="H12" i="38"/>
  <c r="G12" i="38"/>
  <c r="F12" i="38"/>
  <c r="E12" i="38"/>
  <c r="D12" i="38"/>
  <c r="C12" i="38"/>
  <c r="M11" i="38"/>
  <c r="L11" i="38"/>
  <c r="K11" i="38"/>
  <c r="J11" i="38"/>
  <c r="I11" i="38"/>
  <c r="H11" i="38"/>
  <c r="G11" i="38"/>
  <c r="F11" i="38"/>
  <c r="E11" i="38"/>
  <c r="C11" i="38"/>
  <c r="AC10" i="38"/>
  <c r="BC10" i="38" s="1"/>
  <c r="P10" i="38"/>
  <c r="AP10" i="38" s="1"/>
  <c r="AC9" i="38"/>
  <c r="BC9" i="38" s="1"/>
  <c r="P9" i="38"/>
  <c r="AP9" i="38" s="1"/>
  <c r="M9" i="38"/>
  <c r="L9" i="38"/>
  <c r="K9" i="38"/>
  <c r="J9" i="38"/>
  <c r="I9" i="38"/>
  <c r="H9" i="38"/>
  <c r="G9" i="38"/>
  <c r="F9" i="38"/>
  <c r="E9" i="38"/>
  <c r="D9" i="38"/>
  <c r="AC5" i="38"/>
  <c r="BC5" i="38" s="1"/>
  <c r="AP5" i="38"/>
  <c r="M5" i="38"/>
  <c r="L5" i="38"/>
  <c r="K5" i="38"/>
  <c r="J5" i="38"/>
  <c r="I5" i="38"/>
  <c r="H5" i="38"/>
  <c r="G5" i="38"/>
  <c r="F5" i="38"/>
  <c r="E5" i="38"/>
  <c r="D5" i="38"/>
  <c r="AP13" i="38" l="1"/>
  <c r="BC13" i="38"/>
  <c r="G5" i="25"/>
  <c r="F48" i="38"/>
  <c r="F49" i="38" s="1"/>
  <c r="F18" i="38"/>
  <c r="H5" i="25"/>
  <c r="G48" i="38"/>
  <c r="G49" i="38" s="1"/>
  <c r="G18" i="38"/>
  <c r="I5" i="25"/>
  <c r="H48" i="38"/>
  <c r="H49" i="38" s="1"/>
  <c r="H18" i="38"/>
  <c r="L5" i="25"/>
  <c r="K48" i="38"/>
  <c r="K49" i="38"/>
  <c r="K18" i="38"/>
  <c r="M5" i="25"/>
  <c r="L48" i="38"/>
  <c r="L49" i="38" s="1"/>
  <c r="L18" i="38"/>
  <c r="N5" i="25"/>
  <c r="M48" i="38"/>
  <c r="M49" i="38" s="1"/>
  <c r="M18" i="38"/>
  <c r="J5" i="25"/>
  <c r="I48" i="38"/>
  <c r="I49" i="38" s="1"/>
  <c r="I18" i="38"/>
  <c r="F5" i="25"/>
  <c r="E48" i="38"/>
  <c r="E49" i="38" s="1"/>
  <c r="E18" i="38"/>
  <c r="K5" i="25"/>
  <c r="J48" i="38"/>
  <c r="J49" i="38" s="1"/>
  <c r="J18" i="38"/>
  <c r="D50" i="35"/>
  <c r="D51" i="35" s="1"/>
  <c r="E5" i="25"/>
  <c r="E12" i="25" s="1"/>
  <c r="D48" i="38"/>
  <c r="D49" i="38" s="1"/>
  <c r="D18" i="38"/>
  <c r="M50" i="35"/>
  <c r="M51" i="35" s="1"/>
  <c r="I50" i="35"/>
  <c r="I51" i="35" s="1"/>
  <c r="E50" i="35"/>
  <c r="E51" i="35" s="1"/>
  <c r="L50" i="35"/>
  <c r="L51" i="35" s="1"/>
  <c r="H50" i="35"/>
  <c r="H51" i="35" s="1"/>
  <c r="K50" i="35"/>
  <c r="K51" i="35" s="1"/>
  <c r="G50" i="35"/>
  <c r="G51" i="35" s="1"/>
  <c r="J50" i="35"/>
  <c r="J51" i="35" s="1"/>
  <c r="F50" i="35"/>
  <c r="F51" i="35" s="1"/>
  <c r="N17" i="37" l="1"/>
  <c r="M17" i="37"/>
  <c r="L17" i="37"/>
  <c r="K17" i="37"/>
  <c r="J17" i="37"/>
  <c r="N14" i="37"/>
  <c r="M14" i="37"/>
  <c r="L14" i="37"/>
  <c r="K14" i="37"/>
  <c r="J14" i="37"/>
  <c r="N6" i="37"/>
  <c r="M6" i="37"/>
  <c r="L6" i="37"/>
  <c r="K6" i="37"/>
  <c r="J6" i="37"/>
  <c r="N5" i="37"/>
  <c r="M5" i="37"/>
  <c r="L5" i="37"/>
  <c r="K5" i="37"/>
  <c r="J5" i="37"/>
  <c r="N17" i="25"/>
  <c r="M17" i="25"/>
  <c r="L17" i="25"/>
  <c r="K17" i="25"/>
  <c r="J17" i="25"/>
  <c r="M18" i="35"/>
  <c r="L18" i="35"/>
  <c r="K18" i="35"/>
  <c r="J18" i="35"/>
  <c r="I18" i="35"/>
  <c r="AF66" i="34" l="1"/>
  <c r="AE66" i="34"/>
  <c r="AF57" i="34"/>
  <c r="AF67" i="34" s="1"/>
  <c r="AE57" i="34"/>
  <c r="AE67" i="34" s="1"/>
  <c r="AF37" i="34"/>
  <c r="AE37" i="34"/>
  <c r="AF16" i="34"/>
  <c r="AF45" i="34" s="1"/>
  <c r="L26" i="35" s="1"/>
  <c r="AE16" i="34"/>
  <c r="AE45" i="34" s="1"/>
  <c r="K26" i="35" s="1"/>
  <c r="AD66" i="34"/>
  <c r="AC66" i="34"/>
  <c r="AB66" i="34"/>
  <c r="AD57" i="34"/>
  <c r="AD67" i="34" s="1"/>
  <c r="AC57" i="34"/>
  <c r="AB57" i="34"/>
  <c r="AD37" i="34"/>
  <c r="AC37" i="34"/>
  <c r="AB37" i="34"/>
  <c r="AD16" i="34"/>
  <c r="AC16" i="34"/>
  <c r="AC45" i="34" s="1"/>
  <c r="I26" i="35" s="1"/>
  <c r="AB16" i="34"/>
  <c r="AB45" i="34" s="1"/>
  <c r="H26" i="35" s="1"/>
  <c r="V66" i="34"/>
  <c r="U66" i="34"/>
  <c r="V57" i="34"/>
  <c r="U57" i="34"/>
  <c r="U67" i="34" s="1"/>
  <c r="K27" i="35" s="1"/>
  <c r="V44" i="34"/>
  <c r="U44" i="34"/>
  <c r="V37" i="34"/>
  <c r="U37" i="34"/>
  <c r="T66" i="34"/>
  <c r="S66" i="34"/>
  <c r="R66" i="34"/>
  <c r="T57" i="34"/>
  <c r="T67" i="34" s="1"/>
  <c r="J27" i="35" s="1"/>
  <c r="S57" i="34"/>
  <c r="S67" i="34" s="1"/>
  <c r="I27" i="35" s="1"/>
  <c r="R57" i="34"/>
  <c r="T44" i="34"/>
  <c r="S44" i="34"/>
  <c r="R44" i="34"/>
  <c r="AB67" i="34" l="1"/>
  <c r="R67" i="34"/>
  <c r="H27" i="35" s="1"/>
  <c r="AC67" i="34"/>
  <c r="V67" i="34"/>
  <c r="L27" i="35" s="1"/>
  <c r="AD45" i="34"/>
  <c r="J26" i="35" s="1"/>
  <c r="F14" i="37" l="1"/>
  <c r="G14" i="37"/>
  <c r="H14" i="37"/>
  <c r="I14" i="37"/>
  <c r="E14" i="37"/>
  <c r="F6" i="37"/>
  <c r="G6" i="37"/>
  <c r="H6" i="37"/>
  <c r="I6" i="37"/>
  <c r="E6" i="37"/>
  <c r="F5" i="37"/>
  <c r="G5" i="37"/>
  <c r="H5" i="37"/>
  <c r="I5" i="37"/>
  <c r="E5" i="37"/>
  <c r="I45" i="36"/>
  <c r="I44" i="36"/>
  <c r="D44" i="36" s="1"/>
  <c r="I42" i="36"/>
  <c r="D41" i="36" s="1"/>
  <c r="I37" i="36"/>
  <c r="D37" i="36" s="1"/>
  <c r="I35" i="36"/>
  <c r="I34" i="36"/>
  <c r="I33" i="36"/>
  <c r="I32" i="36"/>
  <c r="I31" i="36"/>
  <c r="D31" i="36" s="1"/>
  <c r="I29" i="36"/>
  <c r="I28" i="36"/>
  <c r="I27" i="36"/>
  <c r="D25" i="36"/>
  <c r="I17" i="36"/>
  <c r="I16" i="36"/>
  <c r="I15" i="36"/>
  <c r="I14" i="36"/>
  <c r="I13" i="36"/>
  <c r="I12" i="36"/>
  <c r="I11" i="36"/>
  <c r="I10" i="36"/>
  <c r="I9" i="36"/>
  <c r="I8" i="36"/>
  <c r="I7" i="36"/>
  <c r="I6" i="36"/>
  <c r="I6" i="5"/>
  <c r="I7" i="5"/>
  <c r="I8" i="5"/>
  <c r="I9" i="5"/>
  <c r="I10" i="5"/>
  <c r="I11" i="5"/>
  <c r="I12" i="5"/>
  <c r="I13" i="5"/>
  <c r="I14" i="5"/>
  <c r="I15" i="5"/>
  <c r="I16" i="5"/>
  <c r="I17" i="5"/>
  <c r="I25" i="5"/>
  <c r="D25" i="5" s="1"/>
  <c r="I27" i="5"/>
  <c r="D27" i="5" s="1"/>
  <c r="I28" i="5"/>
  <c r="I29" i="5"/>
  <c r="I31" i="5"/>
  <c r="I32" i="5"/>
  <c r="I33" i="5"/>
  <c r="I34" i="5"/>
  <c r="I35" i="5"/>
  <c r="I37" i="5"/>
  <c r="D37" i="5" s="1"/>
  <c r="I41" i="5"/>
  <c r="I42" i="5"/>
  <c r="I44" i="5"/>
  <c r="I45" i="5"/>
  <c r="S25" i="5"/>
  <c r="N25" i="5" s="1"/>
  <c r="S31" i="5"/>
  <c r="H18" i="35"/>
  <c r="G18" i="35"/>
  <c r="F18" i="35"/>
  <c r="E18" i="35"/>
  <c r="D18" i="35"/>
  <c r="G19" i="35" l="1"/>
  <c r="I19" i="35"/>
  <c r="E19" i="35"/>
  <c r="F19" i="35"/>
  <c r="H19" i="35"/>
  <c r="J19" i="35"/>
  <c r="K19" i="35"/>
  <c r="L19" i="35"/>
  <c r="M19" i="35"/>
  <c r="D19" i="35"/>
  <c r="L31" i="35"/>
  <c r="M31" i="35"/>
  <c r="J31" i="35"/>
  <c r="I31" i="35"/>
  <c r="H31" i="35"/>
  <c r="F31" i="35"/>
  <c r="G31" i="35"/>
  <c r="K31" i="35"/>
  <c r="D27" i="36"/>
  <c r="D6" i="36"/>
  <c r="D23" i="36" s="1"/>
  <c r="D41" i="5"/>
  <c r="D44" i="5"/>
  <c r="D31" i="5"/>
  <c r="D49" i="5" s="1"/>
  <c r="D50" i="5" s="1"/>
  <c r="D6" i="5"/>
  <c r="D23" i="5" s="1"/>
  <c r="E12" i="37"/>
  <c r="M20" i="35" l="1"/>
  <c r="K20" i="35"/>
  <c r="L13" i="37" s="1"/>
  <c r="L21" i="37" s="1"/>
  <c r="L20" i="35"/>
  <c r="J20" i="35"/>
  <c r="K13" i="37" s="1"/>
  <c r="K21" i="37" s="1"/>
  <c r="I20" i="35"/>
  <c r="J13" i="37" s="1"/>
  <c r="J21" i="37" s="1"/>
  <c r="H20" i="35"/>
  <c r="E20" i="35"/>
  <c r="F13" i="37" s="1"/>
  <c r="F20" i="35"/>
  <c r="D20" i="35"/>
  <c r="G20" i="35"/>
  <c r="H13" i="37" s="1"/>
  <c r="E13" i="37"/>
  <c r="J15" i="37"/>
  <c r="K15" i="37"/>
  <c r="I15" i="37"/>
  <c r="D49" i="36"/>
  <c r="D50" i="36" s="1"/>
  <c r="D51" i="36" s="1"/>
  <c r="N13" i="37"/>
  <c r="N21" i="37" s="1"/>
  <c r="M13" i="37"/>
  <c r="M21" i="37" s="1"/>
  <c r="H53" i="35"/>
  <c r="G13" i="37"/>
  <c r="G19" i="38"/>
  <c r="T36" i="38"/>
  <c r="T40" i="38" s="1"/>
  <c r="T41" i="38" s="1"/>
  <c r="M19" i="38"/>
  <c r="Z36" i="38"/>
  <c r="Z40" i="38" s="1"/>
  <c r="Z41" i="38" s="1"/>
  <c r="L19" i="38"/>
  <c r="Y36" i="38"/>
  <c r="Y40" i="38" s="1"/>
  <c r="Y41" i="38" s="1"/>
  <c r="K19" i="38"/>
  <c r="X36" i="38"/>
  <c r="X40" i="38" s="1"/>
  <c r="X41" i="38" s="1"/>
  <c r="L15" i="37"/>
  <c r="I19" i="38"/>
  <c r="V36" i="38"/>
  <c r="V40" i="38" s="1"/>
  <c r="V41" i="38" s="1"/>
  <c r="H19" i="38"/>
  <c r="U36" i="38"/>
  <c r="U40" i="38" s="1"/>
  <c r="U41" i="38" s="1"/>
  <c r="D19" i="38"/>
  <c r="Q36" i="38"/>
  <c r="Q40" i="38" s="1"/>
  <c r="Q41" i="38" s="1"/>
  <c r="F19" i="38"/>
  <c r="S36" i="38"/>
  <c r="S40" i="38" s="1"/>
  <c r="S41" i="38" s="1"/>
  <c r="M15" i="37"/>
  <c r="J19" i="38"/>
  <c r="W36" i="38"/>
  <c r="W40" i="38" s="1"/>
  <c r="W41" i="38" s="1"/>
  <c r="E19" i="38"/>
  <c r="R36" i="38"/>
  <c r="R40" i="38" s="1"/>
  <c r="R41" i="38" s="1"/>
  <c r="X24" i="4"/>
  <c r="T24" i="4"/>
  <c r="X23" i="4"/>
  <c r="T23" i="4"/>
  <c r="X22" i="4"/>
  <c r="T22" i="4"/>
  <c r="X21" i="4"/>
  <c r="T21" i="4"/>
  <c r="X20" i="4"/>
  <c r="T20" i="4"/>
  <c r="X19" i="4"/>
  <c r="T19" i="4"/>
  <c r="X18" i="4"/>
  <c r="T18" i="4"/>
  <c r="G18" i="4"/>
  <c r="J18" i="4" s="1"/>
  <c r="R18" i="4" s="1"/>
  <c r="G19" i="4"/>
  <c r="J19" i="4" s="1"/>
  <c r="Q19" i="4" s="1"/>
  <c r="G20" i="4"/>
  <c r="L20" i="4" s="1"/>
  <c r="G21" i="4"/>
  <c r="J21" i="4" s="1"/>
  <c r="G22" i="4"/>
  <c r="J22" i="4" s="1"/>
  <c r="Q22" i="4" s="1"/>
  <c r="G23" i="4"/>
  <c r="J23" i="4" s="1"/>
  <c r="S23" i="4" s="1"/>
  <c r="G24" i="4"/>
  <c r="L24" i="4" s="1"/>
  <c r="F17" i="37"/>
  <c r="K43" i="34"/>
  <c r="K42" i="34"/>
  <c r="K41" i="34"/>
  <c r="K40" i="34"/>
  <c r="K39" i="34"/>
  <c r="K38" i="34"/>
  <c r="K36" i="34"/>
  <c r="K35" i="34"/>
  <c r="K34" i="34"/>
  <c r="K33" i="34"/>
  <c r="K32" i="34"/>
  <c r="K31" i="34"/>
  <c r="K30" i="34"/>
  <c r="K29" i="34"/>
  <c r="K28" i="34"/>
  <c r="K27" i="34"/>
  <c r="K26" i="34"/>
  <c r="K25" i="34"/>
  <c r="K24" i="34"/>
  <c r="K23" i="34"/>
  <c r="K22" i="34"/>
  <c r="K21" i="34"/>
  <c r="K15" i="34"/>
  <c r="K14" i="34"/>
  <c r="K13" i="34"/>
  <c r="K12" i="34"/>
  <c r="K11" i="34"/>
  <c r="H20" i="34"/>
  <c r="M20" i="34" s="1"/>
  <c r="H21" i="34"/>
  <c r="H22" i="34"/>
  <c r="M22" i="34" s="1"/>
  <c r="H23" i="34"/>
  <c r="M23" i="34" s="1"/>
  <c r="H24" i="34"/>
  <c r="M24" i="34" s="1"/>
  <c r="H25" i="34"/>
  <c r="H26" i="34"/>
  <c r="M26" i="34" s="1"/>
  <c r="H27" i="34"/>
  <c r="M27" i="34" s="1"/>
  <c r="H28" i="34"/>
  <c r="M28" i="34" s="1"/>
  <c r="H29" i="34"/>
  <c r="H30" i="34"/>
  <c r="M30" i="34" s="1"/>
  <c r="H31" i="34"/>
  <c r="M31" i="34" s="1"/>
  <c r="H32" i="34"/>
  <c r="M32" i="34" s="1"/>
  <c r="H33" i="34"/>
  <c r="H34" i="34"/>
  <c r="M34" i="34" s="1"/>
  <c r="I13" i="37" l="1"/>
  <c r="Q42" i="38"/>
  <c r="Q44" i="38"/>
  <c r="E13" i="25"/>
  <c r="E21" i="25" s="1"/>
  <c r="D39" i="38"/>
  <c r="D43" i="38" s="1"/>
  <c r="D44" i="38" s="1"/>
  <c r="L21" i="4"/>
  <c r="W21" i="4" s="1"/>
  <c r="U44" i="38"/>
  <c r="U42" i="38"/>
  <c r="I13" i="25"/>
  <c r="H39" i="38"/>
  <c r="H43" i="38" s="1"/>
  <c r="H44" i="38" s="1"/>
  <c r="T44" i="38"/>
  <c r="T42" i="38"/>
  <c r="K13" i="25"/>
  <c r="K21" i="25" s="1"/>
  <c r="J39" i="38"/>
  <c r="J43" i="38" s="1"/>
  <c r="J44" i="38" s="1"/>
  <c r="N13" i="25"/>
  <c r="N21" i="25" s="1"/>
  <c r="M39" i="38"/>
  <c r="M43" i="38" s="1"/>
  <c r="M44" i="38" s="1"/>
  <c r="H13" i="25"/>
  <c r="G39" i="38"/>
  <c r="G43" i="38" s="1"/>
  <c r="G44" i="38" s="1"/>
  <c r="V44" i="38"/>
  <c r="V42" i="38"/>
  <c r="H54" i="35"/>
  <c r="H60" i="35" s="1"/>
  <c r="S42" i="38"/>
  <c r="S44" i="38"/>
  <c r="F39" i="38"/>
  <c r="F43" i="38" s="1"/>
  <c r="F44" i="38" s="1"/>
  <c r="G13" i="25"/>
  <c r="R22" i="4"/>
  <c r="S22" i="4"/>
  <c r="Y44" i="38"/>
  <c r="Y42" i="38"/>
  <c r="M13" i="25"/>
  <c r="M21" i="25" s="1"/>
  <c r="L39" i="38"/>
  <c r="L43" i="38" s="1"/>
  <c r="L44" i="38" s="1"/>
  <c r="L53" i="35"/>
  <c r="L54" i="35" s="1"/>
  <c r="L60" i="35" s="1"/>
  <c r="W44" i="38"/>
  <c r="W42" i="38"/>
  <c r="J13" i="25"/>
  <c r="J21" i="25" s="1"/>
  <c r="I39" i="38"/>
  <c r="I43" i="38" s="1"/>
  <c r="I44" i="38" s="1"/>
  <c r="I53" i="35"/>
  <c r="I54" i="35" s="1"/>
  <c r="I60" i="35" s="1"/>
  <c r="X42" i="38"/>
  <c r="X44" i="38"/>
  <c r="L13" i="25"/>
  <c r="L21" i="25" s="1"/>
  <c r="K39" i="38"/>
  <c r="K43" i="38" s="1"/>
  <c r="K44" i="38" s="1"/>
  <c r="K53" i="35"/>
  <c r="K54" i="35" s="1"/>
  <c r="K60" i="35" s="1"/>
  <c r="R44" i="38"/>
  <c r="R42" i="38"/>
  <c r="F13" i="25"/>
  <c r="E39" i="38"/>
  <c r="E43" i="38" s="1"/>
  <c r="E44" i="38" s="1"/>
  <c r="Z44" i="38"/>
  <c r="Z42" i="38"/>
  <c r="J53" i="35"/>
  <c r="J54" i="35" s="1"/>
  <c r="J60" i="35" s="1"/>
  <c r="F21" i="37"/>
  <c r="K20" i="34"/>
  <c r="V20" i="4"/>
  <c r="W20" i="4"/>
  <c r="J20" i="4"/>
  <c r="S20" i="4" s="1"/>
  <c r="R19" i="4"/>
  <c r="S19" i="4"/>
  <c r="S18" i="4"/>
  <c r="H17" i="25"/>
  <c r="H17" i="37"/>
  <c r="H21" i="37" s="1"/>
  <c r="I17" i="25"/>
  <c r="I17" i="37"/>
  <c r="E17" i="25"/>
  <c r="E17" i="37"/>
  <c r="E21" i="37" s="1"/>
  <c r="E22" i="37" s="1"/>
  <c r="F4" i="37" s="1"/>
  <c r="F12" i="37" s="1"/>
  <c r="G17" i="25"/>
  <c r="G17" i="37"/>
  <c r="G21" i="37" s="1"/>
  <c r="F17" i="25"/>
  <c r="W24" i="4"/>
  <c r="V24" i="4"/>
  <c r="U24" i="4"/>
  <c r="S21" i="4"/>
  <c r="R21" i="4"/>
  <c r="Q21" i="4"/>
  <c r="L18" i="4"/>
  <c r="L22" i="4"/>
  <c r="J24" i="4"/>
  <c r="L19" i="4"/>
  <c r="L23" i="4"/>
  <c r="Q18" i="4"/>
  <c r="U20" i="4"/>
  <c r="Q23" i="4"/>
  <c r="V21" i="4"/>
  <c r="R23" i="4"/>
  <c r="M33" i="34"/>
  <c r="M29" i="34"/>
  <c r="M25" i="34"/>
  <c r="M21" i="34"/>
  <c r="X17" i="4"/>
  <c r="T17" i="4"/>
  <c r="G17" i="4"/>
  <c r="X9" i="4"/>
  <c r="T9" i="4"/>
  <c r="G9" i="4"/>
  <c r="I21" i="37" l="1"/>
  <c r="U21" i="4"/>
  <c r="H65" i="38"/>
  <c r="H68" i="38" s="1"/>
  <c r="H47" i="38"/>
  <c r="H45" i="38"/>
  <c r="L65" i="38"/>
  <c r="L68" i="38" s="1"/>
  <c r="L47" i="38"/>
  <c r="L45" i="38"/>
  <c r="D65" i="38"/>
  <c r="D68" i="38" s="1"/>
  <c r="D47" i="38"/>
  <c r="D45" i="38"/>
  <c r="E65" i="38"/>
  <c r="E68" i="38" s="1"/>
  <c r="E47" i="38"/>
  <c r="E45" i="38"/>
  <c r="G65" i="38"/>
  <c r="G68" i="38" s="1"/>
  <c r="G45" i="38"/>
  <c r="G47" i="38"/>
  <c r="M45" i="38"/>
  <c r="M65" i="38"/>
  <c r="M68" i="38" s="1"/>
  <c r="M47" i="38"/>
  <c r="J65" i="38"/>
  <c r="J68" i="38" s="1"/>
  <c r="J47" i="38"/>
  <c r="J45" i="38"/>
  <c r="I65" i="38"/>
  <c r="I68" i="38" s="1"/>
  <c r="I47" i="38"/>
  <c r="I45" i="38"/>
  <c r="K65" i="38"/>
  <c r="K68" i="38" s="1"/>
  <c r="K45" i="38"/>
  <c r="K47" i="38"/>
  <c r="F65" i="38"/>
  <c r="F68" i="38" s="1"/>
  <c r="F45" i="38"/>
  <c r="F47" i="38"/>
  <c r="F22" i="37"/>
  <c r="G4" i="37" s="1"/>
  <c r="G12" i="37" s="1"/>
  <c r="G22" i="37" s="1"/>
  <c r="H4" i="37" s="1"/>
  <c r="H12" i="37" s="1"/>
  <c r="H22" i="37" s="1"/>
  <c r="I4" i="37" s="1"/>
  <c r="R20" i="4"/>
  <c r="Q20" i="4"/>
  <c r="J9" i="4"/>
  <c r="Q9" i="4" s="1"/>
  <c r="L9" i="4"/>
  <c r="W9" i="4" s="1"/>
  <c r="W18" i="4"/>
  <c r="V18" i="4"/>
  <c r="U18" i="4"/>
  <c r="W19" i="4"/>
  <c r="V19" i="4"/>
  <c r="U19" i="4"/>
  <c r="S24" i="4"/>
  <c r="R24" i="4"/>
  <c r="Q24" i="4"/>
  <c r="J17" i="4"/>
  <c r="Q17" i="4" s="1"/>
  <c r="L17" i="4"/>
  <c r="W17" i="4" s="1"/>
  <c r="W23" i="4"/>
  <c r="V23" i="4"/>
  <c r="U23" i="4"/>
  <c r="W22" i="4"/>
  <c r="V22" i="4"/>
  <c r="U22" i="4"/>
  <c r="U9" i="4"/>
  <c r="AW45" i="5"/>
  <c r="AW44" i="5"/>
  <c r="AW42" i="5"/>
  <c r="AR41" i="5" s="1"/>
  <c r="AW37" i="5"/>
  <c r="AR37" i="5" s="1"/>
  <c r="AW35" i="5"/>
  <c r="AW34" i="5"/>
  <c r="AW33" i="5"/>
  <c r="AW32" i="5"/>
  <c r="AW31" i="5"/>
  <c r="AR31" i="5" s="1"/>
  <c r="AW29" i="5"/>
  <c r="AW28" i="5"/>
  <c r="AW27" i="5"/>
  <c r="AW25" i="5"/>
  <c r="AR25" i="5" s="1"/>
  <c r="AW17" i="5"/>
  <c r="AW16" i="5"/>
  <c r="AW15" i="5"/>
  <c r="AW14" i="5"/>
  <c r="AW13" i="5"/>
  <c r="AW12" i="5"/>
  <c r="AW11" i="5"/>
  <c r="AW10" i="5"/>
  <c r="AW9" i="5"/>
  <c r="AW8" i="5"/>
  <c r="AW7" i="5"/>
  <c r="AW6" i="5"/>
  <c r="N57" i="34"/>
  <c r="O57" i="34"/>
  <c r="P57" i="34"/>
  <c r="Q57" i="34"/>
  <c r="W57" i="34"/>
  <c r="X57" i="34"/>
  <c r="Y57" i="34"/>
  <c r="Z57" i="34"/>
  <c r="AA57" i="34"/>
  <c r="P66" i="34"/>
  <c r="Q66" i="34"/>
  <c r="W66" i="34"/>
  <c r="X66" i="34"/>
  <c r="Y66" i="34"/>
  <c r="Z66" i="34"/>
  <c r="AA66" i="34"/>
  <c r="AG66" i="34"/>
  <c r="AG57" i="34"/>
  <c r="W44" i="34"/>
  <c r="Q44" i="34"/>
  <c r="P44" i="34"/>
  <c r="W37" i="34"/>
  <c r="X37" i="34"/>
  <c r="Y37" i="34"/>
  <c r="Z37" i="34"/>
  <c r="AA37" i="34"/>
  <c r="AG37" i="34"/>
  <c r="H17" i="34"/>
  <c r="H18" i="34"/>
  <c r="K18" i="34" s="1"/>
  <c r="H9" i="34"/>
  <c r="K9" i="34" s="1"/>
  <c r="E74" i="38" l="1"/>
  <c r="E81" i="38"/>
  <c r="E83" i="38" s="1"/>
  <c r="G74" i="38"/>
  <c r="G81" i="38"/>
  <c r="G83" i="38" s="1"/>
  <c r="J74" i="38"/>
  <c r="J81" i="38"/>
  <c r="J83" i="38" s="1"/>
  <c r="F74" i="38"/>
  <c r="F81" i="38"/>
  <c r="F83" i="38" s="1"/>
  <c r="K74" i="38"/>
  <c r="K81" i="38"/>
  <c r="K83" i="38" s="1"/>
  <c r="AR49" i="5"/>
  <c r="BI36" i="38"/>
  <c r="BI40" i="38" s="1"/>
  <c r="BI41" i="38" s="1"/>
  <c r="BH36" i="38"/>
  <c r="BH40" i="38" s="1"/>
  <c r="BH41" i="38" s="1"/>
  <c r="BJ36" i="38"/>
  <c r="BJ40" i="38" s="1"/>
  <c r="BJ41" i="38" s="1"/>
  <c r="BK36" i="38"/>
  <c r="BK40" i="38" s="1"/>
  <c r="BK41" i="38" s="1"/>
  <c r="BL36" i="38"/>
  <c r="BL40" i="38" s="1"/>
  <c r="BL41" i="38" s="1"/>
  <c r="BM36" i="38"/>
  <c r="BM40" i="38" s="1"/>
  <c r="BM41" i="38" s="1"/>
  <c r="BD36" i="38"/>
  <c r="BD40" i="38" s="1"/>
  <c r="BD41" i="38" s="1"/>
  <c r="BE36" i="38"/>
  <c r="BE40" i="38" s="1"/>
  <c r="BE41" i="38" s="1"/>
  <c r="BF36" i="38"/>
  <c r="BF40" i="38" s="1"/>
  <c r="BF41" i="38" s="1"/>
  <c r="BG36" i="38"/>
  <c r="BG40" i="38" s="1"/>
  <c r="BG41" i="38" s="1"/>
  <c r="M74" i="38"/>
  <c r="M81" i="38"/>
  <c r="M83" i="38" s="1"/>
  <c r="L74" i="38"/>
  <c r="L81" i="38"/>
  <c r="L83" i="38" s="1"/>
  <c r="H74" i="38"/>
  <c r="H81" i="38"/>
  <c r="H83" i="38" s="1"/>
  <c r="I74" i="38"/>
  <c r="I81" i="38"/>
  <c r="I83" i="38" s="1"/>
  <c r="I12" i="37"/>
  <c r="I22" i="37" s="1"/>
  <c r="J4" i="37" s="1"/>
  <c r="J12" i="37" s="1"/>
  <c r="J22" i="37" s="1"/>
  <c r="K4" i="37" s="1"/>
  <c r="K12" i="37" s="1"/>
  <c r="K22" i="37" s="1"/>
  <c r="L4" i="37" s="1"/>
  <c r="L12" i="37" s="1"/>
  <c r="L22" i="37" s="1"/>
  <c r="M4" i="37" s="1"/>
  <c r="M12" i="37" s="1"/>
  <c r="M22" i="37" s="1"/>
  <c r="N4" i="37" s="1"/>
  <c r="N12" i="37" s="1"/>
  <c r="N22" i="37" s="1"/>
  <c r="V9" i="4"/>
  <c r="R9" i="4"/>
  <c r="M17" i="34"/>
  <c r="K17" i="34"/>
  <c r="S17" i="4"/>
  <c r="U17" i="4"/>
  <c r="V17" i="4"/>
  <c r="S9" i="4"/>
  <c r="P67" i="34"/>
  <c r="F27" i="35" s="1"/>
  <c r="Z67" i="34"/>
  <c r="AR44" i="5"/>
  <c r="R17" i="4"/>
  <c r="X67" i="34"/>
  <c r="AR6" i="5"/>
  <c r="AR23" i="5" s="1"/>
  <c r="AR50" i="5" s="1"/>
  <c r="AR27" i="5"/>
  <c r="M9" i="34"/>
  <c r="AG67" i="34"/>
  <c r="AA67" i="34"/>
  <c r="W67" i="34"/>
  <c r="M27" i="35" s="1"/>
  <c r="M18" i="34"/>
  <c r="Q67" i="34"/>
  <c r="G27" i="35" s="1"/>
  <c r="Y67" i="34"/>
  <c r="AG16" i="34"/>
  <c r="BH44" i="38" l="1"/>
  <c r="BH42" i="38"/>
  <c r="BI42" i="38"/>
  <c r="BI44" i="38"/>
  <c r="BG44" i="38"/>
  <c r="BG42" i="38"/>
  <c r="BD42" i="38"/>
  <c r="BD44" i="38"/>
  <c r="BF42" i="38"/>
  <c r="BF44" i="38"/>
  <c r="BM44" i="38"/>
  <c r="BM42" i="38"/>
  <c r="BL44" i="38"/>
  <c r="BL42" i="38"/>
  <c r="BK44" i="38"/>
  <c r="BK42" i="38"/>
  <c r="BJ44" i="38"/>
  <c r="BJ42" i="38"/>
  <c r="BE44" i="38"/>
  <c r="BE42" i="38"/>
  <c r="I21" i="25"/>
  <c r="AG45" i="34"/>
  <c r="M26" i="35" s="1"/>
  <c r="N15" i="37" l="1"/>
  <c r="M53" i="35"/>
  <c r="M54" i="35" s="1"/>
  <c r="M60" i="35" s="1"/>
  <c r="X65" i="4"/>
  <c r="X64" i="4"/>
  <c r="X63" i="4"/>
  <c r="X62" i="4"/>
  <c r="X61" i="4"/>
  <c r="X60" i="4"/>
  <c r="X59" i="4"/>
  <c r="X58" i="4"/>
  <c r="X56" i="4"/>
  <c r="X55" i="4"/>
  <c r="X54" i="4"/>
  <c r="X53" i="4"/>
  <c r="X52" i="4"/>
  <c r="X51" i="4"/>
  <c r="X50" i="4"/>
  <c r="T65" i="4"/>
  <c r="T64" i="4"/>
  <c r="T63" i="4"/>
  <c r="T62" i="4"/>
  <c r="T61" i="4"/>
  <c r="T60" i="4"/>
  <c r="T59" i="4"/>
  <c r="T58" i="4"/>
  <c r="T56" i="4"/>
  <c r="T55" i="4"/>
  <c r="T54" i="4"/>
  <c r="T53" i="4"/>
  <c r="T52" i="4"/>
  <c r="T51" i="4"/>
  <c r="T50" i="4"/>
  <c r="T43" i="4"/>
  <c r="T42" i="4"/>
  <c r="T41" i="4"/>
  <c r="T40" i="4"/>
  <c r="T39" i="4"/>
  <c r="T38" i="4"/>
  <c r="X36" i="4"/>
  <c r="X35" i="4"/>
  <c r="X34" i="4"/>
  <c r="X33" i="4"/>
  <c r="X32" i="4"/>
  <c r="X31" i="4"/>
  <c r="X30" i="4"/>
  <c r="X29" i="4"/>
  <c r="X28" i="4"/>
  <c r="X27" i="4"/>
  <c r="X26" i="4"/>
  <c r="X25" i="4"/>
  <c r="T36" i="4"/>
  <c r="T35" i="4"/>
  <c r="T34" i="4"/>
  <c r="T33" i="4"/>
  <c r="T32" i="4"/>
  <c r="T31" i="4"/>
  <c r="T30" i="4"/>
  <c r="T29" i="4"/>
  <c r="T28" i="4"/>
  <c r="T27" i="4"/>
  <c r="T26" i="4"/>
  <c r="T25" i="4"/>
  <c r="X15" i="4"/>
  <c r="X14" i="4"/>
  <c r="X13" i="4"/>
  <c r="X12" i="4"/>
  <c r="X11" i="4"/>
  <c r="X10" i="4"/>
  <c r="T15" i="4"/>
  <c r="T14" i="4"/>
  <c r="T13" i="4"/>
  <c r="T12" i="4"/>
  <c r="T11" i="4"/>
  <c r="T10" i="4"/>
  <c r="AM45" i="5"/>
  <c r="AM44" i="5"/>
  <c r="AM37" i="5"/>
  <c r="AH37" i="5" s="1"/>
  <c r="AM42" i="5"/>
  <c r="AH41" i="5" s="1"/>
  <c r="AM35" i="5"/>
  <c r="AM34" i="5"/>
  <c r="AM33" i="5"/>
  <c r="AM32" i="5"/>
  <c r="AM31" i="5"/>
  <c r="AH31" i="5" s="1"/>
  <c r="AM29" i="5"/>
  <c r="AM28" i="5"/>
  <c r="AM27" i="5"/>
  <c r="AM25" i="5"/>
  <c r="AH25" i="5" s="1"/>
  <c r="AM17" i="5"/>
  <c r="AM16" i="5"/>
  <c r="AM15" i="5"/>
  <c r="AM14" i="5"/>
  <c r="AM13" i="5"/>
  <c r="AM12" i="5"/>
  <c r="AM11" i="5"/>
  <c r="AM10" i="5"/>
  <c r="AM9" i="5"/>
  <c r="AM8" i="5"/>
  <c r="AM7" i="5"/>
  <c r="AM6" i="5"/>
  <c r="AC45" i="5"/>
  <c r="AC44" i="5"/>
  <c r="AC37" i="5"/>
  <c r="X37" i="5" s="1"/>
  <c r="AC42" i="5"/>
  <c r="X41" i="5" s="1"/>
  <c r="AC35" i="5"/>
  <c r="AC34" i="5"/>
  <c r="AC33" i="5"/>
  <c r="AC32" i="5"/>
  <c r="AC31" i="5"/>
  <c r="X31" i="5" s="1"/>
  <c r="AC29" i="5"/>
  <c r="AC28" i="5"/>
  <c r="AC27" i="5"/>
  <c r="AC25" i="5"/>
  <c r="X25" i="5" s="1"/>
  <c r="AC17" i="5"/>
  <c r="AC16" i="5"/>
  <c r="AC15" i="5"/>
  <c r="AC14" i="5"/>
  <c r="AC13" i="5"/>
  <c r="AC12" i="5"/>
  <c r="AC11" i="5"/>
  <c r="AC10" i="5"/>
  <c r="AC9" i="5"/>
  <c r="AC8" i="5"/>
  <c r="AC7" i="5"/>
  <c r="AC6" i="5"/>
  <c r="S45" i="5"/>
  <c r="S44" i="5"/>
  <c r="S37" i="5"/>
  <c r="N37" i="5" s="1"/>
  <c r="S42" i="5"/>
  <c r="N41" i="5" s="1"/>
  <c r="S35" i="5"/>
  <c r="S34" i="5"/>
  <c r="S33" i="5"/>
  <c r="S32" i="5"/>
  <c r="S29" i="5"/>
  <c r="S28" i="5"/>
  <c r="S27" i="5"/>
  <c r="N49" i="5"/>
  <c r="S17" i="5"/>
  <c r="S16" i="5"/>
  <c r="S15" i="5"/>
  <c r="S14" i="5"/>
  <c r="S13" i="5"/>
  <c r="S12" i="5"/>
  <c r="S11" i="5"/>
  <c r="S10" i="5"/>
  <c r="S9" i="5"/>
  <c r="S8" i="5"/>
  <c r="S7" i="5"/>
  <c r="S6" i="5"/>
  <c r="E30" i="38" l="1"/>
  <c r="F30" i="38"/>
  <c r="K30" i="38"/>
  <c r="L30" i="38"/>
  <c r="M30" i="38"/>
  <c r="K22" i="38"/>
  <c r="D22" i="38"/>
  <c r="E22" i="38"/>
  <c r="J22" i="38"/>
  <c r="AH49" i="5"/>
  <c r="AS36" i="38"/>
  <c r="AS40" i="38" s="1"/>
  <c r="AS41" i="38" s="1"/>
  <c r="AT36" i="38"/>
  <c r="AT40" i="38" s="1"/>
  <c r="AT41" i="38" s="1"/>
  <c r="AX36" i="38"/>
  <c r="AX40" i="38" s="1"/>
  <c r="AX41" i="38" s="1"/>
  <c r="AU36" i="38"/>
  <c r="AU40" i="38" s="1"/>
  <c r="AU41" i="38" s="1"/>
  <c r="AV36" i="38"/>
  <c r="AV40" i="38" s="1"/>
  <c r="AV41" i="38" s="1"/>
  <c r="AW36" i="38"/>
  <c r="AW40" i="38" s="1"/>
  <c r="AW41" i="38" s="1"/>
  <c r="AY36" i="38"/>
  <c r="AY40" i="38" s="1"/>
  <c r="AY41" i="38" s="1"/>
  <c r="AZ36" i="38"/>
  <c r="AZ40" i="38" s="1"/>
  <c r="AZ41" i="38" s="1"/>
  <c r="AQ36" i="38"/>
  <c r="AQ40" i="38" s="1"/>
  <c r="AQ41" i="38" s="1"/>
  <c r="AR36" i="38"/>
  <c r="AR40" i="38" s="1"/>
  <c r="AR41" i="38" s="1"/>
  <c r="X49" i="5"/>
  <c r="AK36" i="38"/>
  <c r="AK40" i="38" s="1"/>
  <c r="AK41" i="38" s="1"/>
  <c r="AL36" i="38"/>
  <c r="AL40" i="38" s="1"/>
  <c r="AL41" i="38" s="1"/>
  <c r="AM36" i="38"/>
  <c r="AM40" i="38" s="1"/>
  <c r="AM41" i="38" s="1"/>
  <c r="AE36" i="38"/>
  <c r="AE40" i="38" s="1"/>
  <c r="AE41" i="38" s="1"/>
  <c r="AJ36" i="38"/>
  <c r="AJ40" i="38" s="1"/>
  <c r="AJ41" i="38" s="1"/>
  <c r="AD36" i="38"/>
  <c r="AD40" i="38" s="1"/>
  <c r="AD41" i="38" s="1"/>
  <c r="AF36" i="38"/>
  <c r="AF40" i="38" s="1"/>
  <c r="AF41" i="38" s="1"/>
  <c r="AH36" i="38"/>
  <c r="AH40" i="38" s="1"/>
  <c r="AH41" i="38" s="1"/>
  <c r="AG36" i="38"/>
  <c r="AG40" i="38" s="1"/>
  <c r="AG41" i="38" s="1"/>
  <c r="AI36" i="38"/>
  <c r="AI40" i="38" s="1"/>
  <c r="AI41" i="38" s="1"/>
  <c r="T16" i="4"/>
  <c r="T66" i="4"/>
  <c r="T57" i="4"/>
  <c r="T67" i="4" s="1"/>
  <c r="X66" i="4"/>
  <c r="X16" i="4"/>
  <c r="X57" i="4"/>
  <c r="T37" i="4"/>
  <c r="X37" i="4"/>
  <c r="T44" i="4"/>
  <c r="AH44" i="5"/>
  <c r="N44" i="5"/>
  <c r="AH6" i="5"/>
  <c r="AH23" i="5" s="1"/>
  <c r="AH50" i="5" s="1"/>
  <c r="X44" i="5"/>
  <c r="AH27" i="5"/>
  <c r="X6" i="5"/>
  <c r="X23" i="5" s="1"/>
  <c r="X50" i="5" s="1"/>
  <c r="X27" i="5"/>
  <c r="N31" i="5"/>
  <c r="N27" i="5"/>
  <c r="N6" i="5"/>
  <c r="N23" i="5" s="1"/>
  <c r="AP64" i="17"/>
  <c r="AM82" i="17"/>
  <c r="AL82" i="17"/>
  <c r="AK82" i="17"/>
  <c r="AJ82" i="17"/>
  <c r="AI82" i="17"/>
  <c r="AH82" i="17"/>
  <c r="AG82" i="17"/>
  <c r="AF82" i="17"/>
  <c r="AE82" i="17"/>
  <c r="AD82" i="17"/>
  <c r="AC82" i="17"/>
  <c r="AB82" i="17"/>
  <c r="AA82" i="17"/>
  <c r="Z82" i="17"/>
  <c r="Y82" i="17"/>
  <c r="X82" i="17"/>
  <c r="W82" i="17"/>
  <c r="V82" i="17"/>
  <c r="U82" i="17"/>
  <c r="T82" i="17"/>
  <c r="S82" i="17"/>
  <c r="R82" i="17"/>
  <c r="Q82" i="17"/>
  <c r="P82" i="17"/>
  <c r="O82" i="17"/>
  <c r="N82" i="17"/>
  <c r="M82" i="17"/>
  <c r="L82" i="17"/>
  <c r="K82" i="17"/>
  <c r="J82" i="17"/>
  <c r="I82" i="17"/>
  <c r="H82" i="17"/>
  <c r="G82" i="17"/>
  <c r="F82" i="17"/>
  <c r="E82" i="17"/>
  <c r="D82" i="17"/>
  <c r="CA81" i="17"/>
  <c r="BZ81" i="17"/>
  <c r="BY81" i="17"/>
  <c r="BX81" i="17"/>
  <c r="BW81" i="17"/>
  <c r="BV81" i="17"/>
  <c r="BU81" i="17"/>
  <c r="BT81" i="17"/>
  <c r="BS81" i="17"/>
  <c r="BR81" i="17"/>
  <c r="BQ81" i="17"/>
  <c r="BP81" i="17"/>
  <c r="BO81" i="17"/>
  <c r="BN81" i="17"/>
  <c r="BM81" i="17"/>
  <c r="BL81" i="17"/>
  <c r="BK81" i="17"/>
  <c r="BJ81" i="17"/>
  <c r="BI81" i="17"/>
  <c r="BH81" i="17"/>
  <c r="BG81" i="17"/>
  <c r="BF81" i="17"/>
  <c r="BE81" i="17"/>
  <c r="BD81" i="17"/>
  <c r="BC81" i="17"/>
  <c r="BB81" i="17"/>
  <c r="BA81" i="17"/>
  <c r="AZ81" i="17"/>
  <c r="AY81" i="17"/>
  <c r="AX81" i="17"/>
  <c r="AW81" i="17"/>
  <c r="AV81" i="17"/>
  <c r="AU81" i="17"/>
  <c r="AT81" i="17"/>
  <c r="AS81" i="17"/>
  <c r="AR81" i="17"/>
  <c r="AQ81" i="17"/>
  <c r="AP81" i="17"/>
  <c r="AN81" i="17"/>
  <c r="CB81" i="17" s="1"/>
  <c r="CA80" i="17"/>
  <c r="BZ80" i="17"/>
  <c r="BY80" i="17"/>
  <c r="BX80" i="17"/>
  <c r="BW80" i="17"/>
  <c r="BV80" i="17"/>
  <c r="BU80" i="17"/>
  <c r="BT80" i="17"/>
  <c r="BS80" i="17"/>
  <c r="BR80" i="17"/>
  <c r="BQ80" i="17"/>
  <c r="BP80" i="17"/>
  <c r="BO80" i="17"/>
  <c r="BN80" i="17"/>
  <c r="BM80" i="17"/>
  <c r="BL80" i="17"/>
  <c r="BK80" i="17"/>
  <c r="BJ80" i="17"/>
  <c r="BI80" i="17"/>
  <c r="BH80" i="17"/>
  <c r="BG80" i="17"/>
  <c r="BF80" i="17"/>
  <c r="BE80" i="17"/>
  <c r="BD80" i="17"/>
  <c r="BC80" i="17"/>
  <c r="BB80" i="17"/>
  <c r="BA80" i="17"/>
  <c r="AZ80" i="17"/>
  <c r="AY80" i="17"/>
  <c r="AX80" i="17"/>
  <c r="AW80" i="17"/>
  <c r="AV80" i="17"/>
  <c r="AU80" i="17"/>
  <c r="AT80" i="17"/>
  <c r="AS80" i="17"/>
  <c r="AR80" i="17"/>
  <c r="AQ80" i="17"/>
  <c r="AP80" i="17"/>
  <c r="AN80" i="17"/>
  <c r="CB80" i="17" s="1"/>
  <c r="CA79" i="17"/>
  <c r="BZ79" i="17"/>
  <c r="BY79" i="17"/>
  <c r="BX79" i="17"/>
  <c r="BW79" i="17"/>
  <c r="BV79" i="17"/>
  <c r="BU79" i="17"/>
  <c r="BT79" i="17"/>
  <c r="BS79" i="17"/>
  <c r="BR79" i="17"/>
  <c r="BQ79" i="17"/>
  <c r="BP79" i="17"/>
  <c r="BO79" i="17"/>
  <c r="BN79" i="17"/>
  <c r="BM79" i="17"/>
  <c r="BL79" i="17"/>
  <c r="BK79" i="17"/>
  <c r="BJ79" i="17"/>
  <c r="BI79" i="17"/>
  <c r="BH79" i="17"/>
  <c r="BG79" i="17"/>
  <c r="BF79" i="17"/>
  <c r="BE79" i="17"/>
  <c r="BD79" i="17"/>
  <c r="BC79" i="17"/>
  <c r="BB79" i="17"/>
  <c r="BA79" i="17"/>
  <c r="AZ79" i="17"/>
  <c r="AY79" i="17"/>
  <c r="AX79" i="17"/>
  <c r="AW79" i="17"/>
  <c r="AV79" i="17"/>
  <c r="AU79" i="17"/>
  <c r="AT79" i="17"/>
  <c r="AS79" i="17"/>
  <c r="AR79" i="17"/>
  <c r="AQ79" i="17"/>
  <c r="AP79" i="17"/>
  <c r="AN79" i="17"/>
  <c r="CB79" i="17" s="1"/>
  <c r="CA78" i="17"/>
  <c r="BZ78" i="17"/>
  <c r="BY78" i="17"/>
  <c r="BX78" i="17"/>
  <c r="BW78" i="17"/>
  <c r="BV78" i="17"/>
  <c r="BU78" i="17"/>
  <c r="BT78" i="17"/>
  <c r="BS78" i="17"/>
  <c r="BR78" i="17"/>
  <c r="BQ78" i="17"/>
  <c r="BP78" i="17"/>
  <c r="BO78" i="17"/>
  <c r="BN78" i="17"/>
  <c r="BM78" i="17"/>
  <c r="BL78" i="17"/>
  <c r="BK78" i="17"/>
  <c r="BJ78" i="17"/>
  <c r="BI78" i="17"/>
  <c r="BH78" i="17"/>
  <c r="BG78" i="17"/>
  <c r="BF78" i="17"/>
  <c r="BE78" i="17"/>
  <c r="BD78" i="17"/>
  <c r="BC78" i="17"/>
  <c r="BB78" i="17"/>
  <c r="BA78" i="17"/>
  <c r="AZ78" i="17"/>
  <c r="AY78" i="17"/>
  <c r="AX78" i="17"/>
  <c r="AW78" i="17"/>
  <c r="AV78" i="17"/>
  <c r="AU78" i="17"/>
  <c r="AT78" i="17"/>
  <c r="AS78" i="17"/>
  <c r="AR78" i="17"/>
  <c r="AQ78" i="17"/>
  <c r="AP78" i="17"/>
  <c r="AN78" i="17"/>
  <c r="CB78" i="17" s="1"/>
  <c r="CA77" i="17"/>
  <c r="BZ77" i="17"/>
  <c r="BY77" i="17"/>
  <c r="BX77" i="17"/>
  <c r="BW77" i="17"/>
  <c r="BV77" i="17"/>
  <c r="BU77" i="17"/>
  <c r="BT77" i="17"/>
  <c r="BS77" i="17"/>
  <c r="BR77" i="17"/>
  <c r="BQ77" i="17"/>
  <c r="BP77" i="17"/>
  <c r="BO77" i="17"/>
  <c r="BN77" i="17"/>
  <c r="BM77" i="17"/>
  <c r="BL77" i="17"/>
  <c r="BK77" i="17"/>
  <c r="BJ77" i="17"/>
  <c r="BI77" i="17"/>
  <c r="BH77" i="17"/>
  <c r="BG77" i="17"/>
  <c r="BF77" i="17"/>
  <c r="BE77" i="17"/>
  <c r="BD77" i="17"/>
  <c r="BC77" i="17"/>
  <c r="BB77" i="17"/>
  <c r="BA77" i="17"/>
  <c r="AZ77" i="17"/>
  <c r="AY77" i="17"/>
  <c r="AX77" i="17"/>
  <c r="AW77" i="17"/>
  <c r="AV77" i="17"/>
  <c r="AU77" i="17"/>
  <c r="AT77" i="17"/>
  <c r="AS77" i="17"/>
  <c r="AR77" i="17"/>
  <c r="AQ77" i="17"/>
  <c r="AP77" i="17"/>
  <c r="AN77" i="17"/>
  <c r="CB77" i="17" s="1"/>
  <c r="CA76" i="17"/>
  <c r="BZ76" i="17"/>
  <c r="BY76" i="17"/>
  <c r="BX76" i="17"/>
  <c r="BW76" i="17"/>
  <c r="BV76" i="17"/>
  <c r="BU76" i="17"/>
  <c r="BT76" i="17"/>
  <c r="BS76" i="17"/>
  <c r="BR76" i="17"/>
  <c r="BQ76" i="17"/>
  <c r="BP76" i="17"/>
  <c r="BO76" i="17"/>
  <c r="BN76" i="17"/>
  <c r="BM76" i="17"/>
  <c r="BL76" i="17"/>
  <c r="BK76" i="17"/>
  <c r="BJ76" i="17"/>
  <c r="BI76" i="17"/>
  <c r="BH76" i="17"/>
  <c r="BG76" i="17"/>
  <c r="BF76" i="17"/>
  <c r="BE76" i="17"/>
  <c r="BD76" i="17"/>
  <c r="BC76" i="17"/>
  <c r="BB76" i="17"/>
  <c r="BA76" i="17"/>
  <c r="AZ76" i="17"/>
  <c r="AY76" i="17"/>
  <c r="AX76" i="17"/>
  <c r="AW76" i="17"/>
  <c r="AV76" i="17"/>
  <c r="AU76" i="17"/>
  <c r="AT76" i="17"/>
  <c r="AS76" i="17"/>
  <c r="AR76" i="17"/>
  <c r="AQ76" i="17"/>
  <c r="AP76" i="17"/>
  <c r="AN76" i="17"/>
  <c r="CB76" i="17" s="1"/>
  <c r="CA75" i="17"/>
  <c r="BZ75" i="17"/>
  <c r="BY75" i="17"/>
  <c r="BX75" i="17"/>
  <c r="BW75" i="17"/>
  <c r="BV75" i="17"/>
  <c r="BU75" i="17"/>
  <c r="BT75" i="17"/>
  <c r="BS75" i="17"/>
  <c r="BR75" i="17"/>
  <c r="BQ75" i="17"/>
  <c r="BP75" i="17"/>
  <c r="BO75" i="17"/>
  <c r="BN75" i="17"/>
  <c r="BM75" i="17"/>
  <c r="BL75" i="17"/>
  <c r="BK75" i="17"/>
  <c r="BJ75" i="17"/>
  <c r="BI75" i="17"/>
  <c r="BH75" i="17"/>
  <c r="BG75" i="17"/>
  <c r="BF75" i="17"/>
  <c r="BE75" i="17"/>
  <c r="BD75" i="17"/>
  <c r="BC75" i="17"/>
  <c r="BB75" i="17"/>
  <c r="BA75" i="17"/>
  <c r="AZ75" i="17"/>
  <c r="AY75" i="17"/>
  <c r="AX75" i="17"/>
  <c r="AW75" i="17"/>
  <c r="AV75" i="17"/>
  <c r="AU75" i="17"/>
  <c r="AT75" i="17"/>
  <c r="AS75" i="17"/>
  <c r="AR75" i="17"/>
  <c r="AQ75" i="17"/>
  <c r="AP75" i="17"/>
  <c r="AN75" i="17"/>
  <c r="CB75" i="17" s="1"/>
  <c r="CA74" i="17"/>
  <c r="BZ74" i="17"/>
  <c r="BY74" i="17"/>
  <c r="BX74" i="17"/>
  <c r="BW74" i="17"/>
  <c r="BV74" i="17"/>
  <c r="BU74" i="17"/>
  <c r="BT74" i="17"/>
  <c r="BS74" i="17"/>
  <c r="BR74" i="17"/>
  <c r="BQ74" i="17"/>
  <c r="BP74" i="17"/>
  <c r="BO74" i="17"/>
  <c r="BN74" i="17"/>
  <c r="BM74" i="17"/>
  <c r="BL74" i="17"/>
  <c r="BK74" i="17"/>
  <c r="BJ74" i="17"/>
  <c r="BI74" i="17"/>
  <c r="BH74" i="17"/>
  <c r="BG74" i="17"/>
  <c r="BF74" i="17"/>
  <c r="BE74" i="17"/>
  <c r="BD74" i="17"/>
  <c r="BC74" i="17"/>
  <c r="BB74" i="17"/>
  <c r="BA74" i="17"/>
  <c r="AZ74" i="17"/>
  <c r="AY74" i="17"/>
  <c r="AX74" i="17"/>
  <c r="AW74" i="17"/>
  <c r="AV74" i="17"/>
  <c r="AU74" i="17"/>
  <c r="AT74" i="17"/>
  <c r="AS74" i="17"/>
  <c r="AR74" i="17"/>
  <c r="AQ74" i="17"/>
  <c r="AP74" i="17"/>
  <c r="AN74" i="17"/>
  <c r="CB74" i="17" s="1"/>
  <c r="CA73" i="17"/>
  <c r="BZ73" i="17"/>
  <c r="BY73" i="17"/>
  <c r="BX73" i="17"/>
  <c r="BW73" i="17"/>
  <c r="BV73" i="17"/>
  <c r="BU73" i="17"/>
  <c r="BT73" i="17"/>
  <c r="BS73" i="17"/>
  <c r="BR73" i="17"/>
  <c r="BQ73" i="17"/>
  <c r="BP73" i="17"/>
  <c r="BO73" i="17"/>
  <c r="BN73" i="17"/>
  <c r="BM73" i="17"/>
  <c r="BL73" i="17"/>
  <c r="BK73" i="17"/>
  <c r="BJ73" i="17"/>
  <c r="BI73" i="17"/>
  <c r="BH73" i="17"/>
  <c r="BG73" i="17"/>
  <c r="BF73" i="17"/>
  <c r="BE73" i="17"/>
  <c r="BD73" i="17"/>
  <c r="BC73" i="17"/>
  <c r="BB73" i="17"/>
  <c r="BA73" i="17"/>
  <c r="AZ73" i="17"/>
  <c r="AY73" i="17"/>
  <c r="AX73" i="17"/>
  <c r="AW73" i="17"/>
  <c r="AV73" i="17"/>
  <c r="AU73" i="17"/>
  <c r="AT73" i="17"/>
  <c r="AS73" i="17"/>
  <c r="AR73" i="17"/>
  <c r="AQ73" i="17"/>
  <c r="AP73" i="17"/>
  <c r="AN73" i="17"/>
  <c r="CB73" i="17" s="1"/>
  <c r="CA72" i="17"/>
  <c r="BZ72" i="17"/>
  <c r="BY72" i="17"/>
  <c r="BX72" i="17"/>
  <c r="BW72" i="17"/>
  <c r="BV72" i="17"/>
  <c r="BU72" i="17"/>
  <c r="BT72" i="17"/>
  <c r="BS72" i="17"/>
  <c r="BR72" i="17"/>
  <c r="BQ72" i="17"/>
  <c r="BP72" i="17"/>
  <c r="BO72" i="17"/>
  <c r="BN72" i="17"/>
  <c r="BM72" i="17"/>
  <c r="BL72" i="17"/>
  <c r="BK72" i="17"/>
  <c r="BJ72" i="17"/>
  <c r="BI72" i="17"/>
  <c r="BH72" i="17"/>
  <c r="BG72" i="17"/>
  <c r="BF72" i="17"/>
  <c r="BE72" i="17"/>
  <c r="BD72" i="17"/>
  <c r="BC72" i="17"/>
  <c r="BB72" i="17"/>
  <c r="BA72" i="17"/>
  <c r="AZ72" i="17"/>
  <c r="AY72" i="17"/>
  <c r="AX72" i="17"/>
  <c r="AW72" i="17"/>
  <c r="AV72" i="17"/>
  <c r="AU72" i="17"/>
  <c r="AT72" i="17"/>
  <c r="AS72" i="17"/>
  <c r="AR72" i="17"/>
  <c r="AQ72" i="17"/>
  <c r="AP72" i="17"/>
  <c r="AN72" i="17"/>
  <c r="CB72" i="17" s="1"/>
  <c r="CA71" i="17"/>
  <c r="BZ71" i="17"/>
  <c r="BY71" i="17"/>
  <c r="BX71" i="17"/>
  <c r="BW71" i="17"/>
  <c r="BV71" i="17"/>
  <c r="BU71" i="17"/>
  <c r="BT71" i="17"/>
  <c r="BS71" i="17"/>
  <c r="BR71" i="17"/>
  <c r="BQ71" i="17"/>
  <c r="BP71" i="17"/>
  <c r="BO71" i="17"/>
  <c r="BN71" i="17"/>
  <c r="BM71" i="17"/>
  <c r="BL71" i="17"/>
  <c r="BK71" i="17"/>
  <c r="BJ71" i="17"/>
  <c r="BI71" i="17"/>
  <c r="BH71" i="17"/>
  <c r="BG71" i="17"/>
  <c r="BF71" i="17"/>
  <c r="BE71" i="17"/>
  <c r="BD71" i="17"/>
  <c r="BC71" i="17"/>
  <c r="BB71" i="17"/>
  <c r="BA71" i="17"/>
  <c r="AZ71" i="17"/>
  <c r="AY71" i="17"/>
  <c r="AX71" i="17"/>
  <c r="AW71" i="17"/>
  <c r="AV71" i="17"/>
  <c r="AU71" i="17"/>
  <c r="AT71" i="17"/>
  <c r="AS71" i="17"/>
  <c r="AR71" i="17"/>
  <c r="AQ71" i="17"/>
  <c r="AP71" i="17"/>
  <c r="AN71" i="17"/>
  <c r="CB71" i="17" s="1"/>
  <c r="CA70" i="17"/>
  <c r="BZ70" i="17"/>
  <c r="BY70" i="17"/>
  <c r="BX70" i="17"/>
  <c r="BW70" i="17"/>
  <c r="BV70" i="17"/>
  <c r="BU70" i="17"/>
  <c r="BT70" i="17"/>
  <c r="BS70" i="17"/>
  <c r="BR70" i="17"/>
  <c r="BQ70" i="17"/>
  <c r="BP70" i="17"/>
  <c r="BO70" i="17"/>
  <c r="BN70" i="17"/>
  <c r="BM70" i="17"/>
  <c r="BL70" i="17"/>
  <c r="BK70" i="17"/>
  <c r="BJ70" i="17"/>
  <c r="BI70" i="17"/>
  <c r="BH70" i="17"/>
  <c r="BG70" i="17"/>
  <c r="BF70" i="17"/>
  <c r="BE70" i="17"/>
  <c r="BD70" i="17"/>
  <c r="BC70" i="17"/>
  <c r="BB70" i="17"/>
  <c r="BA70" i="17"/>
  <c r="AZ70" i="17"/>
  <c r="AY70" i="17"/>
  <c r="AX70" i="17"/>
  <c r="AW70" i="17"/>
  <c r="AV70" i="17"/>
  <c r="AU70" i="17"/>
  <c r="AT70" i="17"/>
  <c r="AS70" i="17"/>
  <c r="AR70" i="17"/>
  <c r="AQ70" i="17"/>
  <c r="AP70" i="17"/>
  <c r="AN70" i="17"/>
  <c r="CB70" i="17" s="1"/>
  <c r="CA69" i="17"/>
  <c r="BZ69" i="17"/>
  <c r="BY69" i="17"/>
  <c r="BX69" i="17"/>
  <c r="BW69" i="17"/>
  <c r="BV69" i="17"/>
  <c r="BU69" i="17"/>
  <c r="BT69" i="17"/>
  <c r="BS69" i="17"/>
  <c r="BR69" i="17"/>
  <c r="BQ69" i="17"/>
  <c r="BP69" i="17"/>
  <c r="BO69" i="17"/>
  <c r="BN69" i="17"/>
  <c r="BM69" i="17"/>
  <c r="BL69" i="17"/>
  <c r="BK69" i="17"/>
  <c r="BJ69" i="17"/>
  <c r="BI69" i="17"/>
  <c r="BH69" i="17"/>
  <c r="BG69" i="17"/>
  <c r="BF69" i="17"/>
  <c r="BE69" i="17"/>
  <c r="BD69" i="17"/>
  <c r="BC69" i="17"/>
  <c r="BB69" i="17"/>
  <c r="BA69" i="17"/>
  <c r="AZ69" i="17"/>
  <c r="AY69" i="17"/>
  <c r="AX69" i="17"/>
  <c r="AW69" i="17"/>
  <c r="AV69" i="17"/>
  <c r="AU69" i="17"/>
  <c r="AT69" i="17"/>
  <c r="AS69" i="17"/>
  <c r="AR69" i="17"/>
  <c r="AQ69" i="17"/>
  <c r="AP69" i="17"/>
  <c r="AN69" i="17"/>
  <c r="CB69" i="17" s="1"/>
  <c r="CA68" i="17"/>
  <c r="BZ68" i="17"/>
  <c r="BY68" i="17"/>
  <c r="BX68" i="17"/>
  <c r="BW68" i="17"/>
  <c r="BV68" i="17"/>
  <c r="BU68" i="17"/>
  <c r="BT68" i="17"/>
  <c r="BS68" i="17"/>
  <c r="BR68" i="17"/>
  <c r="BQ68" i="17"/>
  <c r="BP68" i="17"/>
  <c r="BO68" i="17"/>
  <c r="BN68" i="17"/>
  <c r="BM68" i="17"/>
  <c r="BL68" i="17"/>
  <c r="BK68" i="17"/>
  <c r="BJ68" i="17"/>
  <c r="BI68" i="17"/>
  <c r="BH68" i="17"/>
  <c r="BG68" i="17"/>
  <c r="BF68" i="17"/>
  <c r="BE68" i="17"/>
  <c r="BD68" i="17"/>
  <c r="BC68" i="17"/>
  <c r="BB68" i="17"/>
  <c r="BA68" i="17"/>
  <c r="AZ68" i="17"/>
  <c r="AY68" i="17"/>
  <c r="AX68" i="17"/>
  <c r="AW68" i="17"/>
  <c r="AV68" i="17"/>
  <c r="AU68" i="17"/>
  <c r="AT68" i="17"/>
  <c r="AS68" i="17"/>
  <c r="AR68" i="17"/>
  <c r="AQ68" i="17"/>
  <c r="AP68" i="17"/>
  <c r="AN68" i="17"/>
  <c r="CB68" i="17" s="1"/>
  <c r="CA67" i="17"/>
  <c r="BZ67" i="17"/>
  <c r="BY67" i="17"/>
  <c r="BX67" i="17"/>
  <c r="BW67" i="17"/>
  <c r="BV67" i="17"/>
  <c r="BU67" i="17"/>
  <c r="BT67" i="17"/>
  <c r="BS67" i="17"/>
  <c r="BR67" i="17"/>
  <c r="BQ67" i="17"/>
  <c r="BP67" i="17"/>
  <c r="BO67" i="17"/>
  <c r="BN67" i="17"/>
  <c r="BM67" i="17"/>
  <c r="BL67" i="17"/>
  <c r="BK67" i="17"/>
  <c r="BJ67" i="17"/>
  <c r="BI67" i="17"/>
  <c r="BH67" i="17"/>
  <c r="BG67" i="17"/>
  <c r="BF67" i="17"/>
  <c r="BE67" i="17"/>
  <c r="BD67" i="17"/>
  <c r="BC67" i="17"/>
  <c r="BB67" i="17"/>
  <c r="BA67" i="17"/>
  <c r="AZ67" i="17"/>
  <c r="AY67" i="17"/>
  <c r="AX67" i="17"/>
  <c r="AW67" i="17"/>
  <c r="AV67" i="17"/>
  <c r="AU67" i="17"/>
  <c r="AT67" i="17"/>
  <c r="AS67" i="17"/>
  <c r="AR67" i="17"/>
  <c r="AQ67" i="17"/>
  <c r="AP67" i="17"/>
  <c r="AN67" i="17"/>
  <c r="AO87" i="17"/>
  <c r="AM62" i="17"/>
  <c r="AL62" i="17"/>
  <c r="AK62" i="17"/>
  <c r="AJ62" i="17"/>
  <c r="AI62" i="17"/>
  <c r="AH62" i="17"/>
  <c r="AG62" i="17"/>
  <c r="AF62" i="17"/>
  <c r="AE62" i="17"/>
  <c r="AD62" i="17"/>
  <c r="AC62" i="17"/>
  <c r="AB62" i="17"/>
  <c r="AA62" i="17"/>
  <c r="Z62" i="17"/>
  <c r="Y62" i="17"/>
  <c r="X62" i="17"/>
  <c r="W62" i="17"/>
  <c r="V62" i="17"/>
  <c r="U62" i="17"/>
  <c r="T62" i="17"/>
  <c r="S62" i="17"/>
  <c r="R62" i="17"/>
  <c r="Q62" i="17"/>
  <c r="P62" i="17"/>
  <c r="O62" i="17"/>
  <c r="N62" i="17"/>
  <c r="M62" i="17"/>
  <c r="L62" i="17"/>
  <c r="K62" i="17"/>
  <c r="J62" i="17"/>
  <c r="I62" i="17"/>
  <c r="H62" i="17"/>
  <c r="G62" i="17"/>
  <c r="F62" i="17"/>
  <c r="E62" i="17"/>
  <c r="D62" i="17"/>
  <c r="CA61" i="17"/>
  <c r="BZ61" i="17"/>
  <c r="BY61" i="17"/>
  <c r="BX61" i="17"/>
  <c r="BW61" i="17"/>
  <c r="BV61" i="17"/>
  <c r="BU61" i="17"/>
  <c r="BT61" i="17"/>
  <c r="BS61" i="17"/>
  <c r="BR61" i="17"/>
  <c r="BQ61" i="17"/>
  <c r="BP61" i="17"/>
  <c r="BO61" i="17"/>
  <c r="BN61" i="17"/>
  <c r="BM61" i="17"/>
  <c r="BL61" i="17"/>
  <c r="BK61" i="17"/>
  <c r="BJ61" i="17"/>
  <c r="BI61" i="17"/>
  <c r="BH61" i="17"/>
  <c r="BG61" i="17"/>
  <c r="BF61" i="17"/>
  <c r="BE61" i="17"/>
  <c r="BD61" i="17"/>
  <c r="BC61" i="17"/>
  <c r="BB61" i="17"/>
  <c r="BA61" i="17"/>
  <c r="AZ61" i="17"/>
  <c r="AY61" i="17"/>
  <c r="AX61" i="17"/>
  <c r="AW61" i="17"/>
  <c r="AV61" i="17"/>
  <c r="AU61" i="17"/>
  <c r="AT61" i="17"/>
  <c r="AS61" i="17"/>
  <c r="AR61" i="17"/>
  <c r="AQ61" i="17"/>
  <c r="AP61" i="17"/>
  <c r="AN61" i="17"/>
  <c r="CB61" i="17" s="1"/>
  <c r="CA60" i="17"/>
  <c r="BZ60" i="17"/>
  <c r="BY60" i="17"/>
  <c r="BX60" i="17"/>
  <c r="BW60" i="17"/>
  <c r="BV60" i="17"/>
  <c r="BU60" i="17"/>
  <c r="BT60" i="17"/>
  <c r="BS60" i="17"/>
  <c r="BR60" i="17"/>
  <c r="BQ60" i="17"/>
  <c r="BP60" i="17"/>
  <c r="BO60" i="17"/>
  <c r="BN60" i="17"/>
  <c r="BM60" i="17"/>
  <c r="BL60" i="17"/>
  <c r="BK60" i="17"/>
  <c r="BJ60" i="17"/>
  <c r="BI60" i="17"/>
  <c r="BH60" i="17"/>
  <c r="BG60" i="17"/>
  <c r="BF60" i="17"/>
  <c r="BE60" i="17"/>
  <c r="BD60" i="17"/>
  <c r="BC60" i="17"/>
  <c r="BB60" i="17"/>
  <c r="BA60" i="17"/>
  <c r="AZ60" i="17"/>
  <c r="AY60" i="17"/>
  <c r="AX60" i="17"/>
  <c r="AW60" i="17"/>
  <c r="AV60" i="17"/>
  <c r="AU60" i="17"/>
  <c r="AT60" i="17"/>
  <c r="AS60" i="17"/>
  <c r="AR60" i="17"/>
  <c r="AQ60" i="17"/>
  <c r="AP60" i="17"/>
  <c r="AN60" i="17"/>
  <c r="CB60" i="17" s="1"/>
  <c r="CA59" i="17"/>
  <c r="BZ59" i="17"/>
  <c r="BY59" i="17"/>
  <c r="BX59" i="17"/>
  <c r="BW59" i="17"/>
  <c r="BV59" i="17"/>
  <c r="BU59" i="17"/>
  <c r="BT59" i="17"/>
  <c r="BS59" i="17"/>
  <c r="BR59" i="17"/>
  <c r="BQ59" i="17"/>
  <c r="BP59" i="17"/>
  <c r="BO59" i="17"/>
  <c r="BN59" i="17"/>
  <c r="BM59" i="17"/>
  <c r="BL59" i="17"/>
  <c r="BK59" i="17"/>
  <c r="BJ59" i="17"/>
  <c r="BI59" i="17"/>
  <c r="BH59" i="17"/>
  <c r="BG59" i="17"/>
  <c r="BF59" i="17"/>
  <c r="BE59" i="17"/>
  <c r="BD59" i="17"/>
  <c r="BC59" i="17"/>
  <c r="BB59" i="17"/>
  <c r="BA59" i="17"/>
  <c r="AZ59" i="17"/>
  <c r="AY59" i="17"/>
  <c r="AX59" i="17"/>
  <c r="AW59" i="17"/>
  <c r="AV59" i="17"/>
  <c r="AU59" i="17"/>
  <c r="AT59" i="17"/>
  <c r="AS59" i="17"/>
  <c r="AR59" i="17"/>
  <c r="AQ59" i="17"/>
  <c r="AP59" i="17"/>
  <c r="AN59" i="17"/>
  <c r="CB59" i="17" s="1"/>
  <c r="CA58" i="17"/>
  <c r="BZ58" i="17"/>
  <c r="BY58" i="17"/>
  <c r="BX58" i="17"/>
  <c r="BW58" i="17"/>
  <c r="BV58" i="17"/>
  <c r="BU58" i="17"/>
  <c r="BT58" i="17"/>
  <c r="BS58" i="17"/>
  <c r="BR58" i="17"/>
  <c r="BQ58" i="17"/>
  <c r="BP58" i="17"/>
  <c r="BO58" i="17"/>
  <c r="BN58" i="17"/>
  <c r="BM58" i="17"/>
  <c r="BL58" i="17"/>
  <c r="BK58" i="17"/>
  <c r="BJ58" i="17"/>
  <c r="BI58" i="17"/>
  <c r="BH58" i="17"/>
  <c r="BG58" i="17"/>
  <c r="BF58" i="17"/>
  <c r="BE58" i="17"/>
  <c r="BD58" i="17"/>
  <c r="BC58" i="17"/>
  <c r="BB58" i="17"/>
  <c r="BA58" i="17"/>
  <c r="AZ58" i="17"/>
  <c r="AY58" i="17"/>
  <c r="AX58" i="17"/>
  <c r="AW58" i="17"/>
  <c r="AV58" i="17"/>
  <c r="AU58" i="17"/>
  <c r="AT58" i="17"/>
  <c r="AS58" i="17"/>
  <c r="AR58" i="17"/>
  <c r="AQ58" i="17"/>
  <c r="AP58" i="17"/>
  <c r="AN58" i="17"/>
  <c r="CB58" i="17" s="1"/>
  <c r="CA57" i="17"/>
  <c r="BZ57" i="17"/>
  <c r="BY57" i="17"/>
  <c r="BX57" i="17"/>
  <c r="BW57" i="17"/>
  <c r="BV57" i="17"/>
  <c r="BU57" i="17"/>
  <c r="BT57" i="17"/>
  <c r="BS57" i="17"/>
  <c r="BR57" i="17"/>
  <c r="BQ57" i="17"/>
  <c r="BP57" i="17"/>
  <c r="BO57" i="17"/>
  <c r="BN57" i="17"/>
  <c r="BM57" i="17"/>
  <c r="BL57" i="17"/>
  <c r="BK57" i="17"/>
  <c r="BJ57" i="17"/>
  <c r="BI57" i="17"/>
  <c r="BH57" i="17"/>
  <c r="BG57" i="17"/>
  <c r="BF57" i="17"/>
  <c r="BE57" i="17"/>
  <c r="BD57" i="17"/>
  <c r="BC57" i="17"/>
  <c r="BB57" i="17"/>
  <c r="BA57" i="17"/>
  <c r="AZ57" i="17"/>
  <c r="AY57" i="17"/>
  <c r="AX57" i="17"/>
  <c r="AW57" i="17"/>
  <c r="AV57" i="17"/>
  <c r="AU57" i="17"/>
  <c r="AT57" i="17"/>
  <c r="AS57" i="17"/>
  <c r="AR57" i="17"/>
  <c r="AQ57" i="17"/>
  <c r="AP57" i="17"/>
  <c r="AN57" i="17"/>
  <c r="CB57" i="17" s="1"/>
  <c r="CA56" i="17"/>
  <c r="BZ56" i="17"/>
  <c r="BY56" i="17"/>
  <c r="BX56" i="17"/>
  <c r="BW56" i="17"/>
  <c r="BV56" i="17"/>
  <c r="BU56" i="17"/>
  <c r="BT56" i="17"/>
  <c r="BS56" i="17"/>
  <c r="BR56" i="17"/>
  <c r="BQ56" i="17"/>
  <c r="BP56" i="17"/>
  <c r="BO56" i="17"/>
  <c r="BN56" i="17"/>
  <c r="BM56" i="17"/>
  <c r="BL56" i="17"/>
  <c r="BK56" i="17"/>
  <c r="BJ56" i="17"/>
  <c r="BI56" i="17"/>
  <c r="BH56" i="17"/>
  <c r="BG56" i="17"/>
  <c r="BF56" i="17"/>
  <c r="BE56" i="17"/>
  <c r="BD56" i="17"/>
  <c r="BC56" i="17"/>
  <c r="BB56" i="17"/>
  <c r="BA56" i="17"/>
  <c r="AZ56" i="17"/>
  <c r="AY56" i="17"/>
  <c r="AX56" i="17"/>
  <c r="AW56" i="17"/>
  <c r="AV56" i="17"/>
  <c r="AU56" i="17"/>
  <c r="AT56" i="17"/>
  <c r="AS56" i="17"/>
  <c r="AR56" i="17"/>
  <c r="AQ56" i="17"/>
  <c r="AP56" i="17"/>
  <c r="AN56" i="17"/>
  <c r="CB56" i="17" s="1"/>
  <c r="CA55" i="17"/>
  <c r="BZ55" i="17"/>
  <c r="BY55" i="17"/>
  <c r="BX55" i="17"/>
  <c r="BW55" i="17"/>
  <c r="BV55" i="17"/>
  <c r="BU55" i="17"/>
  <c r="BT55" i="17"/>
  <c r="BS55" i="17"/>
  <c r="BR55" i="17"/>
  <c r="BQ55" i="17"/>
  <c r="BP55" i="17"/>
  <c r="BO55" i="17"/>
  <c r="BN55" i="17"/>
  <c r="BM55" i="17"/>
  <c r="BL55" i="17"/>
  <c r="BK55" i="17"/>
  <c r="BJ55" i="17"/>
  <c r="BI55" i="17"/>
  <c r="BH55" i="17"/>
  <c r="BG55" i="17"/>
  <c r="BF55" i="17"/>
  <c r="BE55" i="17"/>
  <c r="BD55" i="17"/>
  <c r="BC55" i="17"/>
  <c r="BB55" i="17"/>
  <c r="BA55" i="17"/>
  <c r="AZ55" i="17"/>
  <c r="AY55" i="17"/>
  <c r="AX55" i="17"/>
  <c r="AW55" i="17"/>
  <c r="AV55" i="17"/>
  <c r="AU55" i="17"/>
  <c r="AT55" i="17"/>
  <c r="AS55" i="17"/>
  <c r="AR55" i="17"/>
  <c r="AQ55" i="17"/>
  <c r="AP55" i="17"/>
  <c r="AN55" i="17"/>
  <c r="CB55" i="17" s="1"/>
  <c r="CA54" i="17"/>
  <c r="BZ54" i="17"/>
  <c r="BY54" i="17"/>
  <c r="BX54" i="17"/>
  <c r="BW54" i="17"/>
  <c r="BV54" i="17"/>
  <c r="BU54" i="17"/>
  <c r="BT54" i="17"/>
  <c r="BS54" i="17"/>
  <c r="BR54" i="17"/>
  <c r="BQ54" i="17"/>
  <c r="BP54" i="17"/>
  <c r="BO54" i="17"/>
  <c r="BN54" i="17"/>
  <c r="BM54" i="17"/>
  <c r="BL54" i="17"/>
  <c r="BK54" i="17"/>
  <c r="BJ54" i="17"/>
  <c r="BI54" i="17"/>
  <c r="BH54" i="17"/>
  <c r="BG54" i="17"/>
  <c r="BF54" i="17"/>
  <c r="BE54" i="17"/>
  <c r="BD54" i="17"/>
  <c r="BC54" i="17"/>
  <c r="BB54" i="17"/>
  <c r="BA54" i="17"/>
  <c r="AZ54" i="17"/>
  <c r="AY54" i="17"/>
  <c r="AX54" i="17"/>
  <c r="AW54" i="17"/>
  <c r="AV54" i="17"/>
  <c r="AU54" i="17"/>
  <c r="AT54" i="17"/>
  <c r="AS54" i="17"/>
  <c r="AR54" i="17"/>
  <c r="AQ54" i="17"/>
  <c r="AP54" i="17"/>
  <c r="AN54" i="17"/>
  <c r="CB54" i="17" s="1"/>
  <c r="CA53" i="17"/>
  <c r="BZ53" i="17"/>
  <c r="BY53" i="17"/>
  <c r="BX53" i="17"/>
  <c r="BW53" i="17"/>
  <c r="BV53" i="17"/>
  <c r="BU53" i="17"/>
  <c r="BT53" i="17"/>
  <c r="BS53" i="17"/>
  <c r="BR53" i="17"/>
  <c r="BQ53" i="17"/>
  <c r="BP53" i="17"/>
  <c r="BO53" i="17"/>
  <c r="BN53" i="17"/>
  <c r="BM53" i="17"/>
  <c r="BL53" i="17"/>
  <c r="BK53" i="17"/>
  <c r="BJ53" i="17"/>
  <c r="BI53" i="17"/>
  <c r="BH53" i="17"/>
  <c r="BG53" i="17"/>
  <c r="BF53" i="17"/>
  <c r="BE53" i="17"/>
  <c r="BD53" i="17"/>
  <c r="BC53" i="17"/>
  <c r="BB53" i="17"/>
  <c r="BA53" i="17"/>
  <c r="AZ53" i="17"/>
  <c r="AY53" i="17"/>
  <c r="AX53" i="17"/>
  <c r="AW53" i="17"/>
  <c r="AV53" i="17"/>
  <c r="AU53" i="17"/>
  <c r="AT53" i="17"/>
  <c r="AS53" i="17"/>
  <c r="AR53" i="17"/>
  <c r="AQ53" i="17"/>
  <c r="AP53" i="17"/>
  <c r="AN53" i="17"/>
  <c r="CB53" i="17" s="1"/>
  <c r="CA52" i="17"/>
  <c r="BZ52" i="17"/>
  <c r="BY52" i="17"/>
  <c r="BX52" i="17"/>
  <c r="BW52" i="17"/>
  <c r="BV52" i="17"/>
  <c r="BU52" i="17"/>
  <c r="BT52" i="17"/>
  <c r="BS52" i="17"/>
  <c r="BR52" i="17"/>
  <c r="BQ52" i="17"/>
  <c r="BP52" i="17"/>
  <c r="BO52" i="17"/>
  <c r="BN52" i="17"/>
  <c r="BM52" i="17"/>
  <c r="BL52" i="17"/>
  <c r="BK52" i="17"/>
  <c r="BJ52" i="17"/>
  <c r="BI52" i="17"/>
  <c r="BH52" i="17"/>
  <c r="BG52" i="17"/>
  <c r="BF52" i="17"/>
  <c r="BE52" i="17"/>
  <c r="BD52" i="17"/>
  <c r="BC52" i="17"/>
  <c r="BB52" i="17"/>
  <c r="BA52" i="17"/>
  <c r="AZ52" i="17"/>
  <c r="AY52" i="17"/>
  <c r="AX52" i="17"/>
  <c r="AW52" i="17"/>
  <c r="AV52" i="17"/>
  <c r="AU52" i="17"/>
  <c r="AT52" i="17"/>
  <c r="AS52" i="17"/>
  <c r="AR52" i="17"/>
  <c r="AQ52" i="17"/>
  <c r="AP52" i="17"/>
  <c r="AN52" i="17"/>
  <c r="CB52" i="17" s="1"/>
  <c r="CA51" i="17"/>
  <c r="BZ51" i="17"/>
  <c r="BY51" i="17"/>
  <c r="BX51" i="17"/>
  <c r="BW51" i="17"/>
  <c r="BV51" i="17"/>
  <c r="BU51" i="17"/>
  <c r="BT51" i="17"/>
  <c r="BS51" i="17"/>
  <c r="BR51" i="17"/>
  <c r="BQ51" i="17"/>
  <c r="BP51" i="17"/>
  <c r="BO51" i="17"/>
  <c r="BN51" i="17"/>
  <c r="BM51" i="17"/>
  <c r="BL51" i="17"/>
  <c r="BK51" i="17"/>
  <c r="BJ51" i="17"/>
  <c r="BI51" i="17"/>
  <c r="BH51" i="17"/>
  <c r="BG51" i="17"/>
  <c r="BF51" i="17"/>
  <c r="BE51" i="17"/>
  <c r="BD51" i="17"/>
  <c r="BC51" i="17"/>
  <c r="BB51" i="17"/>
  <c r="BA51" i="17"/>
  <c r="AZ51" i="17"/>
  <c r="AY51" i="17"/>
  <c r="AX51" i="17"/>
  <c r="AW51" i="17"/>
  <c r="AV51" i="17"/>
  <c r="AU51" i="17"/>
  <c r="AT51" i="17"/>
  <c r="AS51" i="17"/>
  <c r="AR51" i="17"/>
  <c r="AQ51" i="17"/>
  <c r="AP51" i="17"/>
  <c r="AN51" i="17"/>
  <c r="CB51" i="17" s="1"/>
  <c r="CA50" i="17"/>
  <c r="BZ50" i="17"/>
  <c r="BY50" i="17"/>
  <c r="BX50" i="17"/>
  <c r="BW50" i="17"/>
  <c r="BV50" i="17"/>
  <c r="BU50" i="17"/>
  <c r="BT50" i="17"/>
  <c r="BS50" i="17"/>
  <c r="BR50" i="17"/>
  <c r="BQ50" i="17"/>
  <c r="BP50" i="17"/>
  <c r="BO50" i="17"/>
  <c r="BN50" i="17"/>
  <c r="BM50" i="17"/>
  <c r="BL50" i="17"/>
  <c r="BK50" i="17"/>
  <c r="BJ50" i="17"/>
  <c r="BI50" i="17"/>
  <c r="BH50" i="17"/>
  <c r="BG50" i="17"/>
  <c r="BF50" i="17"/>
  <c r="BE50" i="17"/>
  <c r="BD50" i="17"/>
  <c r="BC50" i="17"/>
  <c r="BB50" i="17"/>
  <c r="BA50" i="17"/>
  <c r="AZ50" i="17"/>
  <c r="AY50" i="17"/>
  <c r="AX50" i="17"/>
  <c r="AW50" i="17"/>
  <c r="AV50" i="17"/>
  <c r="AU50" i="17"/>
  <c r="AT50" i="17"/>
  <c r="AS50" i="17"/>
  <c r="AR50" i="17"/>
  <c r="AQ50" i="17"/>
  <c r="AP50" i="17"/>
  <c r="AN50" i="17"/>
  <c r="CB50" i="17" s="1"/>
  <c r="CA49" i="17"/>
  <c r="BZ49" i="17"/>
  <c r="BY49" i="17"/>
  <c r="BX49" i="17"/>
  <c r="BW49" i="17"/>
  <c r="BV49" i="17"/>
  <c r="BU49" i="17"/>
  <c r="BT49" i="17"/>
  <c r="BS49" i="17"/>
  <c r="BR49" i="17"/>
  <c r="BQ49" i="17"/>
  <c r="BP49" i="17"/>
  <c r="BO49" i="17"/>
  <c r="BN49" i="17"/>
  <c r="BM49" i="17"/>
  <c r="BL49" i="17"/>
  <c r="BK49" i="17"/>
  <c r="BJ49" i="17"/>
  <c r="BI49" i="17"/>
  <c r="BH49" i="17"/>
  <c r="BG49" i="17"/>
  <c r="BF49" i="17"/>
  <c r="BE49" i="17"/>
  <c r="BD49" i="17"/>
  <c r="BC49" i="17"/>
  <c r="BB49" i="17"/>
  <c r="BA49" i="17"/>
  <c r="AZ49" i="17"/>
  <c r="AY49" i="17"/>
  <c r="AX49" i="17"/>
  <c r="AW49" i="17"/>
  <c r="AV49" i="17"/>
  <c r="AU49" i="17"/>
  <c r="AT49" i="17"/>
  <c r="AS49" i="17"/>
  <c r="AR49" i="17"/>
  <c r="AQ49" i="17"/>
  <c r="AP49" i="17"/>
  <c r="AN49" i="17"/>
  <c r="CB49" i="17" s="1"/>
  <c r="CA48" i="17"/>
  <c r="BZ48" i="17"/>
  <c r="BY48" i="17"/>
  <c r="BX48" i="17"/>
  <c r="BW48" i="17"/>
  <c r="BV48" i="17"/>
  <c r="BU48" i="17"/>
  <c r="BT48" i="17"/>
  <c r="BS48" i="17"/>
  <c r="BR48" i="17"/>
  <c r="BQ48" i="17"/>
  <c r="BP48" i="17"/>
  <c r="BO48" i="17"/>
  <c r="BN48" i="17"/>
  <c r="BM48" i="17"/>
  <c r="BL48" i="17"/>
  <c r="BK48" i="17"/>
  <c r="BJ48" i="17"/>
  <c r="BI48" i="17"/>
  <c r="BH48" i="17"/>
  <c r="BG48" i="17"/>
  <c r="BF48" i="17"/>
  <c r="BE48" i="17"/>
  <c r="BD48" i="17"/>
  <c r="BC48" i="17"/>
  <c r="BB48" i="17"/>
  <c r="BA48" i="17"/>
  <c r="AZ48" i="17"/>
  <c r="AY48" i="17"/>
  <c r="AX48" i="17"/>
  <c r="AW48" i="17"/>
  <c r="AV48" i="17"/>
  <c r="AU48" i="17"/>
  <c r="AT48" i="17"/>
  <c r="AS48" i="17"/>
  <c r="AR48" i="17"/>
  <c r="AQ48" i="17"/>
  <c r="AP48" i="17"/>
  <c r="AN48" i="17"/>
  <c r="CB48" i="17" s="1"/>
  <c r="CA47" i="17"/>
  <c r="BZ47" i="17"/>
  <c r="BY47" i="17"/>
  <c r="BX47" i="17"/>
  <c r="BW47" i="17"/>
  <c r="BV47" i="17"/>
  <c r="BU47" i="17"/>
  <c r="BT47" i="17"/>
  <c r="BS47" i="17"/>
  <c r="BR47" i="17"/>
  <c r="BQ47" i="17"/>
  <c r="BP47" i="17"/>
  <c r="BO47" i="17"/>
  <c r="BN47" i="17"/>
  <c r="BM47" i="17"/>
  <c r="BL47" i="17"/>
  <c r="BK47" i="17"/>
  <c r="BJ47" i="17"/>
  <c r="BI47" i="17"/>
  <c r="BH47" i="17"/>
  <c r="BG47" i="17"/>
  <c r="BF47" i="17"/>
  <c r="BE47" i="17"/>
  <c r="BD47" i="17"/>
  <c r="BC47" i="17"/>
  <c r="BB47" i="17"/>
  <c r="BA47" i="17"/>
  <c r="AZ47" i="17"/>
  <c r="AY47" i="17"/>
  <c r="AX47" i="17"/>
  <c r="AW47" i="17"/>
  <c r="AV47" i="17"/>
  <c r="AU47" i="17"/>
  <c r="AT47" i="17"/>
  <c r="AS47" i="17"/>
  <c r="AR47" i="17"/>
  <c r="AQ47" i="17"/>
  <c r="AP47" i="17"/>
  <c r="AN47" i="17"/>
  <c r="AP44" i="17"/>
  <c r="AM42" i="17"/>
  <c r="AL42" i="17"/>
  <c r="AK42" i="17"/>
  <c r="AJ42" i="17"/>
  <c r="AI42" i="17"/>
  <c r="AH42" i="17"/>
  <c r="AG42" i="17"/>
  <c r="AF42" i="17"/>
  <c r="AE42" i="17"/>
  <c r="AD42" i="17"/>
  <c r="AC42" i="17"/>
  <c r="AB42" i="17"/>
  <c r="AA42" i="17"/>
  <c r="Z42" i="17"/>
  <c r="Y42" i="17"/>
  <c r="X42" i="17"/>
  <c r="W42" i="17"/>
  <c r="V42" i="17"/>
  <c r="U42" i="17"/>
  <c r="T42" i="17"/>
  <c r="S42" i="17"/>
  <c r="R42" i="17"/>
  <c r="Q42" i="17"/>
  <c r="P42" i="17"/>
  <c r="O42" i="17"/>
  <c r="N42" i="17"/>
  <c r="M42" i="17"/>
  <c r="L42" i="17"/>
  <c r="K42" i="17"/>
  <c r="J42" i="17"/>
  <c r="I42" i="17"/>
  <c r="H42" i="17"/>
  <c r="G42" i="17"/>
  <c r="F42" i="17"/>
  <c r="E42" i="17"/>
  <c r="D42" i="17"/>
  <c r="CA41" i="17"/>
  <c r="BZ41" i="17"/>
  <c r="BY41" i="17"/>
  <c r="BX41" i="17"/>
  <c r="BW41" i="17"/>
  <c r="BV41" i="17"/>
  <c r="BU41" i="17"/>
  <c r="BT41" i="17"/>
  <c r="BS41" i="17"/>
  <c r="BR41" i="17"/>
  <c r="BQ41" i="17"/>
  <c r="BP41" i="17"/>
  <c r="BO41" i="17"/>
  <c r="BN41" i="17"/>
  <c r="BM41" i="17"/>
  <c r="BL41" i="17"/>
  <c r="BK41" i="17"/>
  <c r="BJ41" i="17"/>
  <c r="BI41" i="17"/>
  <c r="BH41" i="17"/>
  <c r="BG41" i="17"/>
  <c r="BF41" i="17"/>
  <c r="BE41" i="17"/>
  <c r="BD41" i="17"/>
  <c r="BC41" i="17"/>
  <c r="BB41" i="17"/>
  <c r="BA41" i="17"/>
  <c r="AZ41" i="17"/>
  <c r="AY41" i="17"/>
  <c r="AX41" i="17"/>
  <c r="AW41" i="17"/>
  <c r="AV41" i="17"/>
  <c r="AU41" i="17"/>
  <c r="AT41" i="17"/>
  <c r="AS41" i="17"/>
  <c r="AR41" i="17"/>
  <c r="AQ41" i="17"/>
  <c r="AP41" i="17"/>
  <c r="AN41" i="17"/>
  <c r="CB41" i="17" s="1"/>
  <c r="CA40" i="17"/>
  <c r="BZ40" i="17"/>
  <c r="BY40" i="17"/>
  <c r="BX40" i="17"/>
  <c r="BW40" i="17"/>
  <c r="BV40" i="17"/>
  <c r="BU40" i="17"/>
  <c r="BT40" i="17"/>
  <c r="BS40" i="17"/>
  <c r="BR40" i="17"/>
  <c r="BQ40" i="17"/>
  <c r="BP40" i="17"/>
  <c r="BO40" i="17"/>
  <c r="BN40" i="17"/>
  <c r="BM40" i="17"/>
  <c r="BL40" i="17"/>
  <c r="BK40" i="17"/>
  <c r="BJ40" i="17"/>
  <c r="BI40" i="17"/>
  <c r="BH40" i="17"/>
  <c r="BG40" i="17"/>
  <c r="BF40" i="17"/>
  <c r="BE40" i="17"/>
  <c r="BD40" i="17"/>
  <c r="BC40" i="17"/>
  <c r="BB40" i="17"/>
  <c r="BA40" i="17"/>
  <c r="AZ40" i="17"/>
  <c r="AY40" i="17"/>
  <c r="AX40" i="17"/>
  <c r="AW40" i="17"/>
  <c r="AV40" i="17"/>
  <c r="AU40" i="17"/>
  <c r="AT40" i="17"/>
  <c r="AS40" i="17"/>
  <c r="AR40" i="17"/>
  <c r="AQ40" i="17"/>
  <c r="AP40" i="17"/>
  <c r="AN40" i="17"/>
  <c r="CB40" i="17" s="1"/>
  <c r="CA39" i="17"/>
  <c r="BZ39" i="17"/>
  <c r="BY39" i="17"/>
  <c r="BX39" i="17"/>
  <c r="BW39" i="17"/>
  <c r="BV39" i="17"/>
  <c r="BU39" i="17"/>
  <c r="BT39" i="17"/>
  <c r="BS39" i="17"/>
  <c r="BR39" i="17"/>
  <c r="BQ39" i="17"/>
  <c r="BP39" i="17"/>
  <c r="BO39" i="17"/>
  <c r="BN39" i="17"/>
  <c r="BM39" i="17"/>
  <c r="BL39" i="17"/>
  <c r="BK39" i="17"/>
  <c r="BJ39" i="17"/>
  <c r="BI39" i="17"/>
  <c r="BH39" i="17"/>
  <c r="BG39" i="17"/>
  <c r="BF39" i="17"/>
  <c r="BE39" i="17"/>
  <c r="BD39" i="17"/>
  <c r="BC39" i="17"/>
  <c r="BB39" i="17"/>
  <c r="BA39" i="17"/>
  <c r="AZ39" i="17"/>
  <c r="AY39" i="17"/>
  <c r="AX39" i="17"/>
  <c r="AW39" i="17"/>
  <c r="AV39" i="17"/>
  <c r="AU39" i="17"/>
  <c r="AT39" i="17"/>
  <c r="AS39" i="17"/>
  <c r="AR39" i="17"/>
  <c r="AQ39" i="17"/>
  <c r="AP39" i="17"/>
  <c r="AN39" i="17"/>
  <c r="CB39" i="17" s="1"/>
  <c r="CA38" i="17"/>
  <c r="BZ38" i="17"/>
  <c r="BY38" i="17"/>
  <c r="BX38" i="17"/>
  <c r="BW38" i="17"/>
  <c r="BV38" i="17"/>
  <c r="BU38" i="17"/>
  <c r="BT38" i="17"/>
  <c r="BS38" i="17"/>
  <c r="BR38" i="17"/>
  <c r="BQ38" i="17"/>
  <c r="BP38" i="17"/>
  <c r="BO38" i="17"/>
  <c r="BN38" i="17"/>
  <c r="BM38" i="17"/>
  <c r="BL38" i="17"/>
  <c r="BK38" i="17"/>
  <c r="BJ38" i="17"/>
  <c r="BI38" i="17"/>
  <c r="BH38" i="17"/>
  <c r="BG38" i="17"/>
  <c r="BF38" i="17"/>
  <c r="BE38" i="17"/>
  <c r="BD38" i="17"/>
  <c r="BC38" i="17"/>
  <c r="BB38" i="17"/>
  <c r="BA38" i="17"/>
  <c r="AZ38" i="17"/>
  <c r="AY38" i="17"/>
  <c r="AX38" i="17"/>
  <c r="AW38" i="17"/>
  <c r="AV38" i="17"/>
  <c r="AU38" i="17"/>
  <c r="AT38" i="17"/>
  <c r="AS38" i="17"/>
  <c r="AR38" i="17"/>
  <c r="AQ38" i="17"/>
  <c r="AP38" i="17"/>
  <c r="AN38" i="17"/>
  <c r="CB38" i="17" s="1"/>
  <c r="CA37" i="17"/>
  <c r="BZ37" i="17"/>
  <c r="BY37" i="17"/>
  <c r="BX37" i="17"/>
  <c r="BW37" i="17"/>
  <c r="BV37" i="17"/>
  <c r="BU37" i="17"/>
  <c r="BT37" i="17"/>
  <c r="BS37" i="17"/>
  <c r="BR37" i="17"/>
  <c r="BQ37" i="17"/>
  <c r="BP37" i="17"/>
  <c r="BO37" i="17"/>
  <c r="BN37" i="17"/>
  <c r="BM37" i="17"/>
  <c r="BL37" i="17"/>
  <c r="BK37" i="17"/>
  <c r="BJ37" i="17"/>
  <c r="BI37" i="17"/>
  <c r="BH37" i="17"/>
  <c r="BG37" i="17"/>
  <c r="BF37" i="17"/>
  <c r="BE37" i="17"/>
  <c r="BD37" i="17"/>
  <c r="BC37" i="17"/>
  <c r="BB37" i="17"/>
  <c r="BA37" i="17"/>
  <c r="AZ37" i="17"/>
  <c r="AY37" i="17"/>
  <c r="AX37" i="17"/>
  <c r="AW37" i="17"/>
  <c r="AV37" i="17"/>
  <c r="AU37" i="17"/>
  <c r="AT37" i="17"/>
  <c r="AS37" i="17"/>
  <c r="AR37" i="17"/>
  <c r="AQ37" i="17"/>
  <c r="AP37" i="17"/>
  <c r="AN37" i="17"/>
  <c r="CB37" i="17" s="1"/>
  <c r="CA36" i="17"/>
  <c r="BZ36" i="17"/>
  <c r="BY36" i="17"/>
  <c r="BX36" i="17"/>
  <c r="BW36" i="17"/>
  <c r="BV36" i="17"/>
  <c r="BU36" i="17"/>
  <c r="BT36" i="17"/>
  <c r="BS36" i="17"/>
  <c r="BR36" i="17"/>
  <c r="BQ36" i="17"/>
  <c r="BP36" i="17"/>
  <c r="BO36" i="17"/>
  <c r="BN36" i="17"/>
  <c r="BM36" i="17"/>
  <c r="BL36" i="17"/>
  <c r="BK36" i="17"/>
  <c r="BJ36" i="17"/>
  <c r="BI36" i="17"/>
  <c r="BH36" i="17"/>
  <c r="BG36" i="17"/>
  <c r="BF36" i="17"/>
  <c r="BE36" i="17"/>
  <c r="BD36" i="17"/>
  <c r="BC36" i="17"/>
  <c r="BB36" i="17"/>
  <c r="BA36" i="17"/>
  <c r="AZ36" i="17"/>
  <c r="AY36" i="17"/>
  <c r="AX36" i="17"/>
  <c r="AW36" i="17"/>
  <c r="AV36" i="17"/>
  <c r="AU36" i="17"/>
  <c r="AT36" i="17"/>
  <c r="AS36" i="17"/>
  <c r="AR36" i="17"/>
  <c r="AQ36" i="17"/>
  <c r="AP36" i="17"/>
  <c r="AN36" i="17"/>
  <c r="CB36" i="17" s="1"/>
  <c r="CA35" i="17"/>
  <c r="BZ35" i="17"/>
  <c r="BY35" i="17"/>
  <c r="BX35" i="17"/>
  <c r="BW35" i="17"/>
  <c r="BV35" i="17"/>
  <c r="BU35" i="17"/>
  <c r="BT35" i="17"/>
  <c r="BS35" i="17"/>
  <c r="BR35" i="17"/>
  <c r="BQ35" i="17"/>
  <c r="BP35" i="17"/>
  <c r="BO35" i="17"/>
  <c r="BN35" i="17"/>
  <c r="BM35" i="17"/>
  <c r="BL35" i="17"/>
  <c r="BK35" i="17"/>
  <c r="BJ35" i="17"/>
  <c r="BI35" i="17"/>
  <c r="BH35" i="17"/>
  <c r="BG35" i="17"/>
  <c r="BF35" i="17"/>
  <c r="BE35" i="17"/>
  <c r="BD35" i="17"/>
  <c r="BC35" i="17"/>
  <c r="BB35" i="17"/>
  <c r="BA35" i="17"/>
  <c r="AZ35" i="17"/>
  <c r="AY35" i="17"/>
  <c r="AX35" i="17"/>
  <c r="AW35" i="17"/>
  <c r="AV35" i="17"/>
  <c r="AU35" i="17"/>
  <c r="AT35" i="17"/>
  <c r="AS35" i="17"/>
  <c r="AR35" i="17"/>
  <c r="AQ35" i="17"/>
  <c r="AP35" i="17"/>
  <c r="AN35" i="17"/>
  <c r="CB35" i="17" s="1"/>
  <c r="CA34" i="17"/>
  <c r="BZ34" i="17"/>
  <c r="BY34" i="17"/>
  <c r="BX34" i="17"/>
  <c r="BW34" i="17"/>
  <c r="BV34" i="17"/>
  <c r="BU34" i="17"/>
  <c r="BT34" i="17"/>
  <c r="BS34" i="17"/>
  <c r="BR34" i="17"/>
  <c r="BQ34" i="17"/>
  <c r="BP34" i="17"/>
  <c r="BO34" i="17"/>
  <c r="BN34" i="17"/>
  <c r="BM34" i="17"/>
  <c r="BL34" i="17"/>
  <c r="BK34" i="17"/>
  <c r="BJ34" i="17"/>
  <c r="BI34" i="17"/>
  <c r="BH34" i="17"/>
  <c r="BG34" i="17"/>
  <c r="BF34" i="17"/>
  <c r="BE34" i="17"/>
  <c r="BD34" i="17"/>
  <c r="BC34" i="17"/>
  <c r="BB34" i="17"/>
  <c r="BA34" i="17"/>
  <c r="AZ34" i="17"/>
  <c r="AY34" i="17"/>
  <c r="AX34" i="17"/>
  <c r="AW34" i="17"/>
  <c r="AV34" i="17"/>
  <c r="AU34" i="17"/>
  <c r="AT34" i="17"/>
  <c r="AS34" i="17"/>
  <c r="AR34" i="17"/>
  <c r="AQ34" i="17"/>
  <c r="AP34" i="17"/>
  <c r="AN34" i="17"/>
  <c r="CB34" i="17" s="1"/>
  <c r="CA33" i="17"/>
  <c r="BZ33" i="17"/>
  <c r="BY33" i="17"/>
  <c r="BX33" i="17"/>
  <c r="BW33" i="17"/>
  <c r="BV33" i="17"/>
  <c r="BU33" i="17"/>
  <c r="BT33" i="17"/>
  <c r="BS33" i="17"/>
  <c r="BR33" i="17"/>
  <c r="BQ33" i="17"/>
  <c r="BP33" i="17"/>
  <c r="BO33" i="17"/>
  <c r="BN33" i="17"/>
  <c r="BM33" i="17"/>
  <c r="BL33" i="17"/>
  <c r="BK33" i="17"/>
  <c r="BJ33" i="17"/>
  <c r="BI33" i="17"/>
  <c r="BH33" i="17"/>
  <c r="BG33" i="17"/>
  <c r="BF33" i="17"/>
  <c r="BE33" i="17"/>
  <c r="BD33" i="17"/>
  <c r="BC33" i="17"/>
  <c r="BB33" i="17"/>
  <c r="BA33" i="17"/>
  <c r="AZ33" i="17"/>
  <c r="AY33" i="17"/>
  <c r="AX33" i="17"/>
  <c r="AW33" i="17"/>
  <c r="AV33" i="17"/>
  <c r="AU33" i="17"/>
  <c r="AT33" i="17"/>
  <c r="AS33" i="17"/>
  <c r="AR33" i="17"/>
  <c r="AQ33" i="17"/>
  <c r="AP33" i="17"/>
  <c r="AN33" i="17"/>
  <c r="CB33" i="17" s="1"/>
  <c r="CA32" i="17"/>
  <c r="BZ32" i="17"/>
  <c r="BY32" i="17"/>
  <c r="BX32" i="17"/>
  <c r="BW32" i="17"/>
  <c r="BV32" i="17"/>
  <c r="BU32" i="17"/>
  <c r="BT32" i="17"/>
  <c r="BS32" i="17"/>
  <c r="BR32" i="17"/>
  <c r="BQ32" i="17"/>
  <c r="BP32" i="17"/>
  <c r="BO32" i="17"/>
  <c r="BN32" i="17"/>
  <c r="BM32" i="17"/>
  <c r="BL32" i="17"/>
  <c r="BK32" i="17"/>
  <c r="BJ32" i="17"/>
  <c r="BI32" i="17"/>
  <c r="BH32" i="17"/>
  <c r="BG32" i="17"/>
  <c r="BF32" i="17"/>
  <c r="BE32" i="17"/>
  <c r="BD32" i="17"/>
  <c r="BC32" i="17"/>
  <c r="BB32" i="17"/>
  <c r="BA32" i="17"/>
  <c r="AZ32" i="17"/>
  <c r="AY32" i="17"/>
  <c r="AX32" i="17"/>
  <c r="AW32" i="17"/>
  <c r="AV32" i="17"/>
  <c r="AU32" i="17"/>
  <c r="AT32" i="17"/>
  <c r="AS32" i="17"/>
  <c r="AR32" i="17"/>
  <c r="AQ32" i="17"/>
  <c r="AP32" i="17"/>
  <c r="AN32" i="17"/>
  <c r="CB32" i="17" s="1"/>
  <c r="CA31" i="17"/>
  <c r="BZ31" i="17"/>
  <c r="BY31" i="17"/>
  <c r="BX31" i="17"/>
  <c r="BW31" i="17"/>
  <c r="BV31" i="17"/>
  <c r="BU31" i="17"/>
  <c r="BT31" i="17"/>
  <c r="BS31" i="17"/>
  <c r="BR31" i="17"/>
  <c r="BQ31" i="17"/>
  <c r="BP31" i="17"/>
  <c r="BO31" i="17"/>
  <c r="BN31" i="17"/>
  <c r="BM31" i="17"/>
  <c r="BL31" i="17"/>
  <c r="BK31" i="17"/>
  <c r="BJ31" i="17"/>
  <c r="BI31" i="17"/>
  <c r="BH31" i="17"/>
  <c r="BG31" i="17"/>
  <c r="BF31" i="17"/>
  <c r="BE31" i="17"/>
  <c r="BD31" i="17"/>
  <c r="BC31" i="17"/>
  <c r="BB31" i="17"/>
  <c r="BA31" i="17"/>
  <c r="AZ31" i="17"/>
  <c r="AY31" i="17"/>
  <c r="AX31" i="17"/>
  <c r="AW31" i="17"/>
  <c r="AV31" i="17"/>
  <c r="AU31" i="17"/>
  <c r="AT31" i="17"/>
  <c r="AS31" i="17"/>
  <c r="AR31" i="17"/>
  <c r="AQ31" i="17"/>
  <c r="AP31" i="17"/>
  <c r="AN31" i="17"/>
  <c r="CB31" i="17" s="1"/>
  <c r="CA30" i="17"/>
  <c r="BZ30" i="17"/>
  <c r="BY30" i="17"/>
  <c r="BX30" i="17"/>
  <c r="BW30" i="17"/>
  <c r="BV30" i="17"/>
  <c r="BU30" i="17"/>
  <c r="BT30" i="17"/>
  <c r="BS30" i="17"/>
  <c r="BR30" i="17"/>
  <c r="BQ30" i="17"/>
  <c r="BP30" i="17"/>
  <c r="BO30" i="17"/>
  <c r="BN30" i="17"/>
  <c r="BM30" i="17"/>
  <c r="BL30" i="17"/>
  <c r="BK30" i="17"/>
  <c r="BJ30" i="17"/>
  <c r="BI30" i="17"/>
  <c r="BH30" i="17"/>
  <c r="BG30" i="17"/>
  <c r="BF30" i="17"/>
  <c r="BE30" i="17"/>
  <c r="BD30" i="17"/>
  <c r="BC30" i="17"/>
  <c r="BB30" i="17"/>
  <c r="BA30" i="17"/>
  <c r="AZ30" i="17"/>
  <c r="AY30" i="17"/>
  <c r="AX30" i="17"/>
  <c r="AW30" i="17"/>
  <c r="AV30" i="17"/>
  <c r="AU30" i="17"/>
  <c r="AT30" i="17"/>
  <c r="AS30" i="17"/>
  <c r="AR30" i="17"/>
  <c r="AQ30" i="17"/>
  <c r="AP30" i="17"/>
  <c r="AN30" i="17"/>
  <c r="CB30" i="17" s="1"/>
  <c r="CA29" i="17"/>
  <c r="BZ29" i="17"/>
  <c r="BY29" i="17"/>
  <c r="BX29" i="17"/>
  <c r="BW29" i="17"/>
  <c r="BV29" i="17"/>
  <c r="BU29" i="17"/>
  <c r="BT29" i="17"/>
  <c r="BS29" i="17"/>
  <c r="BR29" i="17"/>
  <c r="BQ29" i="17"/>
  <c r="BP29" i="17"/>
  <c r="BO29" i="17"/>
  <c r="BN29" i="17"/>
  <c r="BM29" i="17"/>
  <c r="BL29" i="17"/>
  <c r="BK29" i="17"/>
  <c r="BJ29" i="17"/>
  <c r="BI29" i="17"/>
  <c r="BH29" i="17"/>
  <c r="BG29" i="17"/>
  <c r="BF29" i="17"/>
  <c r="BE29" i="17"/>
  <c r="BD29" i="17"/>
  <c r="BC29" i="17"/>
  <c r="BB29" i="17"/>
  <c r="BA29" i="17"/>
  <c r="AZ29" i="17"/>
  <c r="AY29" i="17"/>
  <c r="AX29" i="17"/>
  <c r="AW29" i="17"/>
  <c r="AV29" i="17"/>
  <c r="AU29" i="17"/>
  <c r="AT29" i="17"/>
  <c r="AS29" i="17"/>
  <c r="AR29" i="17"/>
  <c r="AQ29" i="17"/>
  <c r="AP29" i="17"/>
  <c r="AN29" i="17"/>
  <c r="CB29" i="17" s="1"/>
  <c r="CA28" i="17"/>
  <c r="BZ28" i="17"/>
  <c r="BY28" i="17"/>
  <c r="BX28" i="17"/>
  <c r="BW28" i="17"/>
  <c r="BV28" i="17"/>
  <c r="BU28" i="17"/>
  <c r="BT28" i="17"/>
  <c r="BS28" i="17"/>
  <c r="BR28" i="17"/>
  <c r="BQ28" i="17"/>
  <c r="BP28" i="17"/>
  <c r="BO28" i="17"/>
  <c r="BN28" i="17"/>
  <c r="BM28" i="17"/>
  <c r="BL28" i="17"/>
  <c r="BK28" i="17"/>
  <c r="BJ28" i="17"/>
  <c r="BI28" i="17"/>
  <c r="BH28" i="17"/>
  <c r="BG28" i="17"/>
  <c r="BF28" i="17"/>
  <c r="BE28" i="17"/>
  <c r="BD28" i="17"/>
  <c r="BC28" i="17"/>
  <c r="BB28" i="17"/>
  <c r="BA28" i="17"/>
  <c r="AZ28" i="17"/>
  <c r="AY28" i="17"/>
  <c r="AX28" i="17"/>
  <c r="AW28" i="17"/>
  <c r="AV28" i="17"/>
  <c r="AU28" i="17"/>
  <c r="AT28" i="17"/>
  <c r="AS28" i="17"/>
  <c r="AR28" i="17"/>
  <c r="AQ28" i="17"/>
  <c r="AP28" i="17"/>
  <c r="AN28" i="17"/>
  <c r="CB28" i="17" s="1"/>
  <c r="CA27" i="17"/>
  <c r="BZ27" i="17"/>
  <c r="BY27" i="17"/>
  <c r="BX27" i="17"/>
  <c r="BW27" i="17"/>
  <c r="BV27" i="17"/>
  <c r="BU27" i="17"/>
  <c r="BT27" i="17"/>
  <c r="BS27" i="17"/>
  <c r="BR27" i="17"/>
  <c r="BQ27" i="17"/>
  <c r="BP27" i="17"/>
  <c r="BO27" i="17"/>
  <c r="BN27" i="17"/>
  <c r="BM27" i="17"/>
  <c r="BL27" i="17"/>
  <c r="BK27" i="17"/>
  <c r="BJ27" i="17"/>
  <c r="BI27" i="17"/>
  <c r="BH27" i="17"/>
  <c r="BG27" i="17"/>
  <c r="BF27" i="17"/>
  <c r="BE27" i="17"/>
  <c r="BD27" i="17"/>
  <c r="BC27" i="17"/>
  <c r="BB27" i="17"/>
  <c r="BA27" i="17"/>
  <c r="AZ27" i="17"/>
  <c r="AY27" i="17"/>
  <c r="AX27" i="17"/>
  <c r="AW27" i="17"/>
  <c r="AV27" i="17"/>
  <c r="AU27" i="17"/>
  <c r="AT27" i="17"/>
  <c r="AS27" i="17"/>
  <c r="AR27" i="17"/>
  <c r="AQ27" i="17"/>
  <c r="AP27" i="17"/>
  <c r="AN27" i="17"/>
  <c r="AP24" i="17"/>
  <c r="AR8" i="17"/>
  <c r="AS8" i="17"/>
  <c r="AT8" i="17"/>
  <c r="AU8" i="17"/>
  <c r="AV8" i="17"/>
  <c r="AW8" i="17"/>
  <c r="AX8" i="17"/>
  <c r="AY8" i="17"/>
  <c r="AZ8" i="17"/>
  <c r="BA8" i="17"/>
  <c r="BB8" i="17"/>
  <c r="BC8" i="17"/>
  <c r="BD8" i="17"/>
  <c r="BE8" i="17"/>
  <c r="BF8" i="17"/>
  <c r="BG8" i="17"/>
  <c r="BH8" i="17"/>
  <c r="BI8" i="17"/>
  <c r="BJ8" i="17"/>
  <c r="BK8" i="17"/>
  <c r="BL8" i="17"/>
  <c r="BM8" i="17"/>
  <c r="BN8" i="17"/>
  <c r="BO8" i="17"/>
  <c r="BP8" i="17"/>
  <c r="BQ8" i="17"/>
  <c r="BR8" i="17"/>
  <c r="BS8" i="17"/>
  <c r="BT8" i="17"/>
  <c r="BU8" i="17"/>
  <c r="BV8" i="17"/>
  <c r="BW8" i="17"/>
  <c r="BX8" i="17"/>
  <c r="BY8" i="17"/>
  <c r="BZ8" i="17"/>
  <c r="CA8" i="17"/>
  <c r="AR9" i="17"/>
  <c r="AS9" i="17"/>
  <c r="AT9" i="17"/>
  <c r="AU9" i="17"/>
  <c r="AV9" i="17"/>
  <c r="AW9" i="17"/>
  <c r="AX9" i="17"/>
  <c r="AY9" i="17"/>
  <c r="AZ9" i="17"/>
  <c r="BA9" i="17"/>
  <c r="BB9" i="17"/>
  <c r="BC9" i="17"/>
  <c r="BD9" i="17"/>
  <c r="BE9" i="17"/>
  <c r="BF9" i="17"/>
  <c r="BG9" i="17"/>
  <c r="BH9" i="17"/>
  <c r="BI9" i="17"/>
  <c r="BJ9" i="17"/>
  <c r="BK9" i="17"/>
  <c r="BL9" i="17"/>
  <c r="BM9" i="17"/>
  <c r="BN9" i="17"/>
  <c r="BO9" i="17"/>
  <c r="BP9" i="17"/>
  <c r="BQ9" i="17"/>
  <c r="BR9" i="17"/>
  <c r="BS9" i="17"/>
  <c r="BT9" i="17"/>
  <c r="BU9" i="17"/>
  <c r="BV9" i="17"/>
  <c r="BW9" i="17"/>
  <c r="BX9" i="17"/>
  <c r="BY9" i="17"/>
  <c r="BZ9" i="17"/>
  <c r="CA9" i="17"/>
  <c r="AR10" i="17"/>
  <c r="AS10" i="17"/>
  <c r="AT10" i="17"/>
  <c r="AU10" i="17"/>
  <c r="AV10" i="17"/>
  <c r="AW10" i="17"/>
  <c r="AX10" i="17"/>
  <c r="AY10" i="17"/>
  <c r="AZ10" i="17"/>
  <c r="BA10" i="17"/>
  <c r="BB10" i="17"/>
  <c r="BC10" i="17"/>
  <c r="BD10" i="17"/>
  <c r="BE10" i="17"/>
  <c r="BF10" i="17"/>
  <c r="BG10" i="17"/>
  <c r="BH10" i="17"/>
  <c r="BI10" i="17"/>
  <c r="BJ10" i="17"/>
  <c r="BK10" i="17"/>
  <c r="BL10" i="17"/>
  <c r="BM10" i="17"/>
  <c r="BN10" i="17"/>
  <c r="BO10" i="17"/>
  <c r="BP10" i="17"/>
  <c r="BQ10" i="17"/>
  <c r="BR10" i="17"/>
  <c r="BS10" i="17"/>
  <c r="BT10" i="17"/>
  <c r="BU10" i="17"/>
  <c r="BV10" i="17"/>
  <c r="BW10" i="17"/>
  <c r="BX10" i="17"/>
  <c r="BY10" i="17"/>
  <c r="BZ10" i="17"/>
  <c r="CA10" i="17"/>
  <c r="AR11" i="17"/>
  <c r="AS11" i="17"/>
  <c r="AT11" i="17"/>
  <c r="AU11" i="17"/>
  <c r="AV11" i="17"/>
  <c r="AW11" i="17"/>
  <c r="AX11" i="17"/>
  <c r="AY11" i="17"/>
  <c r="AZ11" i="17"/>
  <c r="BA11" i="17"/>
  <c r="BB11" i="17"/>
  <c r="BC11" i="17"/>
  <c r="BD11" i="17"/>
  <c r="BE11" i="17"/>
  <c r="BF11" i="17"/>
  <c r="BG11" i="17"/>
  <c r="BH11" i="17"/>
  <c r="BI11" i="17"/>
  <c r="BJ11" i="17"/>
  <c r="BK11" i="17"/>
  <c r="BL11" i="17"/>
  <c r="BM11" i="17"/>
  <c r="BN11" i="17"/>
  <c r="BO11" i="17"/>
  <c r="BP11" i="17"/>
  <c r="BQ11" i="17"/>
  <c r="BR11" i="17"/>
  <c r="BS11" i="17"/>
  <c r="BT11" i="17"/>
  <c r="BU11" i="17"/>
  <c r="BV11" i="17"/>
  <c r="BW11" i="17"/>
  <c r="BX11" i="17"/>
  <c r="BY11" i="17"/>
  <c r="BZ11" i="17"/>
  <c r="CA11" i="17"/>
  <c r="AR12" i="17"/>
  <c r="AS12" i="17"/>
  <c r="AT12" i="17"/>
  <c r="AU12" i="17"/>
  <c r="AV12" i="17"/>
  <c r="AW12" i="17"/>
  <c r="AX12" i="17"/>
  <c r="AY12" i="17"/>
  <c r="AZ12" i="17"/>
  <c r="BA12" i="17"/>
  <c r="BB12" i="17"/>
  <c r="BC12" i="17"/>
  <c r="BD12" i="17"/>
  <c r="BE12" i="17"/>
  <c r="BF12" i="17"/>
  <c r="BG12" i="17"/>
  <c r="BH12" i="17"/>
  <c r="BI12" i="17"/>
  <c r="BJ12" i="17"/>
  <c r="BK12" i="17"/>
  <c r="BL12" i="17"/>
  <c r="BM12" i="17"/>
  <c r="BN12" i="17"/>
  <c r="BO12" i="17"/>
  <c r="BP12" i="17"/>
  <c r="BQ12" i="17"/>
  <c r="BR12" i="17"/>
  <c r="BS12" i="17"/>
  <c r="BT12" i="17"/>
  <c r="BU12" i="17"/>
  <c r="BV12" i="17"/>
  <c r="BW12" i="17"/>
  <c r="BX12" i="17"/>
  <c r="BY12" i="17"/>
  <c r="BZ12" i="17"/>
  <c r="CA12" i="17"/>
  <c r="AR13" i="17"/>
  <c r="AS13" i="17"/>
  <c r="AT13" i="17"/>
  <c r="AU13" i="17"/>
  <c r="AV13" i="17"/>
  <c r="AW13" i="17"/>
  <c r="AX13" i="17"/>
  <c r="AY13" i="17"/>
  <c r="AZ13" i="17"/>
  <c r="BA13" i="17"/>
  <c r="BB13" i="17"/>
  <c r="BC13" i="17"/>
  <c r="BD13" i="17"/>
  <c r="BE13" i="17"/>
  <c r="BF13" i="17"/>
  <c r="BG13" i="17"/>
  <c r="BH13" i="17"/>
  <c r="BI13" i="17"/>
  <c r="BJ13" i="17"/>
  <c r="BK13" i="17"/>
  <c r="BL13" i="17"/>
  <c r="BM13" i="17"/>
  <c r="BN13" i="17"/>
  <c r="BO13" i="17"/>
  <c r="BP13" i="17"/>
  <c r="BQ13" i="17"/>
  <c r="BR13" i="17"/>
  <c r="BS13" i="17"/>
  <c r="BT13" i="17"/>
  <c r="BU13" i="17"/>
  <c r="BV13" i="17"/>
  <c r="BW13" i="17"/>
  <c r="BX13" i="17"/>
  <c r="BY13" i="17"/>
  <c r="BZ13" i="17"/>
  <c r="CA13" i="17"/>
  <c r="AR14" i="17"/>
  <c r="AS14" i="17"/>
  <c r="AT14" i="17"/>
  <c r="AU14" i="17"/>
  <c r="AV14" i="17"/>
  <c r="AW14" i="17"/>
  <c r="AX14" i="17"/>
  <c r="AY14" i="17"/>
  <c r="AZ14" i="17"/>
  <c r="BA14" i="17"/>
  <c r="BB14" i="17"/>
  <c r="BC14" i="17"/>
  <c r="BD14" i="17"/>
  <c r="BE14" i="17"/>
  <c r="BF14" i="17"/>
  <c r="BG14" i="17"/>
  <c r="BH14" i="17"/>
  <c r="BI14" i="17"/>
  <c r="BJ14" i="17"/>
  <c r="BK14" i="17"/>
  <c r="BL14" i="17"/>
  <c r="BM14" i="17"/>
  <c r="BN14" i="17"/>
  <c r="BO14" i="17"/>
  <c r="BP14" i="17"/>
  <c r="BQ14" i="17"/>
  <c r="BR14" i="17"/>
  <c r="BS14" i="17"/>
  <c r="BT14" i="17"/>
  <c r="BU14" i="17"/>
  <c r="BV14" i="17"/>
  <c r="BW14" i="17"/>
  <c r="BX14" i="17"/>
  <c r="BY14" i="17"/>
  <c r="BZ14" i="17"/>
  <c r="CA14" i="17"/>
  <c r="AR15" i="17"/>
  <c r="AS15" i="17"/>
  <c r="AT15" i="17"/>
  <c r="AU15" i="17"/>
  <c r="AV15" i="17"/>
  <c r="AW15" i="17"/>
  <c r="AX15" i="17"/>
  <c r="AY15" i="17"/>
  <c r="AZ15" i="17"/>
  <c r="BA15" i="17"/>
  <c r="BB15" i="17"/>
  <c r="BC15" i="17"/>
  <c r="BD15" i="17"/>
  <c r="BE15" i="17"/>
  <c r="BF15" i="17"/>
  <c r="BG15" i="17"/>
  <c r="BH15" i="17"/>
  <c r="BI15" i="17"/>
  <c r="BJ15" i="17"/>
  <c r="BK15" i="17"/>
  <c r="BL15" i="17"/>
  <c r="BM15" i="17"/>
  <c r="BN15" i="17"/>
  <c r="BO15" i="17"/>
  <c r="BP15" i="17"/>
  <c r="BQ15" i="17"/>
  <c r="BR15" i="17"/>
  <c r="BS15" i="17"/>
  <c r="BT15" i="17"/>
  <c r="BU15" i="17"/>
  <c r="BV15" i="17"/>
  <c r="BW15" i="17"/>
  <c r="BX15" i="17"/>
  <c r="BY15" i="17"/>
  <c r="BZ15" i="17"/>
  <c r="CA15" i="17"/>
  <c r="AR16" i="17"/>
  <c r="AS16" i="17"/>
  <c r="AT16" i="17"/>
  <c r="AU16" i="17"/>
  <c r="AV16" i="17"/>
  <c r="AW16" i="17"/>
  <c r="AX16" i="17"/>
  <c r="AY16" i="17"/>
  <c r="AZ16" i="17"/>
  <c r="BA16" i="17"/>
  <c r="BB16" i="17"/>
  <c r="BC16" i="17"/>
  <c r="BD16" i="17"/>
  <c r="BE16" i="17"/>
  <c r="BF16" i="17"/>
  <c r="BG16" i="17"/>
  <c r="BH16" i="17"/>
  <c r="BI16" i="17"/>
  <c r="BJ16" i="17"/>
  <c r="BK16" i="17"/>
  <c r="BL16" i="17"/>
  <c r="BM16" i="17"/>
  <c r="BN16" i="17"/>
  <c r="BO16" i="17"/>
  <c r="BP16" i="17"/>
  <c r="BQ16" i="17"/>
  <c r="BR16" i="17"/>
  <c r="BS16" i="17"/>
  <c r="BT16" i="17"/>
  <c r="BU16" i="17"/>
  <c r="BV16" i="17"/>
  <c r="BW16" i="17"/>
  <c r="BX16" i="17"/>
  <c r="BY16" i="17"/>
  <c r="BZ16" i="17"/>
  <c r="CA16" i="17"/>
  <c r="AR17" i="17"/>
  <c r="AS17" i="17"/>
  <c r="AT17" i="17"/>
  <c r="AU17" i="17"/>
  <c r="AV17" i="17"/>
  <c r="AW17" i="17"/>
  <c r="AX17" i="17"/>
  <c r="AY17" i="17"/>
  <c r="AZ17" i="17"/>
  <c r="BA17" i="17"/>
  <c r="BB17" i="17"/>
  <c r="BC17" i="17"/>
  <c r="BD17" i="17"/>
  <c r="BE17" i="17"/>
  <c r="BF17" i="17"/>
  <c r="BG17" i="17"/>
  <c r="BH17" i="17"/>
  <c r="BI17" i="17"/>
  <c r="BJ17" i="17"/>
  <c r="BK17" i="17"/>
  <c r="BL17" i="17"/>
  <c r="BM17" i="17"/>
  <c r="BN17" i="17"/>
  <c r="BO17" i="17"/>
  <c r="BP17" i="17"/>
  <c r="BQ17" i="17"/>
  <c r="BR17" i="17"/>
  <c r="BS17" i="17"/>
  <c r="BT17" i="17"/>
  <c r="BU17" i="17"/>
  <c r="BV17" i="17"/>
  <c r="BW17" i="17"/>
  <c r="BX17" i="17"/>
  <c r="BY17" i="17"/>
  <c r="BZ17" i="17"/>
  <c r="CA17" i="17"/>
  <c r="AR18" i="17"/>
  <c r="AS18" i="17"/>
  <c r="AT18" i="17"/>
  <c r="AU18" i="17"/>
  <c r="AV18" i="17"/>
  <c r="AW18" i="17"/>
  <c r="AX18" i="17"/>
  <c r="AY18" i="17"/>
  <c r="AZ18" i="17"/>
  <c r="BA18" i="17"/>
  <c r="BB18" i="17"/>
  <c r="BC18" i="17"/>
  <c r="BD18" i="17"/>
  <c r="BE18" i="17"/>
  <c r="BF18" i="17"/>
  <c r="BG18" i="17"/>
  <c r="BH18" i="17"/>
  <c r="BI18" i="17"/>
  <c r="BJ18" i="17"/>
  <c r="BK18" i="17"/>
  <c r="BL18" i="17"/>
  <c r="BM18" i="17"/>
  <c r="BN18" i="17"/>
  <c r="BO18" i="17"/>
  <c r="BP18" i="17"/>
  <c r="BQ18" i="17"/>
  <c r="BR18" i="17"/>
  <c r="BS18" i="17"/>
  <c r="BT18" i="17"/>
  <c r="BU18" i="17"/>
  <c r="BV18" i="17"/>
  <c r="BW18" i="17"/>
  <c r="BX18" i="17"/>
  <c r="BY18" i="17"/>
  <c r="BZ18" i="17"/>
  <c r="CA18" i="17"/>
  <c r="AR19" i="17"/>
  <c r="AS19" i="17"/>
  <c r="AT19" i="17"/>
  <c r="AU19" i="17"/>
  <c r="AV19" i="17"/>
  <c r="AW19" i="17"/>
  <c r="AX19" i="17"/>
  <c r="AY19" i="17"/>
  <c r="AZ19" i="17"/>
  <c r="BA19" i="17"/>
  <c r="BB19" i="17"/>
  <c r="BC19" i="17"/>
  <c r="BD19" i="17"/>
  <c r="BE19" i="17"/>
  <c r="BF19" i="17"/>
  <c r="BG19" i="17"/>
  <c r="BH19" i="17"/>
  <c r="BI19" i="17"/>
  <c r="BJ19" i="17"/>
  <c r="BK19" i="17"/>
  <c r="BL19" i="17"/>
  <c r="BM19" i="17"/>
  <c r="BN19" i="17"/>
  <c r="BO19" i="17"/>
  <c r="BP19" i="17"/>
  <c r="BQ19" i="17"/>
  <c r="BR19" i="17"/>
  <c r="BS19" i="17"/>
  <c r="BT19" i="17"/>
  <c r="BU19" i="17"/>
  <c r="BV19" i="17"/>
  <c r="BW19" i="17"/>
  <c r="BX19" i="17"/>
  <c r="BY19" i="17"/>
  <c r="BZ19" i="17"/>
  <c r="CA19" i="17"/>
  <c r="AR20" i="17"/>
  <c r="AS20" i="17"/>
  <c r="AT20" i="17"/>
  <c r="AU20" i="17"/>
  <c r="AV20" i="17"/>
  <c r="AW20" i="17"/>
  <c r="AX20" i="17"/>
  <c r="AY20" i="17"/>
  <c r="AZ20" i="17"/>
  <c r="BA20" i="17"/>
  <c r="BB20" i="17"/>
  <c r="BC20" i="17"/>
  <c r="BD20" i="17"/>
  <c r="BE20" i="17"/>
  <c r="BF20" i="17"/>
  <c r="BG20" i="17"/>
  <c r="BH20" i="17"/>
  <c r="BI20" i="17"/>
  <c r="BJ20" i="17"/>
  <c r="BK20" i="17"/>
  <c r="BL20" i="17"/>
  <c r="BM20" i="17"/>
  <c r="BN20" i="17"/>
  <c r="BO20" i="17"/>
  <c r="BP20" i="17"/>
  <c r="BQ20" i="17"/>
  <c r="BR20" i="17"/>
  <c r="BS20" i="17"/>
  <c r="BT20" i="17"/>
  <c r="BU20" i="17"/>
  <c r="BV20" i="17"/>
  <c r="BW20" i="17"/>
  <c r="BX20" i="17"/>
  <c r="BY20" i="17"/>
  <c r="BZ20" i="17"/>
  <c r="CA20" i="17"/>
  <c r="AR21" i="17"/>
  <c r="AS21" i="17"/>
  <c r="AT21" i="17"/>
  <c r="AU21" i="17"/>
  <c r="AV21" i="17"/>
  <c r="AW21" i="17"/>
  <c r="AX21" i="17"/>
  <c r="AY21" i="17"/>
  <c r="AZ21" i="17"/>
  <c r="BA21" i="17"/>
  <c r="BB21" i="17"/>
  <c r="BC21" i="17"/>
  <c r="BD21" i="17"/>
  <c r="BE21" i="17"/>
  <c r="BF21" i="17"/>
  <c r="BG21" i="17"/>
  <c r="BH21" i="17"/>
  <c r="BI21" i="17"/>
  <c r="BJ21" i="17"/>
  <c r="BK21" i="17"/>
  <c r="BL21" i="17"/>
  <c r="BM21" i="17"/>
  <c r="BN21" i="17"/>
  <c r="BO21" i="17"/>
  <c r="BP21" i="17"/>
  <c r="BQ21" i="17"/>
  <c r="BR21" i="17"/>
  <c r="BS21" i="17"/>
  <c r="BT21" i="17"/>
  <c r="BU21" i="17"/>
  <c r="BV21" i="17"/>
  <c r="BW21" i="17"/>
  <c r="BX21" i="17"/>
  <c r="BY21" i="17"/>
  <c r="BZ21" i="17"/>
  <c r="CA21" i="17"/>
  <c r="AS7" i="17"/>
  <c r="AT7" i="17"/>
  <c r="AU7" i="17"/>
  <c r="AV7" i="17"/>
  <c r="AW7" i="17"/>
  <c r="AX7" i="17"/>
  <c r="AY7" i="17"/>
  <c r="AZ7" i="17"/>
  <c r="BA7" i="17"/>
  <c r="BB7" i="17"/>
  <c r="BC7" i="17"/>
  <c r="BD7" i="17"/>
  <c r="BE7" i="17"/>
  <c r="BF7" i="17"/>
  <c r="BG7" i="17"/>
  <c r="BH7" i="17"/>
  <c r="BI7" i="17"/>
  <c r="BJ7" i="17"/>
  <c r="BK7" i="17"/>
  <c r="BL7" i="17"/>
  <c r="BM7" i="17"/>
  <c r="BN7" i="17"/>
  <c r="BO7" i="17"/>
  <c r="BP7" i="17"/>
  <c r="BQ7" i="17"/>
  <c r="BR7" i="17"/>
  <c r="BS7" i="17"/>
  <c r="BT7" i="17"/>
  <c r="BU7" i="17"/>
  <c r="BV7" i="17"/>
  <c r="BW7" i="17"/>
  <c r="BX7" i="17"/>
  <c r="BY7" i="17"/>
  <c r="BZ7" i="17"/>
  <c r="CA7" i="17"/>
  <c r="AR7" i="17"/>
  <c r="AP4" i="17"/>
  <c r="AP8" i="17"/>
  <c r="AQ8" i="17"/>
  <c r="AP9" i="17"/>
  <c r="AQ9" i="17"/>
  <c r="AP10" i="17"/>
  <c r="AQ10" i="17"/>
  <c r="AP11" i="17"/>
  <c r="AQ11" i="17"/>
  <c r="AP12" i="17"/>
  <c r="AQ12" i="17"/>
  <c r="AP13" i="17"/>
  <c r="AQ13" i="17"/>
  <c r="AP14" i="17"/>
  <c r="AQ14" i="17"/>
  <c r="AP15" i="17"/>
  <c r="AQ15" i="17"/>
  <c r="AP16" i="17"/>
  <c r="AQ16" i="17"/>
  <c r="AP17" i="17"/>
  <c r="AQ17" i="17"/>
  <c r="AP18" i="17"/>
  <c r="AQ18" i="17"/>
  <c r="AP19" i="17"/>
  <c r="AQ19" i="17"/>
  <c r="AP20" i="17"/>
  <c r="AQ20" i="17"/>
  <c r="AP21" i="17"/>
  <c r="AQ21" i="17"/>
  <c r="AQ7" i="17"/>
  <c r="AP7" i="17"/>
  <c r="AM22" i="17"/>
  <c r="AN8" i="17"/>
  <c r="CB8" i="17" s="1"/>
  <c r="AN9" i="17"/>
  <c r="CB9" i="17" s="1"/>
  <c r="AN10" i="17"/>
  <c r="CB10" i="17" s="1"/>
  <c r="AN11" i="17"/>
  <c r="CB11" i="17" s="1"/>
  <c r="AN12" i="17"/>
  <c r="CB12" i="17" s="1"/>
  <c r="AN13" i="17"/>
  <c r="CB13" i="17" s="1"/>
  <c r="AN14" i="17"/>
  <c r="CB14" i="17" s="1"/>
  <c r="AN15" i="17"/>
  <c r="CB15" i="17" s="1"/>
  <c r="AN16" i="17"/>
  <c r="CB16" i="17" s="1"/>
  <c r="AN17" i="17"/>
  <c r="CB17" i="17" s="1"/>
  <c r="AN18" i="17"/>
  <c r="CB18" i="17" s="1"/>
  <c r="AN19" i="17"/>
  <c r="CB19" i="17" s="1"/>
  <c r="AN20" i="17"/>
  <c r="CB20" i="17" s="1"/>
  <c r="AN21" i="17"/>
  <c r="CB21" i="17" s="1"/>
  <c r="D22" i="17"/>
  <c r="M20" i="38" l="1"/>
  <c r="AH44" i="38"/>
  <c r="AH42" i="38"/>
  <c r="AY42" i="38"/>
  <c r="AY44" i="38"/>
  <c r="M21" i="38"/>
  <c r="D21" i="38"/>
  <c r="E21" i="38"/>
  <c r="F21" i="38"/>
  <c r="G21" i="38"/>
  <c r="J21" i="38"/>
  <c r="K21" i="38"/>
  <c r="L21" i="38"/>
  <c r="H21" i="38"/>
  <c r="I21" i="38"/>
  <c r="AF44" i="38"/>
  <c r="AF42" i="38"/>
  <c r="AW42" i="38"/>
  <c r="AW44" i="38"/>
  <c r="AD44" i="38"/>
  <c r="AD42" i="38"/>
  <c r="AV44" i="38"/>
  <c r="AV42" i="38"/>
  <c r="AJ44" i="38"/>
  <c r="AJ42" i="38"/>
  <c r="AU44" i="38"/>
  <c r="AU42" i="38"/>
  <c r="AE42" i="38"/>
  <c r="AE44" i="38"/>
  <c r="AX42" i="38"/>
  <c r="AX44" i="38"/>
  <c r="AM44" i="38"/>
  <c r="AM42" i="38"/>
  <c r="AT44" i="38"/>
  <c r="AT42" i="38"/>
  <c r="AL42" i="38"/>
  <c r="AL44" i="38"/>
  <c r="AS42" i="38"/>
  <c r="AS44" i="38"/>
  <c r="G31" i="38"/>
  <c r="H31" i="38"/>
  <c r="I31" i="38"/>
  <c r="D31" i="38"/>
  <c r="AK44" i="38"/>
  <c r="AK42" i="38"/>
  <c r="H22" i="38"/>
  <c r="J30" i="38"/>
  <c r="AR42" i="38"/>
  <c r="AR44" i="38"/>
  <c r="F22" i="38"/>
  <c r="I30" i="38"/>
  <c r="D30" i="38"/>
  <c r="AI42" i="38"/>
  <c r="AI44" i="38"/>
  <c r="AQ44" i="38"/>
  <c r="AQ42" i="38"/>
  <c r="L22" i="38"/>
  <c r="H30" i="38"/>
  <c r="M22" i="38"/>
  <c r="I22" i="38"/>
  <c r="AG44" i="38"/>
  <c r="AG42" i="38"/>
  <c r="AZ44" i="38"/>
  <c r="AZ42" i="38"/>
  <c r="G22" i="38"/>
  <c r="G30" i="38"/>
  <c r="X45" i="4"/>
  <c r="X67" i="4"/>
  <c r="T45" i="4"/>
  <c r="BW22" i="17"/>
  <c r="BO22" i="17"/>
  <c r="BG22" i="17"/>
  <c r="AY22" i="17"/>
  <c r="AN82" i="17"/>
  <c r="AW82" i="17"/>
  <c r="BE82" i="17"/>
  <c r="BQ82" i="17"/>
  <c r="BY82" i="17"/>
  <c r="CA22" i="17"/>
  <c r="BS22" i="17"/>
  <c r="BK22" i="17"/>
  <c r="BC22" i="17"/>
  <c r="AU22" i="17"/>
  <c r="AS82" i="17"/>
  <c r="BA82" i="17"/>
  <c r="BI82" i="17"/>
  <c r="BM82" i="17"/>
  <c r="BU82" i="17"/>
  <c r="AT82" i="17"/>
  <c r="BB82" i="17"/>
  <c r="BJ82" i="17"/>
  <c r="BR82" i="17"/>
  <c r="BZ82" i="17"/>
  <c r="BY22" i="17"/>
  <c r="BU22" i="17"/>
  <c r="BQ22" i="17"/>
  <c r="BM22" i="17"/>
  <c r="BI22" i="17"/>
  <c r="BE22" i="17"/>
  <c r="BA22" i="17"/>
  <c r="AW22" i="17"/>
  <c r="AS22" i="17"/>
  <c r="AU82" i="17"/>
  <c r="AY82" i="17"/>
  <c r="BC82" i="17"/>
  <c r="BG82" i="17"/>
  <c r="BK82" i="17"/>
  <c r="BO82" i="17"/>
  <c r="BS82" i="17"/>
  <c r="BW82" i="17"/>
  <c r="CA82" i="17"/>
  <c r="AX82" i="17"/>
  <c r="BF82" i="17"/>
  <c r="BN82" i="17"/>
  <c r="BV82" i="17"/>
  <c r="AR22" i="17"/>
  <c r="AR82" i="17"/>
  <c r="AV82" i="17"/>
  <c r="AZ82" i="17"/>
  <c r="BD82" i="17"/>
  <c r="BH82" i="17"/>
  <c r="BL82" i="17"/>
  <c r="BP82" i="17"/>
  <c r="BT82" i="17"/>
  <c r="BX82" i="17"/>
  <c r="N50" i="5"/>
  <c r="CB67" i="17"/>
  <c r="CB82" i="17" s="1"/>
  <c r="BZ22" i="17"/>
  <c r="BV22" i="17"/>
  <c r="BR22" i="17"/>
  <c r="BN22" i="17"/>
  <c r="BJ22" i="17"/>
  <c r="BF22" i="17"/>
  <c r="BB22" i="17"/>
  <c r="AX22" i="17"/>
  <c r="AT22" i="17"/>
  <c r="AT42" i="17"/>
  <c r="AX42" i="17"/>
  <c r="BB42" i="17"/>
  <c r="BF42" i="17"/>
  <c r="BJ42" i="17"/>
  <c r="BN42" i="17"/>
  <c r="BR42" i="17"/>
  <c r="BV42" i="17"/>
  <c r="BZ42" i="17"/>
  <c r="AR62" i="17"/>
  <c r="AV62" i="17"/>
  <c r="AZ62" i="17"/>
  <c r="BD62" i="17"/>
  <c r="BH62" i="17"/>
  <c r="BL62" i="17"/>
  <c r="BP62" i="17"/>
  <c r="BT62" i="17"/>
  <c r="BX62" i="17"/>
  <c r="BA62" i="17"/>
  <c r="BQ62" i="17"/>
  <c r="BL22" i="17"/>
  <c r="AV22" i="17"/>
  <c r="AS62" i="17"/>
  <c r="AW62" i="17"/>
  <c r="BE62" i="17"/>
  <c r="BI62" i="17"/>
  <c r="BM62" i="17"/>
  <c r="BU62" i="17"/>
  <c r="BY62" i="17"/>
  <c r="BX22" i="17"/>
  <c r="BT22" i="17"/>
  <c r="BT88" i="17" s="1"/>
  <c r="BP22" i="17"/>
  <c r="BH22" i="17"/>
  <c r="BD22" i="17"/>
  <c r="AZ22" i="17"/>
  <c r="AN62" i="17"/>
  <c r="AT62" i="17"/>
  <c r="AX62" i="17"/>
  <c r="BB62" i="17"/>
  <c r="BF62" i="17"/>
  <c r="BJ62" i="17"/>
  <c r="BN62" i="17"/>
  <c r="BR62" i="17"/>
  <c r="BV62" i="17"/>
  <c r="BZ62" i="17"/>
  <c r="AU62" i="17"/>
  <c r="AY62" i="17"/>
  <c r="BC62" i="17"/>
  <c r="BG62" i="17"/>
  <c r="BK62" i="17"/>
  <c r="BO62" i="17"/>
  <c r="BS62" i="17"/>
  <c r="BW62" i="17"/>
  <c r="CA62" i="17"/>
  <c r="CB47" i="17"/>
  <c r="CB62" i="17" s="1"/>
  <c r="AU42" i="17"/>
  <c r="AY42" i="17"/>
  <c r="BC42" i="17"/>
  <c r="BG42" i="17"/>
  <c r="BK42" i="17"/>
  <c r="BO42" i="17"/>
  <c r="BS42" i="17"/>
  <c r="BW42" i="17"/>
  <c r="CA42" i="17"/>
  <c r="AR42" i="17"/>
  <c r="AV42" i="17"/>
  <c r="AZ42" i="17"/>
  <c r="BD42" i="17"/>
  <c r="BH42" i="17"/>
  <c r="BL42" i="17"/>
  <c r="BP42" i="17"/>
  <c r="BT42" i="17"/>
  <c r="BX42" i="17"/>
  <c r="AN42" i="17"/>
  <c r="AS42" i="17"/>
  <c r="AW42" i="17"/>
  <c r="BA42" i="17"/>
  <c r="BE42" i="17"/>
  <c r="BI42" i="17"/>
  <c r="BM42" i="17"/>
  <c r="BQ42" i="17"/>
  <c r="BU42" i="17"/>
  <c r="BY42" i="17"/>
  <c r="CB27" i="17"/>
  <c r="CB42" i="17" s="1"/>
  <c r="H65" i="34"/>
  <c r="H64" i="34"/>
  <c r="M64" i="34" s="1"/>
  <c r="H63" i="34"/>
  <c r="M63" i="34" s="1"/>
  <c r="H62" i="34"/>
  <c r="M62" i="34" s="1"/>
  <c r="H61" i="34"/>
  <c r="H60" i="34"/>
  <c r="M60" i="34" s="1"/>
  <c r="H59" i="34"/>
  <c r="M59" i="34" s="1"/>
  <c r="H58" i="34"/>
  <c r="M58" i="34" s="1"/>
  <c r="H56" i="34"/>
  <c r="H55" i="34"/>
  <c r="M55" i="34" s="1"/>
  <c r="H54" i="34"/>
  <c r="M54" i="34" s="1"/>
  <c r="H53" i="34"/>
  <c r="M53" i="34" s="1"/>
  <c r="H52" i="34"/>
  <c r="H51" i="34"/>
  <c r="M51" i="34" s="1"/>
  <c r="H50" i="34"/>
  <c r="M44" i="34"/>
  <c r="H43" i="34"/>
  <c r="H42" i="34"/>
  <c r="H41" i="34"/>
  <c r="H40" i="34"/>
  <c r="H39" i="34"/>
  <c r="H38" i="34"/>
  <c r="H36" i="34"/>
  <c r="M36" i="34" s="1"/>
  <c r="H35" i="34"/>
  <c r="M35" i="34" s="1"/>
  <c r="H19" i="34"/>
  <c r="H15" i="34"/>
  <c r="M15" i="34" s="1"/>
  <c r="H14" i="34"/>
  <c r="H13" i="34"/>
  <c r="M13" i="34" s="1"/>
  <c r="H12" i="34"/>
  <c r="M12" i="34" s="1"/>
  <c r="H11" i="34"/>
  <c r="M11" i="34" s="1"/>
  <c r="H10" i="34"/>
  <c r="G15" i="4"/>
  <c r="G14" i="4"/>
  <c r="G13" i="4"/>
  <c r="G12" i="4"/>
  <c r="L12" i="4" s="1"/>
  <c r="G11" i="4"/>
  <c r="L11" i="4" s="1"/>
  <c r="G10" i="4"/>
  <c r="G56" i="4"/>
  <c r="G55" i="4"/>
  <c r="G54" i="4"/>
  <c r="L54" i="4" s="1"/>
  <c r="G53" i="4"/>
  <c r="L53" i="4" s="1"/>
  <c r="G52" i="4"/>
  <c r="G51" i="4"/>
  <c r="G50" i="4"/>
  <c r="G60" i="4"/>
  <c r="G61" i="4"/>
  <c r="L61" i="4" s="1"/>
  <c r="G62" i="4"/>
  <c r="G63" i="4"/>
  <c r="L63" i="4" s="1"/>
  <c r="G64" i="4"/>
  <c r="G65" i="4"/>
  <c r="L65" i="4" s="1"/>
  <c r="G59" i="4"/>
  <c r="L59" i="4" s="1"/>
  <c r="G58" i="4"/>
  <c r="G43" i="4"/>
  <c r="J43" i="4" s="1"/>
  <c r="R43" i="4" s="1"/>
  <c r="G42" i="4"/>
  <c r="J42" i="4" s="1"/>
  <c r="S42" i="4" s="1"/>
  <c r="G41" i="4"/>
  <c r="J41" i="4" s="1"/>
  <c r="G40" i="4"/>
  <c r="G39" i="4"/>
  <c r="J39" i="4" s="1"/>
  <c r="R39" i="4" s="1"/>
  <c r="G38" i="4"/>
  <c r="J38" i="4" s="1"/>
  <c r="S38" i="4" s="1"/>
  <c r="G36" i="4"/>
  <c r="G35" i="4"/>
  <c r="L35" i="4" s="1"/>
  <c r="G34" i="4"/>
  <c r="L34" i="4" s="1"/>
  <c r="G33" i="4"/>
  <c r="L33" i="4" s="1"/>
  <c r="G32" i="4"/>
  <c r="L32" i="4" s="1"/>
  <c r="G31" i="4"/>
  <c r="L31" i="4" s="1"/>
  <c r="G30" i="4"/>
  <c r="G29" i="4"/>
  <c r="L29" i="4" s="1"/>
  <c r="J28" i="4"/>
  <c r="R28" i="4" s="1"/>
  <c r="G28" i="4"/>
  <c r="L28" i="4" s="1"/>
  <c r="G27" i="4"/>
  <c r="L27" i="4" s="1"/>
  <c r="G26" i="4"/>
  <c r="G25" i="4"/>
  <c r="L25" i="4" s="1"/>
  <c r="J15" i="25" l="1"/>
  <c r="E15" i="25"/>
  <c r="BK88" i="17"/>
  <c r="F31" i="38"/>
  <c r="G15" i="25" s="1"/>
  <c r="L20" i="38"/>
  <c r="L51" i="38" s="1"/>
  <c r="AW88" i="17"/>
  <c r="E31" i="38"/>
  <c r="F15" i="25" s="1"/>
  <c r="K20" i="38"/>
  <c r="M31" i="38"/>
  <c r="N15" i="25" s="1"/>
  <c r="I20" i="38"/>
  <c r="I51" i="38" s="1"/>
  <c r="I52" i="38" s="1"/>
  <c r="I58" i="38" s="1"/>
  <c r="K31" i="38"/>
  <c r="L15" i="25" s="1"/>
  <c r="H20" i="38"/>
  <c r="H51" i="38" s="1"/>
  <c r="H52" i="38" s="1"/>
  <c r="H58" i="38" s="1"/>
  <c r="G20" i="38"/>
  <c r="M51" i="38"/>
  <c r="J20" i="38"/>
  <c r="L31" i="38"/>
  <c r="M15" i="25" s="1"/>
  <c r="F20" i="38"/>
  <c r="I15" i="25"/>
  <c r="H15" i="25"/>
  <c r="D20" i="38"/>
  <c r="D51" i="38" s="1"/>
  <c r="D52" i="38" s="1"/>
  <c r="D58" i="38" s="1"/>
  <c r="J31" i="38"/>
  <c r="K15" i="25" s="1"/>
  <c r="E20" i="38"/>
  <c r="M19" i="34"/>
  <c r="K19" i="34"/>
  <c r="BN88" i="17"/>
  <c r="BN89" i="17" s="1"/>
  <c r="BN90" i="17" s="1"/>
  <c r="L51" i="4"/>
  <c r="J51" i="4"/>
  <c r="S51" i="4" s="1"/>
  <c r="AZ88" i="17"/>
  <c r="AZ89" i="17" s="1"/>
  <c r="AZ90" i="17" s="1"/>
  <c r="J26" i="4"/>
  <c r="L26" i="4"/>
  <c r="W26" i="4" s="1"/>
  <c r="L52" i="4"/>
  <c r="W52" i="4" s="1"/>
  <c r="L56" i="4"/>
  <c r="W56" i="4" s="1"/>
  <c r="J13" i="4"/>
  <c r="S13" i="4" s="1"/>
  <c r="L13" i="4"/>
  <c r="V13" i="4" s="1"/>
  <c r="BD88" i="17"/>
  <c r="BX88" i="17"/>
  <c r="AV88" i="17"/>
  <c r="BB88" i="17"/>
  <c r="BR88" i="17"/>
  <c r="BR89" i="17" s="1"/>
  <c r="BR90" i="17" s="1"/>
  <c r="AR88" i="17"/>
  <c r="BA88" i="17"/>
  <c r="BQ88" i="17"/>
  <c r="BQ89" i="17" s="1"/>
  <c r="BQ90" i="17" s="1"/>
  <c r="BS88" i="17"/>
  <c r="BS89" i="17" s="1"/>
  <c r="BS90" i="17" s="1"/>
  <c r="BG88" i="17"/>
  <c r="BG89" i="17" s="1"/>
  <c r="J55" i="4"/>
  <c r="S55" i="4" s="1"/>
  <c r="L55" i="4"/>
  <c r="U55" i="4" s="1"/>
  <c r="AY88" i="17"/>
  <c r="J30" i="4"/>
  <c r="L30" i="4"/>
  <c r="J64" i="4"/>
  <c r="R64" i="4" s="1"/>
  <c r="L64" i="4"/>
  <c r="W64" i="4" s="1"/>
  <c r="J60" i="4"/>
  <c r="R60" i="4" s="1"/>
  <c r="L60" i="4"/>
  <c r="J10" i="4"/>
  <c r="R10" i="4" s="1"/>
  <c r="L10" i="4"/>
  <c r="V10" i="4" s="1"/>
  <c r="J14" i="4"/>
  <c r="R14" i="4" s="1"/>
  <c r="L14" i="4"/>
  <c r="K52" i="34"/>
  <c r="M52" i="34"/>
  <c r="K56" i="34"/>
  <c r="M56" i="34"/>
  <c r="K61" i="34"/>
  <c r="M61" i="34"/>
  <c r="K65" i="34"/>
  <c r="M65" i="34"/>
  <c r="BH88" i="17"/>
  <c r="BL88" i="17"/>
  <c r="BF88" i="17"/>
  <c r="BV88" i="17"/>
  <c r="CA88" i="17"/>
  <c r="BE88" i="17"/>
  <c r="BU88" i="17"/>
  <c r="AU88" i="17"/>
  <c r="AU89" i="17" s="1"/>
  <c r="AU90" i="17" s="1"/>
  <c r="BO88" i="17"/>
  <c r="J36" i="4"/>
  <c r="R36" i="4" s="1"/>
  <c r="L36" i="4"/>
  <c r="W36" i="4" s="1"/>
  <c r="J62" i="4"/>
  <c r="R62" i="4" s="1"/>
  <c r="L62" i="4"/>
  <c r="U62" i="4" s="1"/>
  <c r="M50" i="34"/>
  <c r="K50" i="34"/>
  <c r="AX88" i="17"/>
  <c r="AX89" i="17" s="1"/>
  <c r="AX90" i="17" s="1"/>
  <c r="BM88" i="17"/>
  <c r="BM89" i="17" s="1"/>
  <c r="J58" i="4"/>
  <c r="R58" i="4" s="1"/>
  <c r="L58" i="4"/>
  <c r="L50" i="4"/>
  <c r="W50" i="4" s="1"/>
  <c r="J50" i="4"/>
  <c r="J15" i="4"/>
  <c r="L15" i="4"/>
  <c r="BP88" i="17"/>
  <c r="BP89" i="17" s="1"/>
  <c r="BP90" i="17" s="1"/>
  <c r="AT88" i="17"/>
  <c r="AT89" i="17" s="1"/>
  <c r="AT90" i="17" s="1"/>
  <c r="BJ88" i="17"/>
  <c r="BJ89" i="17" s="1"/>
  <c r="BZ88" i="17"/>
  <c r="BZ89" i="17" s="1"/>
  <c r="BZ90" i="17" s="1"/>
  <c r="AS88" i="17"/>
  <c r="AS89" i="17" s="1"/>
  <c r="AS90" i="17" s="1"/>
  <c r="BI88" i="17"/>
  <c r="BI89" i="17" s="1"/>
  <c r="BI90" i="17" s="1"/>
  <c r="BY88" i="17"/>
  <c r="BY89" i="17" s="1"/>
  <c r="BC88" i="17"/>
  <c r="BW88" i="17"/>
  <c r="BW89" i="17" s="1"/>
  <c r="BW90" i="17" s="1"/>
  <c r="M10" i="34"/>
  <c r="K10" i="34"/>
  <c r="M14" i="34"/>
  <c r="K63" i="34"/>
  <c r="J52" i="4"/>
  <c r="R52" i="4" s="1"/>
  <c r="J34" i="4"/>
  <c r="S34" i="4" s="1"/>
  <c r="J56" i="4"/>
  <c r="R56" i="4" s="1"/>
  <c r="J32" i="4"/>
  <c r="R32" i="4" s="1"/>
  <c r="J63" i="4"/>
  <c r="R63" i="4" s="1"/>
  <c r="U14" i="4"/>
  <c r="Q55" i="4"/>
  <c r="G44" i="4"/>
  <c r="J27" i="4"/>
  <c r="S27" i="4" s="1"/>
  <c r="J35" i="4"/>
  <c r="S35" i="4" s="1"/>
  <c r="W60" i="4"/>
  <c r="W65" i="4"/>
  <c r="W61" i="4"/>
  <c r="U51" i="4"/>
  <c r="W13" i="4"/>
  <c r="W27" i="4"/>
  <c r="W31" i="4"/>
  <c r="Q51" i="4"/>
  <c r="W35" i="4"/>
  <c r="W59" i="4"/>
  <c r="W63" i="4"/>
  <c r="BA89" i="17"/>
  <c r="BA90" i="17" s="1"/>
  <c r="BO89" i="17"/>
  <c r="BO90" i="17" s="1"/>
  <c r="BE89" i="17"/>
  <c r="BE90" i="17" s="1"/>
  <c r="AY89" i="17"/>
  <c r="AY90" i="17" s="1"/>
  <c r="CA89" i="17"/>
  <c r="CA90" i="17" s="1"/>
  <c r="BK89" i="17"/>
  <c r="BK90" i="17" s="1"/>
  <c r="BC89" i="17"/>
  <c r="BC90" i="17" s="1"/>
  <c r="BT89" i="17"/>
  <c r="BT90" i="17" s="1"/>
  <c r="BU89" i="17"/>
  <c r="BU90" i="17" s="1"/>
  <c r="BD89" i="17"/>
  <c r="BX89" i="17"/>
  <c r="BX90" i="17" s="1"/>
  <c r="AV89" i="17"/>
  <c r="AV90" i="17" s="1"/>
  <c r="BB89" i="17"/>
  <c r="BH89" i="17"/>
  <c r="BH90" i="17" s="1"/>
  <c r="BL89" i="17"/>
  <c r="BL90" i="17" s="1"/>
  <c r="BF89" i="17"/>
  <c r="BF90" i="17" s="1"/>
  <c r="BV89" i="17"/>
  <c r="AR89" i="17"/>
  <c r="AR90" i="17" s="1"/>
  <c r="AW89" i="17"/>
  <c r="AW90" i="17" s="1"/>
  <c r="K58" i="34"/>
  <c r="K53" i="34"/>
  <c r="K59" i="34"/>
  <c r="K62" i="34"/>
  <c r="H44" i="34"/>
  <c r="K55" i="34"/>
  <c r="H16" i="34"/>
  <c r="K51" i="34"/>
  <c r="H37" i="34"/>
  <c r="K54" i="34"/>
  <c r="K60" i="34"/>
  <c r="K64" i="34"/>
  <c r="Q13" i="4"/>
  <c r="V11" i="4"/>
  <c r="W11" i="4"/>
  <c r="U11" i="4"/>
  <c r="U12" i="4"/>
  <c r="W12" i="4"/>
  <c r="V12" i="4"/>
  <c r="Q15" i="4"/>
  <c r="S15" i="4"/>
  <c r="R15" i="4"/>
  <c r="U13" i="4"/>
  <c r="J11" i="4"/>
  <c r="J12" i="4"/>
  <c r="U54" i="4"/>
  <c r="W54" i="4"/>
  <c r="V54" i="4"/>
  <c r="U50" i="4"/>
  <c r="L57" i="4"/>
  <c r="V50" i="4"/>
  <c r="V53" i="4"/>
  <c r="W53" i="4"/>
  <c r="U53" i="4"/>
  <c r="V51" i="4"/>
  <c r="U52" i="4"/>
  <c r="J53" i="4"/>
  <c r="V55" i="4"/>
  <c r="U56" i="4"/>
  <c r="W51" i="4"/>
  <c r="J54" i="4"/>
  <c r="S41" i="4"/>
  <c r="Q41" i="4"/>
  <c r="V34" i="4"/>
  <c r="U34" i="4"/>
  <c r="J31" i="4"/>
  <c r="S31" i="4" s="1"/>
  <c r="J61" i="4"/>
  <c r="R61" i="4" s="1"/>
  <c r="J65" i="4"/>
  <c r="R65" i="4" s="1"/>
  <c r="W30" i="4"/>
  <c r="J59" i="4"/>
  <c r="R59" i="4" s="1"/>
  <c r="U58" i="4"/>
  <c r="S64" i="4"/>
  <c r="U59" i="4"/>
  <c r="U60" i="4"/>
  <c r="U61" i="4"/>
  <c r="U63" i="4"/>
  <c r="U65" i="4"/>
  <c r="V59" i="4"/>
  <c r="Q60" i="4"/>
  <c r="V60" i="4"/>
  <c r="V61" i="4"/>
  <c r="Q62" i="4"/>
  <c r="V63" i="4"/>
  <c r="Q64" i="4"/>
  <c r="V64" i="4"/>
  <c r="V65" i="4"/>
  <c r="S63" i="4"/>
  <c r="S39" i="4"/>
  <c r="S43" i="4"/>
  <c r="Q38" i="4"/>
  <c r="J40" i="4"/>
  <c r="J44" i="4" s="1"/>
  <c r="R41" i="4"/>
  <c r="Q42" i="4"/>
  <c r="L44" i="4"/>
  <c r="R38" i="4"/>
  <c r="Q39" i="4"/>
  <c r="R42" i="4"/>
  <c r="Q43" i="4"/>
  <c r="S26" i="4"/>
  <c r="Q26" i="4"/>
  <c r="R26" i="4"/>
  <c r="V29" i="4"/>
  <c r="U29" i="4"/>
  <c r="W29" i="4"/>
  <c r="V33" i="4"/>
  <c r="U33" i="4"/>
  <c r="W33" i="4"/>
  <c r="W28" i="4"/>
  <c r="V28" i="4"/>
  <c r="U28" i="4"/>
  <c r="V36" i="4"/>
  <c r="S30" i="4"/>
  <c r="R30" i="4"/>
  <c r="Q30" i="4"/>
  <c r="V25" i="4"/>
  <c r="U25" i="4"/>
  <c r="W25" i="4"/>
  <c r="W32" i="4"/>
  <c r="V32" i="4"/>
  <c r="U32" i="4"/>
  <c r="U35" i="4"/>
  <c r="S36" i="4"/>
  <c r="J25" i="4"/>
  <c r="V27" i="4"/>
  <c r="J29" i="4"/>
  <c r="V31" i="4"/>
  <c r="J33" i="4"/>
  <c r="R34" i="4"/>
  <c r="W34" i="4"/>
  <c r="Q35" i="4"/>
  <c r="V35" i="4"/>
  <c r="U27" i="4"/>
  <c r="U31" i="4"/>
  <c r="Q28" i="4"/>
  <c r="R35" i="4"/>
  <c r="Q36" i="4"/>
  <c r="S28" i="4"/>
  <c r="G37" i="4"/>
  <c r="G16" i="4"/>
  <c r="AL22" i="17"/>
  <c r="AK22" i="17"/>
  <c r="AJ22" i="17"/>
  <c r="AI22" i="17"/>
  <c r="AH22" i="17"/>
  <c r="AG22"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AN7" i="17"/>
  <c r="AN22" i="17" s="1"/>
  <c r="K38" i="31"/>
  <c r="K40" i="31" s="1"/>
  <c r="J38" i="31"/>
  <c r="J40" i="31" s="1"/>
  <c r="I38" i="31"/>
  <c r="I40" i="31"/>
  <c r="H38" i="31"/>
  <c r="H40" i="31"/>
  <c r="G38" i="31"/>
  <c r="G40" i="31"/>
  <c r="K37" i="31"/>
  <c r="J37" i="31"/>
  <c r="I37" i="31"/>
  <c r="H37" i="31"/>
  <c r="G37" i="31"/>
  <c r="K34" i="31"/>
  <c r="J34" i="31"/>
  <c r="I34" i="31"/>
  <c r="H34" i="31"/>
  <c r="G34" i="31"/>
  <c r="K31" i="31"/>
  <c r="J31" i="31"/>
  <c r="I31" i="31"/>
  <c r="H31" i="31"/>
  <c r="G31" i="31"/>
  <c r="K18" i="31"/>
  <c r="J18" i="31"/>
  <c r="I18" i="31"/>
  <c r="H18" i="31"/>
  <c r="G18" i="31"/>
  <c r="G16" i="31"/>
  <c r="H10" i="31" s="1"/>
  <c r="K6" i="31"/>
  <c r="J6" i="31"/>
  <c r="I6" i="31"/>
  <c r="H6" i="31"/>
  <c r="G6" i="31"/>
  <c r="G8" i="31" s="1"/>
  <c r="H4" i="31" s="1"/>
  <c r="H21" i="25"/>
  <c r="G21" i="25"/>
  <c r="F21" i="25"/>
  <c r="AS97" i="17" l="1"/>
  <c r="E51" i="38"/>
  <c r="E52" i="38" s="1"/>
  <c r="E58" i="38" s="1"/>
  <c r="S56" i="4"/>
  <c r="U36" i="4"/>
  <c r="R55" i="4"/>
  <c r="R13" i="4"/>
  <c r="K51" i="38"/>
  <c r="K52" i="38" s="1"/>
  <c r="K58" i="38" s="1"/>
  <c r="Q32" i="4"/>
  <c r="V56" i="4"/>
  <c r="Q14" i="4"/>
  <c r="S32" i="4"/>
  <c r="S58" i="4"/>
  <c r="V52" i="4"/>
  <c r="Q10" i="4"/>
  <c r="J51" i="38"/>
  <c r="J52" i="38" s="1"/>
  <c r="J58" i="38" s="1"/>
  <c r="L52" i="38"/>
  <c r="L58" i="38" s="1"/>
  <c r="G17" i="31"/>
  <c r="Q58" i="4"/>
  <c r="S60" i="4"/>
  <c r="Q52" i="4"/>
  <c r="M52" i="38"/>
  <c r="M58" i="38" s="1"/>
  <c r="S62" i="4"/>
  <c r="U64" i="4"/>
  <c r="U66" i="4" s="1"/>
  <c r="R51" i="4"/>
  <c r="S14" i="4"/>
  <c r="G51" i="38"/>
  <c r="G52" i="38" s="1"/>
  <c r="G58" i="38" s="1"/>
  <c r="F51" i="38"/>
  <c r="F52" i="38" s="1"/>
  <c r="F58" i="38" s="1"/>
  <c r="R37" i="34"/>
  <c r="S37" i="34"/>
  <c r="T37" i="34"/>
  <c r="Q37" i="34"/>
  <c r="T16" i="34"/>
  <c r="U16" i="34"/>
  <c r="U45" i="34" s="1"/>
  <c r="K24" i="35" s="1"/>
  <c r="K39" i="35" s="1"/>
  <c r="K43" i="35" s="1"/>
  <c r="K44" i="35" s="1"/>
  <c r="R16" i="34"/>
  <c r="V16" i="34"/>
  <c r="V45" i="34" s="1"/>
  <c r="L24" i="35" s="1"/>
  <c r="L39" i="35" s="1"/>
  <c r="L43" i="35" s="1"/>
  <c r="L44" i="35" s="1"/>
  <c r="S16" i="34"/>
  <c r="W16" i="34"/>
  <c r="W45" i="34" s="1"/>
  <c r="M24" i="35" s="1"/>
  <c r="M39" i="35" s="1"/>
  <c r="M43" i="35" s="1"/>
  <c r="M44" i="35" s="1"/>
  <c r="M45" i="35" s="1"/>
  <c r="S10" i="4"/>
  <c r="BG90" i="17"/>
  <c r="AS99" i="17"/>
  <c r="G9" i="31"/>
  <c r="H16" i="31"/>
  <c r="I10" i="31" s="1"/>
  <c r="Q56" i="4"/>
  <c r="J16" i="4"/>
  <c r="W10" i="4"/>
  <c r="U10" i="4"/>
  <c r="V14" i="4"/>
  <c r="E22" i="25"/>
  <c r="AA16" i="34"/>
  <c r="AA45" i="34" s="1"/>
  <c r="G26" i="35" s="1"/>
  <c r="Z16" i="34"/>
  <c r="P16" i="34"/>
  <c r="K44" i="34"/>
  <c r="L37" i="4"/>
  <c r="Q63" i="4"/>
  <c r="Q31" i="4"/>
  <c r="V62" i="4"/>
  <c r="R66" i="4"/>
  <c r="S52" i="4"/>
  <c r="Q34" i="4"/>
  <c r="W14" i="4"/>
  <c r="R27" i="4"/>
  <c r="Q61" i="4"/>
  <c r="S61" i="4"/>
  <c r="W62" i="4"/>
  <c r="Q27" i="4"/>
  <c r="J66" i="4"/>
  <c r="W55" i="4"/>
  <c r="W57" i="4" s="1"/>
  <c r="W58" i="4"/>
  <c r="AS94" i="17"/>
  <c r="CB88" i="17"/>
  <c r="AT95" i="17"/>
  <c r="BJ90" i="17"/>
  <c r="AT100" i="17" s="1"/>
  <c r="BM90" i="17"/>
  <c r="AT101" i="17" s="1"/>
  <c r="AS101" i="17"/>
  <c r="AT99" i="17"/>
  <c r="AU99" i="17" s="1"/>
  <c r="CB89" i="17"/>
  <c r="AT96" i="17"/>
  <c r="BB90" i="17"/>
  <c r="AT97" i="17" s="1"/>
  <c r="AU97" i="17" s="1"/>
  <c r="AS102" i="17"/>
  <c r="AS100" i="17"/>
  <c r="AS103" i="17"/>
  <c r="BV90" i="17"/>
  <c r="AT104" i="17" s="1"/>
  <c r="AS104" i="17"/>
  <c r="BY90" i="17"/>
  <c r="AT105" i="17" s="1"/>
  <c r="AS105" i="17"/>
  <c r="AS96" i="17"/>
  <c r="AS95" i="17"/>
  <c r="AU95" i="17" s="1"/>
  <c r="AT102" i="17"/>
  <c r="BD90" i="17"/>
  <c r="AT98" i="17" s="1"/>
  <c r="AS98" i="17"/>
  <c r="AT103" i="17"/>
  <c r="AT94" i="17"/>
  <c r="CB7" i="17"/>
  <c r="CB22" i="17" s="1"/>
  <c r="K37" i="34"/>
  <c r="K57" i="34"/>
  <c r="M37" i="34"/>
  <c r="M66" i="34"/>
  <c r="H45" i="34"/>
  <c r="O44" i="34"/>
  <c r="N44" i="34"/>
  <c r="M16" i="34"/>
  <c r="K66" i="34"/>
  <c r="M57" i="34"/>
  <c r="K16" i="34"/>
  <c r="V15" i="4"/>
  <c r="W15" i="4"/>
  <c r="U15" i="4"/>
  <c r="S12" i="4"/>
  <c r="R12" i="4"/>
  <c r="Q12" i="4"/>
  <c r="Q11" i="4"/>
  <c r="S11" i="4"/>
  <c r="S16" i="4" s="1"/>
  <c r="R11" i="4"/>
  <c r="R16" i="4" s="1"/>
  <c r="V58" i="4"/>
  <c r="V66" i="4" s="1"/>
  <c r="S54" i="4"/>
  <c r="R54" i="4"/>
  <c r="Q54" i="4"/>
  <c r="S50" i="4"/>
  <c r="J57" i="4"/>
  <c r="R50" i="4"/>
  <c r="Q50" i="4"/>
  <c r="Q53" i="4"/>
  <c r="S53" i="4"/>
  <c r="R53" i="4"/>
  <c r="U57" i="4"/>
  <c r="V57" i="4"/>
  <c r="G45" i="4"/>
  <c r="R31" i="4"/>
  <c r="Q65" i="4"/>
  <c r="Q59" i="4"/>
  <c r="L66" i="4"/>
  <c r="L67" i="4" s="1"/>
  <c r="V26" i="4"/>
  <c r="U26" i="4"/>
  <c r="U37" i="4" s="1"/>
  <c r="J37" i="4"/>
  <c r="S59" i="4"/>
  <c r="V30" i="4"/>
  <c r="U30" i="4"/>
  <c r="S65" i="4"/>
  <c r="Q40" i="4"/>
  <c r="R40" i="4"/>
  <c r="R44" i="4" s="1"/>
  <c r="S40" i="4"/>
  <c r="S44" i="4" s="1"/>
  <c r="Q44" i="4"/>
  <c r="Q29" i="4"/>
  <c r="S29" i="4"/>
  <c r="R29" i="4"/>
  <c r="Q33" i="4"/>
  <c r="S33" i="4"/>
  <c r="R33" i="4"/>
  <c r="Q25" i="4"/>
  <c r="R25" i="4"/>
  <c r="S25" i="4"/>
  <c r="L16" i="4"/>
  <c r="W37" i="4"/>
  <c r="Q66" i="4" l="1"/>
  <c r="H15" i="37"/>
  <c r="G53" i="35"/>
  <c r="G54" i="35" s="1"/>
  <c r="G60" i="35" s="1"/>
  <c r="H17" i="31"/>
  <c r="F4" i="25"/>
  <c r="F12" i="25" s="1"/>
  <c r="F22" i="25" s="1"/>
  <c r="G4" i="25" s="1"/>
  <c r="G12" i="25" s="1"/>
  <c r="G22" i="25" s="1"/>
  <c r="H4" i="25" s="1"/>
  <c r="H12" i="25" s="1"/>
  <c r="H22" i="25" s="1"/>
  <c r="I4" i="25" s="1"/>
  <c r="I12" i="25" s="1"/>
  <c r="I22" i="25" s="1"/>
  <c r="J4" i="25" s="1"/>
  <c r="J12" i="25" s="1"/>
  <c r="J22" i="25" s="1"/>
  <c r="K4" i="25" s="1"/>
  <c r="K12" i="25" s="1"/>
  <c r="K22" i="25" s="1"/>
  <c r="L4" i="25" s="1"/>
  <c r="L12" i="25" s="1"/>
  <c r="L22" i="25" s="1"/>
  <c r="M4" i="25" s="1"/>
  <c r="M12" i="25" s="1"/>
  <c r="M22" i="25" s="1"/>
  <c r="N4" i="25" s="1"/>
  <c r="N12" i="25" s="1"/>
  <c r="N22" i="25" s="1"/>
  <c r="K67" i="35"/>
  <c r="U16" i="4"/>
  <c r="S45" i="34"/>
  <c r="I24" i="35" s="1"/>
  <c r="I39" i="35" s="1"/>
  <c r="I43" i="35" s="1"/>
  <c r="I44" i="35" s="1"/>
  <c r="T45" i="34"/>
  <c r="J24" i="35" s="1"/>
  <c r="J39" i="35" s="1"/>
  <c r="J43" i="35" s="1"/>
  <c r="J44" i="35" s="1"/>
  <c r="R45" i="34"/>
  <c r="H24" i="35" s="1"/>
  <c r="H39" i="35" s="1"/>
  <c r="H43" i="35" s="1"/>
  <c r="H44" i="35" s="1"/>
  <c r="J45" i="4"/>
  <c r="H8" i="31"/>
  <c r="I4" i="31" s="1"/>
  <c r="V16" i="4"/>
  <c r="AU103" i="17"/>
  <c r="I16" i="31"/>
  <c r="J10" i="31" s="1"/>
  <c r="J67" i="4"/>
  <c r="V37" i="4"/>
  <c r="M45" i="34"/>
  <c r="N66" i="34"/>
  <c r="O66" i="34"/>
  <c r="P37" i="34"/>
  <c r="P45" i="34" s="1"/>
  <c r="F24" i="35" s="1"/>
  <c r="F39" i="35" s="1"/>
  <c r="F43" i="35" s="1"/>
  <c r="F44" i="35" s="1"/>
  <c r="N37" i="34"/>
  <c r="O16" i="34"/>
  <c r="Z45" i="34"/>
  <c r="F26" i="35" s="1"/>
  <c r="Q16" i="34"/>
  <c r="Y16" i="34"/>
  <c r="Y45" i="34" s="1"/>
  <c r="E26" i="35" s="1"/>
  <c r="M67" i="34"/>
  <c r="O37" i="34"/>
  <c r="X16" i="34"/>
  <c r="X45" i="34" s="1"/>
  <c r="N16" i="34"/>
  <c r="CB90" i="17"/>
  <c r="L45" i="4"/>
  <c r="V67" i="4"/>
  <c r="Q16" i="4"/>
  <c r="S66" i="4"/>
  <c r="W66" i="4"/>
  <c r="W67" i="4" s="1"/>
  <c r="S37" i="4"/>
  <c r="S45" i="4" s="1"/>
  <c r="W16" i="4"/>
  <c r="W45" i="4" s="1"/>
  <c r="R37" i="4"/>
  <c r="R45" i="4" s="1"/>
  <c r="Q37" i="4"/>
  <c r="AU105" i="17"/>
  <c r="AU98" i="17"/>
  <c r="AU96" i="17"/>
  <c r="AU101" i="17"/>
  <c r="AS106" i="17"/>
  <c r="AU100" i="17"/>
  <c r="AT106" i="17"/>
  <c r="AU104" i="17"/>
  <c r="AU102" i="17"/>
  <c r="AU94" i="17"/>
  <c r="K45" i="34"/>
  <c r="K67" i="34"/>
  <c r="Q57" i="4"/>
  <c r="Q67" i="4" s="1"/>
  <c r="U67" i="4"/>
  <c r="R57" i="4"/>
  <c r="R67" i="4" s="1"/>
  <c r="S57" i="4"/>
  <c r="U45" i="4"/>
  <c r="I17" i="31" l="1"/>
  <c r="G15" i="37"/>
  <c r="F53" i="35"/>
  <c r="F54" i="35" s="1"/>
  <c r="F60" i="35" s="1"/>
  <c r="M47" i="35"/>
  <c r="M67" i="35"/>
  <c r="L45" i="35"/>
  <c r="L67" i="35"/>
  <c r="L71" i="35"/>
  <c r="M81" i="35" s="1"/>
  <c r="M83" i="35" s="1"/>
  <c r="M71" i="35"/>
  <c r="L47" i="35"/>
  <c r="F67" i="35"/>
  <c r="H67" i="35"/>
  <c r="I67" i="35"/>
  <c r="K71" i="35"/>
  <c r="L75" i="35" s="1"/>
  <c r="K45" i="35"/>
  <c r="K47" i="35"/>
  <c r="V45" i="4"/>
  <c r="J16" i="31"/>
  <c r="K10" i="31" s="1"/>
  <c r="H9" i="31"/>
  <c r="I8" i="31"/>
  <c r="J4" i="31" s="1"/>
  <c r="O45" i="34"/>
  <c r="E24" i="35" s="1"/>
  <c r="E39" i="35" s="1"/>
  <c r="E43" i="35" s="1"/>
  <c r="E44" i="35" s="1"/>
  <c r="Q45" i="4"/>
  <c r="N45" i="34"/>
  <c r="D39" i="35" s="1"/>
  <c r="D43" i="35" s="1"/>
  <c r="D44" i="35" s="1"/>
  <c r="D67" i="35" s="1"/>
  <c r="O67" i="34"/>
  <c r="E27" i="35" s="1"/>
  <c r="F15" i="37" s="1"/>
  <c r="N67" i="34"/>
  <c r="D53" i="35" s="1"/>
  <c r="Q45" i="34"/>
  <c r="G24" i="35" s="1"/>
  <c r="G39" i="35" s="1"/>
  <c r="G43" i="35" s="1"/>
  <c r="G44" i="35" s="1"/>
  <c r="S67" i="4"/>
  <c r="AU106" i="17"/>
  <c r="E15" i="37" l="1"/>
  <c r="D54" i="35"/>
  <c r="D60" i="35" s="1"/>
  <c r="D71" i="35" s="1"/>
  <c r="E53" i="35"/>
  <c r="E54" i="35" s="1"/>
  <c r="E60" i="35" s="1"/>
  <c r="M75" i="35"/>
  <c r="J71" i="35"/>
  <c r="K75" i="35" s="1"/>
  <c r="J67" i="35"/>
  <c r="L81" i="35"/>
  <c r="L83" i="35" s="1"/>
  <c r="I71" i="35"/>
  <c r="J81" i="35" s="1"/>
  <c r="J83" i="35" s="1"/>
  <c r="G67" i="35"/>
  <c r="F71" i="35"/>
  <c r="J47" i="35"/>
  <c r="J45" i="35"/>
  <c r="F47" i="35"/>
  <c r="F45" i="35"/>
  <c r="H45" i="35"/>
  <c r="H47" i="35"/>
  <c r="I47" i="35"/>
  <c r="I45" i="35"/>
  <c r="H71" i="35"/>
  <c r="I75" i="35" s="1"/>
  <c r="J9" i="31"/>
  <c r="J8" i="31"/>
  <c r="K4" i="31" s="1"/>
  <c r="J17" i="31"/>
  <c r="I9" i="31"/>
  <c r="K16" i="31"/>
  <c r="K17" i="31" s="1"/>
  <c r="E71" i="35" l="1"/>
  <c r="F81" i="35" s="1"/>
  <c r="F83" i="35" s="1"/>
  <c r="E67" i="35"/>
  <c r="K81" i="35"/>
  <c r="K83" i="35" s="1"/>
  <c r="E75" i="35"/>
  <c r="G81" i="35"/>
  <c r="G83" i="35" s="1"/>
  <c r="G75" i="35"/>
  <c r="G71" i="35"/>
  <c r="H75" i="35" s="1"/>
  <c r="J75" i="35"/>
  <c r="E47" i="35"/>
  <c r="E45" i="35"/>
  <c r="G45" i="35"/>
  <c r="G47" i="35"/>
  <c r="I81" i="35"/>
  <c r="I83" i="35" s="1"/>
  <c r="D45" i="35"/>
  <c r="D47" i="35"/>
  <c r="K8" i="31"/>
  <c r="K9" i="31" s="1"/>
  <c r="E81" i="35" l="1"/>
  <c r="E83" i="35" s="1"/>
  <c r="F75" i="35"/>
  <c r="H81" i="35"/>
  <c r="H83"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F6" authorId="0" shapeId="0" xr:uid="{00000000-0006-0000-0200-000001000000}">
      <text>
        <r>
          <rPr>
            <b/>
            <sz val="11"/>
            <color indexed="81"/>
            <rFont val="ＭＳ Ｐゴシック"/>
            <family val="3"/>
            <charset val="128"/>
          </rPr>
          <t>数字のみ入力する！
単位変換は、
右クリック
→「セルの書式設定」
　→「表示形式」
　　→「ユーザー定義」
で変更してください。</t>
        </r>
      </text>
    </comment>
    <comment ref="H6" authorId="0" shapeId="0" xr:uid="{00000000-0006-0000-0200-000002000000}">
      <text>
        <r>
          <rPr>
            <b/>
            <sz val="11"/>
            <color indexed="81"/>
            <rFont val="ＭＳ Ｐゴシック"/>
            <family val="3"/>
            <charset val="128"/>
          </rPr>
          <t>数字のみ入力する！
単位変換は、
右クリック
→「セルの書式設定」
　→「表示形式」
　　→「ユーザー定義」
で変更してください。</t>
        </r>
      </text>
    </comment>
    <comment ref="F7" authorId="0" shapeId="0" xr:uid="{00000000-0006-0000-0200-000003000000}">
      <text>
        <r>
          <rPr>
            <b/>
            <sz val="11"/>
            <color indexed="81"/>
            <rFont val="ＭＳ Ｐゴシック"/>
            <family val="3"/>
            <charset val="128"/>
          </rPr>
          <t>数字のみ入力する！
単位変換は、
右クリック
→「セルの書式設定」
　→「表示形式」
　　→「ユーザー定義」
で変更してください。</t>
        </r>
      </text>
    </comment>
    <comment ref="H7" authorId="0" shapeId="0" xr:uid="{00000000-0006-0000-0200-000004000000}">
      <text>
        <r>
          <rPr>
            <b/>
            <sz val="11"/>
            <color indexed="81"/>
            <rFont val="ＭＳ Ｐゴシック"/>
            <family val="3"/>
            <charset val="128"/>
          </rPr>
          <t>数字のみ入力する！
単位変換は、
右クリック
→「セルの書式設定」
　→「表示形式」
　　→「ユーザー定義」
で変更してください。</t>
        </r>
      </text>
    </comment>
    <comment ref="F8" authorId="0" shapeId="0" xr:uid="{00000000-0006-0000-0200-000005000000}">
      <text>
        <r>
          <rPr>
            <b/>
            <sz val="11"/>
            <color indexed="81"/>
            <rFont val="ＭＳ Ｐゴシック"/>
            <family val="3"/>
            <charset val="128"/>
          </rPr>
          <t>数字のみ入力する！
単位変換は、
右クリック
→「セルの書式設定」
　→「表示形式」
　　→「ユーザー定義」
で変更してください。</t>
        </r>
      </text>
    </comment>
    <comment ref="H8" authorId="0" shapeId="0" xr:uid="{00000000-0006-0000-0200-000006000000}">
      <text>
        <r>
          <rPr>
            <b/>
            <sz val="11"/>
            <color indexed="81"/>
            <rFont val="ＭＳ Ｐゴシック"/>
            <family val="3"/>
            <charset val="128"/>
          </rPr>
          <t>数字のみ入力する！
単位変換は、
右クリック
→「セルの書式設定」
　→「表示形式」
　　→「ユーザー定義」
で変更してください。</t>
        </r>
      </text>
    </comment>
    <comment ref="F9" authorId="0" shapeId="0" xr:uid="{00000000-0006-0000-0200-000007000000}">
      <text>
        <r>
          <rPr>
            <b/>
            <sz val="11"/>
            <color indexed="81"/>
            <rFont val="ＭＳ Ｐゴシック"/>
            <family val="3"/>
            <charset val="128"/>
          </rPr>
          <t>数字のみ入力する！
単位変換は、
右クリック
→「セルの書式設定」
　→「表示形式」
　　→「ユーザー定義」
で変更してください。</t>
        </r>
      </text>
    </comment>
    <comment ref="H9" authorId="0" shapeId="0" xr:uid="{00000000-0006-0000-0200-000008000000}">
      <text>
        <r>
          <rPr>
            <b/>
            <sz val="11"/>
            <color indexed="81"/>
            <rFont val="ＭＳ Ｐゴシック"/>
            <family val="3"/>
            <charset val="128"/>
          </rPr>
          <t>数字のみ入力する！
単位変換は、
右クリック
→「セルの書式設定」
　→「表示形式」
　　→「ユーザー定義」
で変更してください。</t>
        </r>
      </text>
    </comment>
    <comment ref="F10" authorId="0" shapeId="0" xr:uid="{00000000-0006-0000-0200-000009000000}">
      <text>
        <r>
          <rPr>
            <b/>
            <sz val="11"/>
            <color indexed="81"/>
            <rFont val="ＭＳ Ｐゴシック"/>
            <family val="3"/>
            <charset val="128"/>
          </rPr>
          <t>数字のみ入力する！
単位変換は、
右クリック
→「セルの書式設定」
　→「表示形式」
　　→「ユーザー定義」
で変更してください。</t>
        </r>
      </text>
    </comment>
    <comment ref="H10" authorId="0" shapeId="0" xr:uid="{00000000-0006-0000-0200-00000A000000}">
      <text>
        <r>
          <rPr>
            <b/>
            <sz val="11"/>
            <color indexed="81"/>
            <rFont val="ＭＳ Ｐゴシック"/>
            <family val="3"/>
            <charset val="128"/>
          </rPr>
          <t>数字のみ入力する！
単位変換は、
右クリック
→「セルの書式設定」
　→「表示形式」
　　→「ユーザー定義」
で変更してください。</t>
        </r>
      </text>
    </comment>
    <comment ref="F11" authorId="0" shapeId="0" xr:uid="{00000000-0006-0000-0200-00000B000000}">
      <text>
        <r>
          <rPr>
            <b/>
            <sz val="11"/>
            <color indexed="81"/>
            <rFont val="ＭＳ Ｐゴシック"/>
            <family val="3"/>
            <charset val="128"/>
          </rPr>
          <t>数字のみ入力する！
単位変換は、
右クリック
→「セルの書式設定」
　→「表示形式」
　　→「ユーザー定義」
で変更してください。</t>
        </r>
      </text>
    </comment>
    <comment ref="H11" authorId="0" shapeId="0" xr:uid="{00000000-0006-0000-0200-00000C000000}">
      <text>
        <r>
          <rPr>
            <b/>
            <sz val="11"/>
            <color indexed="81"/>
            <rFont val="ＭＳ Ｐゴシック"/>
            <family val="3"/>
            <charset val="128"/>
          </rPr>
          <t>数字のみ入力する！
単位変換は、
右クリック
→「セルの書式設定」
　→「表示形式」
　　→「ユーザー定義」
で変更してください。</t>
        </r>
      </text>
    </comment>
    <comment ref="F12" authorId="0" shapeId="0" xr:uid="{00000000-0006-0000-0200-00000D000000}">
      <text>
        <r>
          <rPr>
            <b/>
            <sz val="11"/>
            <color indexed="81"/>
            <rFont val="ＭＳ Ｐゴシック"/>
            <family val="3"/>
            <charset val="128"/>
          </rPr>
          <t>数字のみ入力する！
単位変換は、
右クリック
→「セルの書式設定」
　→「表示形式」
　　→「ユーザー定義」
で変更してください。</t>
        </r>
      </text>
    </comment>
    <comment ref="H12" authorId="0" shapeId="0" xr:uid="{00000000-0006-0000-0200-00000E000000}">
      <text>
        <r>
          <rPr>
            <b/>
            <sz val="11"/>
            <color indexed="81"/>
            <rFont val="ＭＳ Ｐゴシック"/>
            <family val="3"/>
            <charset val="128"/>
          </rPr>
          <t>数字のみ入力する！
単位変換は、
右クリック
→「セルの書式設定」
　→「表示形式」
　　→「ユーザー定義」
で変更してください。</t>
        </r>
      </text>
    </comment>
    <comment ref="F13" authorId="0" shapeId="0" xr:uid="{00000000-0006-0000-0200-00000F000000}">
      <text>
        <r>
          <rPr>
            <b/>
            <sz val="11"/>
            <color indexed="81"/>
            <rFont val="ＭＳ Ｐゴシック"/>
            <family val="3"/>
            <charset val="128"/>
          </rPr>
          <t>数字のみ入力する！
単位変換は、
右クリック
→「セルの書式設定」
　→「表示形式」
　　→「ユーザー定義」
で変更してください。</t>
        </r>
      </text>
    </comment>
    <comment ref="H13" authorId="0" shapeId="0" xr:uid="{00000000-0006-0000-0200-000010000000}">
      <text>
        <r>
          <rPr>
            <b/>
            <sz val="11"/>
            <color indexed="81"/>
            <rFont val="ＭＳ Ｐゴシック"/>
            <family val="3"/>
            <charset val="128"/>
          </rPr>
          <t>数字のみ入力する！
単位変換は、
右クリック
→「セルの書式設定」
　→「表示形式」
　　→「ユーザー定義」
で変更してください。</t>
        </r>
      </text>
    </comment>
    <comment ref="F14" authorId="0" shapeId="0" xr:uid="{00000000-0006-0000-0200-000011000000}">
      <text>
        <r>
          <rPr>
            <b/>
            <sz val="11"/>
            <color indexed="81"/>
            <rFont val="ＭＳ Ｐゴシック"/>
            <family val="3"/>
            <charset val="128"/>
          </rPr>
          <t>数字のみ入力する！
単位変換は、
右クリック
→「セルの書式設定」
　→「表示形式」
　　→「ユーザー定義」
で変更してください。</t>
        </r>
      </text>
    </comment>
    <comment ref="H14" authorId="0" shapeId="0" xr:uid="{00000000-0006-0000-0200-000012000000}">
      <text>
        <r>
          <rPr>
            <b/>
            <sz val="11"/>
            <color indexed="81"/>
            <rFont val="ＭＳ Ｐゴシック"/>
            <family val="3"/>
            <charset val="128"/>
          </rPr>
          <t>数字のみ入力する！
単位変換は、
右クリック
→「セルの書式設定」
　→「表示形式」
　　→「ユーザー定義」
で変更してください。</t>
        </r>
      </text>
    </comment>
    <comment ref="F15" authorId="0" shapeId="0" xr:uid="{00000000-0006-0000-0200-000013000000}">
      <text>
        <r>
          <rPr>
            <b/>
            <sz val="11"/>
            <color indexed="81"/>
            <rFont val="ＭＳ Ｐゴシック"/>
            <family val="3"/>
            <charset val="128"/>
          </rPr>
          <t>数字のみ入力する！
単位変換は、
右クリック
→「セルの書式設定」
　→「表示形式」
　　→「ユーザー定義」
で変更してください。</t>
        </r>
      </text>
    </comment>
    <comment ref="H15" authorId="0" shapeId="0" xr:uid="{00000000-0006-0000-0200-000014000000}">
      <text>
        <r>
          <rPr>
            <b/>
            <sz val="11"/>
            <color indexed="81"/>
            <rFont val="ＭＳ Ｐゴシック"/>
            <family val="3"/>
            <charset val="128"/>
          </rPr>
          <t>数字のみ入力する！
単位変換は、
右クリック
→「セルの書式設定」
　→「表示形式」
　　→「ユーザー定義」
で変更してください。</t>
        </r>
      </text>
    </comment>
    <comment ref="F16" authorId="0" shapeId="0" xr:uid="{00000000-0006-0000-0200-000015000000}">
      <text>
        <r>
          <rPr>
            <b/>
            <sz val="11"/>
            <color indexed="81"/>
            <rFont val="ＭＳ Ｐゴシック"/>
            <family val="3"/>
            <charset val="128"/>
          </rPr>
          <t>数字のみ入力する！
単位変換は、
右クリック
→「セルの書式設定」
　→「表示形式」
　　→「ユーザー定義」
で変更してください。</t>
        </r>
      </text>
    </comment>
    <comment ref="H16" authorId="0" shapeId="0" xr:uid="{00000000-0006-0000-0200-000016000000}">
      <text>
        <r>
          <rPr>
            <b/>
            <sz val="11"/>
            <color indexed="81"/>
            <rFont val="ＭＳ Ｐゴシック"/>
            <family val="3"/>
            <charset val="128"/>
          </rPr>
          <t>数字のみ入力する！
単位変換は、
右クリック
→「セルの書式設定」
　→「表示形式」
　　→「ユーザー定義」
で変更してください。</t>
        </r>
      </text>
    </comment>
    <comment ref="F17" authorId="0" shapeId="0" xr:uid="{00000000-0006-0000-0200-000017000000}">
      <text>
        <r>
          <rPr>
            <b/>
            <sz val="11"/>
            <color indexed="81"/>
            <rFont val="ＭＳ Ｐゴシック"/>
            <family val="3"/>
            <charset val="128"/>
          </rPr>
          <t>数字のみ入力する！
単位変換は、
右クリック
→「セルの書式設定」
　→「表示形式」
　　→「ユーザー定義」
で変更してください。</t>
        </r>
      </text>
    </comment>
    <comment ref="H17" authorId="0" shapeId="0" xr:uid="{00000000-0006-0000-0200-000018000000}">
      <text>
        <r>
          <rPr>
            <b/>
            <sz val="11"/>
            <color indexed="81"/>
            <rFont val="ＭＳ Ｐゴシック"/>
            <family val="3"/>
            <charset val="128"/>
          </rPr>
          <t>数字のみ入力する！
単位変換は、
右クリック
→「セルの書式設定」
　→「表示形式」
　　→「ユーザー定義」
で変更してください。</t>
        </r>
      </text>
    </comment>
    <comment ref="F25" authorId="0" shapeId="0" xr:uid="{00000000-0006-0000-0200-000019000000}">
      <text>
        <r>
          <rPr>
            <b/>
            <sz val="11"/>
            <color indexed="81"/>
            <rFont val="ＭＳ Ｐゴシック"/>
            <family val="3"/>
            <charset val="128"/>
          </rPr>
          <t>数字のみ入力する！
単位変換は、
右クリック
→「セルの書式設定」
　→「表示形式」
　　→「ユーザー定義」
で変更してください。</t>
        </r>
      </text>
    </comment>
    <comment ref="G25" authorId="0" shapeId="0" xr:uid="{00000000-0006-0000-0200-00001A000000}">
      <text>
        <r>
          <rPr>
            <b/>
            <sz val="11"/>
            <color indexed="81"/>
            <rFont val="ＭＳ Ｐゴシック"/>
            <family val="3"/>
            <charset val="128"/>
          </rPr>
          <t>数字のみ入力する！
単位変換は、
右クリック
→「セルの書式設定」
　→「表示形式」
　　→「ユーザー定義」
で変更してください。</t>
        </r>
      </text>
    </comment>
    <comment ref="F26" authorId="0" shapeId="0" xr:uid="{00000000-0006-0000-0200-00001B000000}">
      <text>
        <r>
          <rPr>
            <b/>
            <sz val="11"/>
            <color indexed="81"/>
            <rFont val="ＭＳ Ｐゴシック"/>
            <family val="3"/>
            <charset val="128"/>
          </rPr>
          <t>数字のみ入力する！
単位変換は、
右クリック
→「セルの書式設定」
　→「表示形式」
　　→「ユーザー定義」
で変更してください。</t>
        </r>
      </text>
    </comment>
    <comment ref="G26" authorId="0" shapeId="0" xr:uid="{00000000-0006-0000-0200-00001C000000}">
      <text>
        <r>
          <rPr>
            <b/>
            <sz val="11"/>
            <color indexed="81"/>
            <rFont val="ＭＳ Ｐゴシック"/>
            <family val="3"/>
            <charset val="128"/>
          </rPr>
          <t>数字のみ入力する！
単位変換は、
右クリック
→「セルの書式設定」
　→「表示形式」
　　→「ユーザー定義」
で変更してください。</t>
        </r>
      </text>
    </comment>
    <comment ref="F27" authorId="0" shapeId="0" xr:uid="{00000000-0006-0000-0200-00001D000000}">
      <text>
        <r>
          <rPr>
            <b/>
            <sz val="11"/>
            <color indexed="81"/>
            <rFont val="ＭＳ Ｐゴシック"/>
            <family val="3"/>
            <charset val="128"/>
          </rPr>
          <t>数字のみ入力する！
単位変換は、
右クリック
→「セルの書式設定」
　→「表示形式」
　　→「ユーザー定義」
で変更してください。</t>
        </r>
      </text>
    </comment>
    <comment ref="G27" authorId="0" shapeId="0" xr:uid="{00000000-0006-0000-0200-00001E000000}">
      <text>
        <r>
          <rPr>
            <b/>
            <sz val="11"/>
            <color indexed="81"/>
            <rFont val="ＭＳ Ｐゴシック"/>
            <family val="3"/>
            <charset val="128"/>
          </rPr>
          <t>数字のみ入力する！
単位変換は、
右クリック
→「セルの書式設定」
　→「表示形式」
　　→「ユーザー定義」
で変更してください。</t>
        </r>
      </text>
    </comment>
    <comment ref="F28" authorId="0" shapeId="0" xr:uid="{00000000-0006-0000-0200-00001F000000}">
      <text>
        <r>
          <rPr>
            <b/>
            <sz val="11"/>
            <color indexed="81"/>
            <rFont val="ＭＳ Ｐゴシック"/>
            <family val="3"/>
            <charset val="128"/>
          </rPr>
          <t>数字のみ入力する！
単位変換は、
右クリック
→「セルの書式設定」
　→「表示形式」
　　→「ユーザー定義」
で変更してください。</t>
        </r>
      </text>
    </comment>
    <comment ref="G28" authorId="0" shapeId="0" xr:uid="{00000000-0006-0000-0200-000020000000}">
      <text>
        <r>
          <rPr>
            <b/>
            <sz val="11"/>
            <color indexed="81"/>
            <rFont val="ＭＳ Ｐゴシック"/>
            <family val="3"/>
            <charset val="128"/>
          </rPr>
          <t>数字のみ入力する！
単位変換は、
右クリック
→「セルの書式設定」
　→「表示形式」
　　→「ユーザー定義」
で変更してください。</t>
        </r>
      </text>
    </comment>
    <comment ref="F29" authorId="0" shapeId="0" xr:uid="{00000000-0006-0000-0200-000021000000}">
      <text>
        <r>
          <rPr>
            <b/>
            <sz val="11"/>
            <color indexed="81"/>
            <rFont val="ＭＳ Ｐゴシック"/>
            <family val="3"/>
            <charset val="128"/>
          </rPr>
          <t>数字のみ入力する！
単位変換は、
右クリック
→「セルの書式設定」
　→「表示形式」
　　→「ユーザー定義」
で変更してください。</t>
        </r>
      </text>
    </comment>
    <comment ref="G29" authorId="0" shapeId="0" xr:uid="{00000000-0006-0000-0200-000022000000}">
      <text>
        <r>
          <rPr>
            <b/>
            <sz val="11"/>
            <color indexed="81"/>
            <rFont val="ＭＳ Ｐゴシック"/>
            <family val="3"/>
            <charset val="128"/>
          </rPr>
          <t>数字のみ入力する！
単位変換は、
右クリック
→「セルの書式設定」
　→「表示形式」
　　→「ユーザー定義」
で変更してください。</t>
        </r>
      </text>
    </comment>
    <comment ref="F30" authorId="0" shapeId="0" xr:uid="{00000000-0006-0000-0200-000023000000}">
      <text>
        <r>
          <rPr>
            <b/>
            <sz val="11"/>
            <color indexed="81"/>
            <rFont val="ＭＳ Ｐゴシック"/>
            <family val="3"/>
            <charset val="128"/>
          </rPr>
          <t>数字のみ入力する！
単位変換は、
右クリック
→「セルの書式設定」
　→「表示形式」
　　→「ユーザー定義」
で変更してください。</t>
        </r>
      </text>
    </comment>
    <comment ref="G30" authorId="0" shapeId="0" xr:uid="{00000000-0006-0000-0200-000024000000}">
      <text>
        <r>
          <rPr>
            <b/>
            <sz val="11"/>
            <color indexed="81"/>
            <rFont val="ＭＳ Ｐゴシック"/>
            <family val="3"/>
            <charset val="128"/>
          </rPr>
          <t>数字のみ入力する！
単位変換は、
右クリック
→「セルの書式設定」
　→「表示形式」
　　→「ユーザー定義」
で変更してください。</t>
        </r>
      </text>
    </comment>
    <comment ref="F31" authorId="0" shapeId="0" xr:uid="{00000000-0006-0000-0200-000025000000}">
      <text>
        <r>
          <rPr>
            <b/>
            <sz val="11"/>
            <color indexed="81"/>
            <rFont val="ＭＳ Ｐゴシック"/>
            <family val="3"/>
            <charset val="128"/>
          </rPr>
          <t>数字のみ入力する！
単位変換は、
右クリック
→「セルの書式設定」
　→「表示形式」
　　→「ユーザー定義」
で変更してください。</t>
        </r>
      </text>
    </comment>
    <comment ref="G31" authorId="0" shapeId="0" xr:uid="{00000000-0006-0000-0200-000026000000}">
      <text>
        <r>
          <rPr>
            <b/>
            <sz val="11"/>
            <color indexed="81"/>
            <rFont val="ＭＳ Ｐゴシック"/>
            <family val="3"/>
            <charset val="128"/>
          </rPr>
          <t>数字のみ入力する！
単位変換は、
右クリック
→「セルの書式設定」
　→「表示形式」
　　→「ユーザー定義」
で変更してください。</t>
        </r>
      </text>
    </comment>
    <comment ref="F32" authorId="0" shapeId="0" xr:uid="{00000000-0006-0000-0200-000027000000}">
      <text>
        <r>
          <rPr>
            <b/>
            <sz val="11"/>
            <color indexed="81"/>
            <rFont val="ＭＳ Ｐゴシック"/>
            <family val="3"/>
            <charset val="128"/>
          </rPr>
          <t>数字のみ入力する！
単位変換は、
右クリック
→「セルの書式設定」
　→「表示形式」
　　→「ユーザー定義」
で変更してください。</t>
        </r>
      </text>
    </comment>
    <comment ref="G32" authorId="0" shapeId="0" xr:uid="{00000000-0006-0000-0200-000028000000}">
      <text>
        <r>
          <rPr>
            <b/>
            <sz val="11"/>
            <color indexed="81"/>
            <rFont val="ＭＳ Ｐゴシック"/>
            <family val="3"/>
            <charset val="128"/>
          </rPr>
          <t>数字のみ入力する！
単位変換は、
右クリック
→「セルの書式設定」
　→「表示形式」
　　→「ユーザー定義」
で変更してください。</t>
        </r>
      </text>
    </comment>
    <comment ref="F33" authorId="0" shapeId="0" xr:uid="{00000000-0006-0000-0200-000029000000}">
      <text>
        <r>
          <rPr>
            <b/>
            <sz val="11"/>
            <color indexed="81"/>
            <rFont val="ＭＳ Ｐゴシック"/>
            <family val="3"/>
            <charset val="128"/>
          </rPr>
          <t>数字のみ入力する！
単位変換は、
右クリック
→「セルの書式設定」
　→「表示形式」
　　→「ユーザー定義」
で変更してください。</t>
        </r>
      </text>
    </comment>
    <comment ref="G33" authorId="0" shapeId="0" xr:uid="{00000000-0006-0000-0200-00002A000000}">
      <text>
        <r>
          <rPr>
            <b/>
            <sz val="11"/>
            <color indexed="81"/>
            <rFont val="ＭＳ Ｐゴシック"/>
            <family val="3"/>
            <charset val="128"/>
          </rPr>
          <t>数字のみ入力する！
単位変換は、
右クリック
→「セルの書式設定」
　→「表示形式」
　　→「ユーザー定義」
で変更してください。</t>
        </r>
      </text>
    </comment>
    <comment ref="F34" authorId="0" shapeId="0" xr:uid="{00000000-0006-0000-0200-00002B000000}">
      <text>
        <r>
          <rPr>
            <b/>
            <sz val="11"/>
            <color indexed="81"/>
            <rFont val="ＭＳ Ｐゴシック"/>
            <family val="3"/>
            <charset val="128"/>
          </rPr>
          <t>数字のみ入力する！
単位変換は、
右クリック
→「セルの書式設定」
　→「表示形式」
　　→「ユーザー定義」
で変更してください。</t>
        </r>
      </text>
    </comment>
    <comment ref="G34" authorId="0" shapeId="0" xr:uid="{00000000-0006-0000-0200-00002C000000}">
      <text>
        <r>
          <rPr>
            <b/>
            <sz val="11"/>
            <color indexed="81"/>
            <rFont val="ＭＳ Ｐゴシック"/>
            <family val="3"/>
            <charset val="128"/>
          </rPr>
          <t>数字のみ入力する！
単位変換は、
右クリック
→「セルの書式設定」
　→「表示形式」
　　→「ユーザー定義」
で変更してください。</t>
        </r>
      </text>
    </comment>
    <comment ref="F35" authorId="0" shapeId="0" xr:uid="{00000000-0006-0000-0200-00002D000000}">
      <text>
        <r>
          <rPr>
            <b/>
            <sz val="11"/>
            <color indexed="81"/>
            <rFont val="ＭＳ Ｐゴシック"/>
            <family val="3"/>
            <charset val="128"/>
          </rPr>
          <t>数字のみ入力する！
単位変換は、
右クリック
→「セルの書式設定」
　→「表示形式」
　　→「ユーザー定義」
で変更してください。</t>
        </r>
      </text>
    </comment>
    <comment ref="G35" authorId="0" shapeId="0" xr:uid="{00000000-0006-0000-0200-00002E000000}">
      <text>
        <r>
          <rPr>
            <b/>
            <sz val="11"/>
            <color indexed="81"/>
            <rFont val="ＭＳ Ｐゴシック"/>
            <family val="3"/>
            <charset val="128"/>
          </rPr>
          <t>数字のみ入力する！
単位変換は、
右クリック
→「セルの書式設定」
　→「表示形式」
　　→「ユーザー定義」
で変更してください。</t>
        </r>
      </text>
    </comment>
    <comment ref="F36" authorId="0" shapeId="0" xr:uid="{00000000-0006-0000-0200-00002F000000}">
      <text>
        <r>
          <rPr>
            <b/>
            <sz val="11"/>
            <color indexed="81"/>
            <rFont val="ＭＳ Ｐゴシック"/>
            <family val="3"/>
            <charset val="128"/>
          </rPr>
          <t>数字のみ入力する！
単位変換は、
右クリック
→「セルの書式設定」
　→「表示形式」
　　→「ユーザー定義」
で変更してください。</t>
        </r>
      </text>
    </comment>
    <comment ref="G36" authorId="0" shapeId="0" xr:uid="{00000000-0006-0000-0200-000030000000}">
      <text>
        <r>
          <rPr>
            <b/>
            <sz val="11"/>
            <color indexed="81"/>
            <rFont val="ＭＳ Ｐゴシック"/>
            <family val="3"/>
            <charset val="128"/>
          </rPr>
          <t>数字のみ入力する！
単位変換は、
右クリック
→「セルの書式設定」
　→「表示形式」
　　→「ユーザー定義」
で変更してください。</t>
        </r>
      </text>
    </comment>
    <comment ref="F37" authorId="0" shapeId="0" xr:uid="{00000000-0006-0000-0200-000031000000}">
      <text>
        <r>
          <rPr>
            <b/>
            <sz val="11"/>
            <color indexed="81"/>
            <rFont val="ＭＳ Ｐゴシック"/>
            <family val="3"/>
            <charset val="128"/>
          </rPr>
          <t>数字のみ入力する！
単位変換は、
右クリック
→「セルの書式設定」
　→「表示形式」
　　→「ユーザー定義」
で変更してください。</t>
        </r>
      </text>
    </comment>
    <comment ref="G37" authorId="0" shapeId="0" xr:uid="{00000000-0006-0000-0200-000032000000}">
      <text>
        <r>
          <rPr>
            <b/>
            <sz val="11"/>
            <color indexed="81"/>
            <rFont val="ＭＳ Ｐゴシック"/>
            <family val="3"/>
            <charset val="128"/>
          </rPr>
          <t>数字のみ入力する！
単位変換は、
右クリック
→「セルの書式設定」
　→「表示形式」
　　→「ユーザー定義」
で変更してください。</t>
        </r>
      </text>
    </comment>
    <comment ref="F38" authorId="0" shapeId="0" xr:uid="{00000000-0006-0000-0200-000033000000}">
      <text>
        <r>
          <rPr>
            <b/>
            <sz val="11"/>
            <color indexed="81"/>
            <rFont val="ＭＳ Ｐゴシック"/>
            <family val="3"/>
            <charset val="128"/>
          </rPr>
          <t>数字のみ入力する！
単位変換は、
右クリック
→「セルの書式設定」
　→「表示形式」
　　→「ユーザー定義」
で変更してください。</t>
        </r>
      </text>
    </comment>
    <comment ref="G38" authorId="0" shapeId="0" xr:uid="{00000000-0006-0000-0200-000034000000}">
      <text>
        <r>
          <rPr>
            <b/>
            <sz val="11"/>
            <color indexed="81"/>
            <rFont val="ＭＳ Ｐゴシック"/>
            <family val="3"/>
            <charset val="128"/>
          </rPr>
          <t>数字のみ入力する！
単位変換は、
右クリック
→「セルの書式設定」
　→「表示形式」
　　→「ユーザー定義」
で変更してください。</t>
        </r>
      </text>
    </comment>
    <comment ref="F39" authorId="0" shapeId="0" xr:uid="{00000000-0006-0000-0200-000035000000}">
      <text>
        <r>
          <rPr>
            <b/>
            <sz val="11"/>
            <color indexed="81"/>
            <rFont val="ＭＳ Ｐゴシック"/>
            <family val="3"/>
            <charset val="128"/>
          </rPr>
          <t>数字のみ入力する！
単位変換は、
右クリック
→「セルの書式設定」
　→「表示形式」
　　→「ユーザー定義」
で変更してください。</t>
        </r>
      </text>
    </comment>
    <comment ref="G39" authorId="0" shapeId="0" xr:uid="{00000000-0006-0000-0200-000036000000}">
      <text>
        <r>
          <rPr>
            <b/>
            <sz val="11"/>
            <color indexed="81"/>
            <rFont val="ＭＳ Ｐゴシック"/>
            <family val="3"/>
            <charset val="128"/>
          </rPr>
          <t>数字のみ入力する！
単位変換は、
右クリック
→「セルの書式設定」
　→「表示形式」
　　→「ユーザー定義」
で変更してください。</t>
        </r>
      </text>
    </comment>
    <comment ref="F40" authorId="0" shapeId="0" xr:uid="{00000000-0006-0000-0200-000037000000}">
      <text>
        <r>
          <rPr>
            <b/>
            <sz val="11"/>
            <color indexed="81"/>
            <rFont val="ＭＳ Ｐゴシック"/>
            <family val="3"/>
            <charset val="128"/>
          </rPr>
          <t>数字のみ入力する！
単位変換は、
右クリック
→「セルの書式設定」
　→「表示形式」
　　→「ユーザー定義」
で変更してください。</t>
        </r>
      </text>
    </comment>
    <comment ref="G40" authorId="0" shapeId="0" xr:uid="{00000000-0006-0000-0200-000038000000}">
      <text>
        <r>
          <rPr>
            <b/>
            <sz val="11"/>
            <color indexed="81"/>
            <rFont val="ＭＳ Ｐゴシック"/>
            <family val="3"/>
            <charset val="128"/>
          </rPr>
          <t>数字のみ入力する！
単位変換は、
右クリック
→「セルの書式設定」
　→「表示形式」
　　→「ユーザー定義」
で変更してください。</t>
        </r>
      </text>
    </comment>
    <comment ref="F41" authorId="0" shapeId="0" xr:uid="{00000000-0006-0000-0200-000039000000}">
      <text>
        <r>
          <rPr>
            <b/>
            <sz val="11"/>
            <color indexed="81"/>
            <rFont val="ＭＳ Ｐゴシック"/>
            <family val="3"/>
            <charset val="128"/>
          </rPr>
          <t>数字のみ入力する！
単位変換は、
右クリック
→「セルの書式設定」
　→「表示形式」
　　→「ユーザー定義」
で変更してください。</t>
        </r>
      </text>
    </comment>
    <comment ref="G41" authorId="0" shapeId="0" xr:uid="{00000000-0006-0000-0200-00003A000000}">
      <text>
        <r>
          <rPr>
            <b/>
            <sz val="11"/>
            <color indexed="81"/>
            <rFont val="ＭＳ Ｐゴシック"/>
            <family val="3"/>
            <charset val="128"/>
          </rPr>
          <t>数字のみ入力する！
単位変換は、
右クリック
→「セルの書式設定」
　→「表示形式」
　　→「ユーザー定義」
で変更してください。</t>
        </r>
      </text>
    </comment>
    <comment ref="F42" authorId="0" shapeId="0" xr:uid="{00000000-0006-0000-0200-00003B000000}">
      <text>
        <r>
          <rPr>
            <b/>
            <sz val="11"/>
            <color indexed="81"/>
            <rFont val="ＭＳ Ｐゴシック"/>
            <family val="3"/>
            <charset val="128"/>
          </rPr>
          <t>数字のみ入力する！
単位変換は、
右クリック
→「セルの書式設定」
　→「表示形式」
　　→「ユーザー定義」
で変更してください。</t>
        </r>
      </text>
    </comment>
    <comment ref="G42" authorId="0" shapeId="0" xr:uid="{00000000-0006-0000-0200-00003C000000}">
      <text>
        <r>
          <rPr>
            <b/>
            <sz val="11"/>
            <color indexed="81"/>
            <rFont val="ＭＳ Ｐゴシック"/>
            <family val="3"/>
            <charset val="128"/>
          </rPr>
          <t>数字のみ入力する！
単位変換は、
右クリック
→「セルの書式設定」
　→「表示形式」
　　→「ユーザー定義」
で変更してください。</t>
        </r>
      </text>
    </comment>
    <comment ref="F43" authorId="0" shapeId="0" xr:uid="{00000000-0006-0000-0200-00003D000000}">
      <text>
        <r>
          <rPr>
            <b/>
            <sz val="11"/>
            <color indexed="81"/>
            <rFont val="ＭＳ Ｐゴシック"/>
            <family val="3"/>
            <charset val="128"/>
          </rPr>
          <t>数字のみ入力する！
単位変換は、
右クリック
→「セルの書式設定」
　→「表示形式」
　　→「ユーザー定義」
で変更してください。</t>
        </r>
      </text>
    </comment>
    <comment ref="G43" authorId="0" shapeId="0" xr:uid="{00000000-0006-0000-0200-00003E000000}">
      <text>
        <r>
          <rPr>
            <b/>
            <sz val="11"/>
            <color indexed="81"/>
            <rFont val="ＭＳ Ｐゴシック"/>
            <family val="3"/>
            <charset val="128"/>
          </rPr>
          <t>数字のみ入力する！
単位変換は、
右クリック
→「セルの書式設定」
　→「表示形式」
　　→「ユーザー定義」
で変更してください。</t>
        </r>
      </text>
    </comment>
    <comment ref="F44" authorId="0" shapeId="0" xr:uid="{00000000-0006-0000-0200-00003F000000}">
      <text>
        <r>
          <rPr>
            <b/>
            <sz val="11"/>
            <color indexed="81"/>
            <rFont val="ＭＳ Ｐゴシック"/>
            <family val="3"/>
            <charset val="128"/>
          </rPr>
          <t>数字のみ入力する！
単位変換は、
右クリック
→「セルの書式設定」
　→「表示形式」
　　→「ユーザー定義」
で変更してください。</t>
        </r>
      </text>
    </comment>
    <comment ref="G44" authorId="0" shapeId="0" xr:uid="{00000000-0006-0000-0200-000040000000}">
      <text>
        <r>
          <rPr>
            <b/>
            <sz val="11"/>
            <color indexed="81"/>
            <rFont val="ＭＳ Ｐゴシック"/>
            <family val="3"/>
            <charset val="128"/>
          </rPr>
          <t>数字のみ入力する！
単位変換は、
右クリック
→「セルの書式設定」
　→「表示形式」
　　→「ユーザー定義」
で変更してください。</t>
        </r>
      </text>
    </comment>
    <comment ref="F45" authorId="0" shapeId="0" xr:uid="{00000000-0006-0000-0200-000041000000}">
      <text>
        <r>
          <rPr>
            <b/>
            <sz val="11"/>
            <color indexed="81"/>
            <rFont val="ＭＳ Ｐゴシック"/>
            <family val="3"/>
            <charset val="128"/>
          </rPr>
          <t>数字のみ入力する！
単位変換は、
右クリック
→「セルの書式設定」
　→「表示形式」
　　→「ユーザー定義」
で変更してください。</t>
        </r>
      </text>
    </comment>
    <comment ref="G45" authorId="0" shapeId="0" xr:uid="{00000000-0006-0000-0200-000042000000}">
      <text>
        <r>
          <rPr>
            <b/>
            <sz val="11"/>
            <color indexed="81"/>
            <rFont val="ＭＳ Ｐゴシック"/>
            <family val="3"/>
            <charset val="128"/>
          </rPr>
          <t>数字のみ入力する！
単位変換は、
右クリック
→「セルの書式設定」
　→「表示形式」
　　→「ユーザー定義」
で変更してください。</t>
        </r>
      </text>
    </comment>
    <comment ref="F46" authorId="0" shapeId="0" xr:uid="{00000000-0006-0000-0200-000043000000}">
      <text>
        <r>
          <rPr>
            <b/>
            <sz val="11"/>
            <color indexed="81"/>
            <rFont val="ＭＳ Ｐゴシック"/>
            <family val="3"/>
            <charset val="128"/>
          </rPr>
          <t>数字のみ入力する！
単位変換は、
右クリック
→「セルの書式設定」
　→「表示形式」
　　→「ユーザー定義」
で変更してください。</t>
        </r>
      </text>
    </comment>
    <comment ref="G46" authorId="0" shapeId="0" xr:uid="{00000000-0006-0000-0200-000044000000}">
      <text>
        <r>
          <rPr>
            <b/>
            <sz val="11"/>
            <color indexed="81"/>
            <rFont val="ＭＳ Ｐゴシック"/>
            <family val="3"/>
            <charset val="128"/>
          </rPr>
          <t>数字のみ入力する！
単位変換は、
右クリック
→「セルの書式設定」
　→「表示形式」
　　→「ユーザー定義」
で変更してください。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F6" authorId="0" shapeId="0" xr:uid="{00000000-0006-0000-0300-000001000000}">
      <text>
        <r>
          <rPr>
            <b/>
            <sz val="11"/>
            <color indexed="81"/>
            <rFont val="ＭＳ Ｐゴシック"/>
            <family val="3"/>
            <charset val="128"/>
          </rPr>
          <t>数字のみ入力する！
単位変換は、
右クリック
→「セルの書式設定」
　→「表示形式」
　　→「ユーザー定義」
で変更してください。</t>
        </r>
      </text>
    </comment>
    <comment ref="H6" authorId="0" shapeId="0" xr:uid="{00000000-0006-0000-0300-000002000000}">
      <text>
        <r>
          <rPr>
            <b/>
            <sz val="11"/>
            <color indexed="81"/>
            <rFont val="ＭＳ Ｐゴシック"/>
            <family val="3"/>
            <charset val="128"/>
          </rPr>
          <t>数字のみ入力する！
単位変換は、
右クリック
→「セルの書式設定」
　→「表示形式」
　　→「ユーザー定義」
で変更してください。</t>
        </r>
      </text>
    </comment>
    <comment ref="P6" authorId="0" shapeId="0" xr:uid="{00000000-0006-0000-0300-000003000000}">
      <text>
        <r>
          <rPr>
            <b/>
            <sz val="11"/>
            <color indexed="81"/>
            <rFont val="ＭＳ Ｐゴシック"/>
            <family val="3"/>
            <charset val="128"/>
          </rPr>
          <t>数字のみ入力する！
単位変換は、
右クリック
→「セルの書式設定」
　→「表示形式」
　　→「ユーザー定義」
で変更してください。</t>
        </r>
      </text>
    </comment>
    <comment ref="R6" authorId="0" shapeId="0" xr:uid="{00000000-0006-0000-0300-000004000000}">
      <text>
        <r>
          <rPr>
            <b/>
            <sz val="11"/>
            <color indexed="81"/>
            <rFont val="ＭＳ Ｐゴシック"/>
            <family val="3"/>
            <charset val="128"/>
          </rPr>
          <t>数字のみ入力する！
単位変換は、
右クリック
→「セルの書式設定」
　→「表示形式」
　　→「ユーザー定義」
で変更してください。</t>
        </r>
      </text>
    </comment>
    <comment ref="Z6" authorId="0" shapeId="0" xr:uid="{00000000-0006-0000-0300-000005000000}">
      <text>
        <r>
          <rPr>
            <b/>
            <sz val="11"/>
            <color indexed="81"/>
            <rFont val="ＭＳ Ｐゴシック"/>
            <family val="3"/>
            <charset val="128"/>
          </rPr>
          <t>数字のみ入力する！
単位変換は、
右クリック
→「セルの書式設定」
　→「表示形式」
　　→「ユーザー定義」
で変更してください。</t>
        </r>
      </text>
    </comment>
    <comment ref="AB6" authorId="0" shapeId="0" xr:uid="{00000000-0006-0000-0300-000006000000}">
      <text>
        <r>
          <rPr>
            <b/>
            <sz val="11"/>
            <color indexed="81"/>
            <rFont val="ＭＳ Ｐゴシック"/>
            <family val="3"/>
            <charset val="128"/>
          </rPr>
          <t>数字のみ入力する！
単位変換は、
右クリック
→「セルの書式設定」
　→「表示形式」
　　→「ユーザー定義」
で変更してください。</t>
        </r>
      </text>
    </comment>
    <comment ref="AJ6" authorId="0" shapeId="0" xr:uid="{00000000-0006-0000-0300-000007000000}">
      <text>
        <r>
          <rPr>
            <b/>
            <sz val="11"/>
            <color indexed="81"/>
            <rFont val="ＭＳ Ｐゴシック"/>
            <family val="3"/>
            <charset val="128"/>
          </rPr>
          <t>数字のみ入力する！
単位変換は、
右クリック
→「セルの書式設定」
　→「表示形式」
　　→「ユーザー定義」
で変更してください。</t>
        </r>
      </text>
    </comment>
    <comment ref="AL6" authorId="0" shapeId="0" xr:uid="{00000000-0006-0000-0300-000008000000}">
      <text>
        <r>
          <rPr>
            <b/>
            <sz val="11"/>
            <color indexed="81"/>
            <rFont val="ＭＳ Ｐゴシック"/>
            <family val="3"/>
            <charset val="128"/>
          </rPr>
          <t>数字のみ入力する！
単位変換は、
右クリック
→「セルの書式設定」
　→「表示形式」
　　→「ユーザー定義」
で変更してください。</t>
        </r>
      </text>
    </comment>
    <comment ref="AT6" authorId="0" shapeId="0" xr:uid="{00000000-0006-0000-0300-000009000000}">
      <text>
        <r>
          <rPr>
            <b/>
            <sz val="11"/>
            <color indexed="81"/>
            <rFont val="ＭＳ Ｐゴシック"/>
            <family val="3"/>
            <charset val="128"/>
          </rPr>
          <t>数字のみ入力する！
単位変換は、
右クリック
→「セルの書式設定」
　→「表示形式」
　　→「ユーザー定義」
で変更してください。</t>
        </r>
      </text>
    </comment>
    <comment ref="AV6" authorId="0" shapeId="0" xr:uid="{00000000-0006-0000-0300-00000A000000}">
      <text>
        <r>
          <rPr>
            <b/>
            <sz val="11"/>
            <color indexed="81"/>
            <rFont val="ＭＳ Ｐゴシック"/>
            <family val="3"/>
            <charset val="128"/>
          </rPr>
          <t>数字のみ入力する！
単位変換は、
右クリック
→「セルの書式設定」
　→「表示形式」
　　→「ユーザー定義」
で変更してください。</t>
        </r>
      </text>
    </comment>
    <comment ref="F7" authorId="0" shapeId="0" xr:uid="{00000000-0006-0000-0300-00000B000000}">
      <text>
        <r>
          <rPr>
            <b/>
            <sz val="11"/>
            <color indexed="81"/>
            <rFont val="ＭＳ Ｐゴシック"/>
            <family val="3"/>
            <charset val="128"/>
          </rPr>
          <t>数字のみ入力する！
単位変換は、
右クリック
→「セルの書式設定」
　→「表示形式」
　　→「ユーザー定義」
で変更してください。</t>
        </r>
      </text>
    </comment>
    <comment ref="H7" authorId="0" shapeId="0" xr:uid="{00000000-0006-0000-0300-00000C000000}">
      <text>
        <r>
          <rPr>
            <b/>
            <sz val="11"/>
            <color indexed="81"/>
            <rFont val="ＭＳ Ｐゴシック"/>
            <family val="3"/>
            <charset val="128"/>
          </rPr>
          <t>数字のみ入力する！
単位変換は、
右クリック
→「セルの書式設定」
　→「表示形式」
　　→「ユーザー定義」
で変更してください。</t>
        </r>
      </text>
    </comment>
    <comment ref="P7" authorId="0" shapeId="0" xr:uid="{00000000-0006-0000-0300-00000D000000}">
      <text>
        <r>
          <rPr>
            <b/>
            <sz val="11"/>
            <color indexed="81"/>
            <rFont val="ＭＳ Ｐゴシック"/>
            <family val="3"/>
            <charset val="128"/>
          </rPr>
          <t>数字のみ入力する！
単位変換は、
右クリック
→「セルの書式設定」
　→「表示形式」
　　→「ユーザー定義」
で変更してください。</t>
        </r>
      </text>
    </comment>
    <comment ref="R7" authorId="0" shapeId="0" xr:uid="{00000000-0006-0000-0300-00000E000000}">
      <text>
        <r>
          <rPr>
            <b/>
            <sz val="11"/>
            <color indexed="81"/>
            <rFont val="ＭＳ Ｐゴシック"/>
            <family val="3"/>
            <charset val="128"/>
          </rPr>
          <t>数字のみ入力する！
単位変換は、
右クリック
→「セルの書式設定」
　→「表示形式」
　　→「ユーザー定義」
で変更してください。</t>
        </r>
      </text>
    </comment>
    <comment ref="Z7" authorId="0" shapeId="0" xr:uid="{00000000-0006-0000-0300-00000F000000}">
      <text>
        <r>
          <rPr>
            <b/>
            <sz val="11"/>
            <color indexed="81"/>
            <rFont val="ＭＳ Ｐゴシック"/>
            <family val="3"/>
            <charset val="128"/>
          </rPr>
          <t>数字のみ入力する！
単位変換は、
右クリック
→「セルの書式設定」
　→「表示形式」
　　→「ユーザー定義」
で変更してください。</t>
        </r>
      </text>
    </comment>
    <comment ref="AB7" authorId="0" shapeId="0" xr:uid="{00000000-0006-0000-0300-000010000000}">
      <text>
        <r>
          <rPr>
            <b/>
            <sz val="11"/>
            <color indexed="81"/>
            <rFont val="ＭＳ Ｐゴシック"/>
            <family val="3"/>
            <charset val="128"/>
          </rPr>
          <t>数字のみ入力する！
単位変換は、
右クリック
→「セルの書式設定」
　→「表示形式」
　　→「ユーザー定義」
で変更してください。</t>
        </r>
      </text>
    </comment>
    <comment ref="AJ7" authorId="0" shapeId="0" xr:uid="{00000000-0006-0000-0300-000011000000}">
      <text>
        <r>
          <rPr>
            <b/>
            <sz val="11"/>
            <color indexed="81"/>
            <rFont val="ＭＳ Ｐゴシック"/>
            <family val="3"/>
            <charset val="128"/>
          </rPr>
          <t>数字のみ入力する！
単位変換は、
右クリック
→「セルの書式設定」
　→「表示形式」
　　→「ユーザー定義」
で変更してください。</t>
        </r>
      </text>
    </comment>
    <comment ref="AL7" authorId="0" shapeId="0" xr:uid="{00000000-0006-0000-0300-000012000000}">
      <text>
        <r>
          <rPr>
            <b/>
            <sz val="11"/>
            <color indexed="81"/>
            <rFont val="ＭＳ Ｐゴシック"/>
            <family val="3"/>
            <charset val="128"/>
          </rPr>
          <t>数字のみ入力する！
単位変換は、
右クリック
→「セルの書式設定」
　→「表示形式」
　　→「ユーザー定義」
で変更してください。</t>
        </r>
      </text>
    </comment>
    <comment ref="AT7" authorId="0" shapeId="0" xr:uid="{00000000-0006-0000-0300-000013000000}">
      <text>
        <r>
          <rPr>
            <b/>
            <sz val="11"/>
            <color indexed="81"/>
            <rFont val="ＭＳ Ｐゴシック"/>
            <family val="3"/>
            <charset val="128"/>
          </rPr>
          <t>数字のみ入力する！
単位変換は、
右クリック
→「セルの書式設定」
　→「表示形式」
　　→「ユーザー定義」
で変更してください。</t>
        </r>
      </text>
    </comment>
    <comment ref="AV7" authorId="0" shapeId="0" xr:uid="{00000000-0006-0000-0300-000014000000}">
      <text>
        <r>
          <rPr>
            <b/>
            <sz val="11"/>
            <color indexed="81"/>
            <rFont val="ＭＳ Ｐゴシック"/>
            <family val="3"/>
            <charset val="128"/>
          </rPr>
          <t>数字のみ入力する！
単位変換は、
右クリック
→「セルの書式設定」
　→「表示形式」
　　→「ユーザー定義」
で変更してください。</t>
        </r>
      </text>
    </comment>
    <comment ref="F8" authorId="0" shapeId="0" xr:uid="{00000000-0006-0000-0300-000015000000}">
      <text>
        <r>
          <rPr>
            <b/>
            <sz val="11"/>
            <color indexed="81"/>
            <rFont val="ＭＳ Ｐゴシック"/>
            <family val="3"/>
            <charset val="128"/>
          </rPr>
          <t>数字のみ入力する！
単位変換は、
右クリック
→「セルの書式設定」
　→「表示形式」
　　→「ユーザー定義」
で変更してください。</t>
        </r>
      </text>
    </comment>
    <comment ref="H8" authorId="0" shapeId="0" xr:uid="{00000000-0006-0000-0300-000016000000}">
      <text>
        <r>
          <rPr>
            <b/>
            <sz val="11"/>
            <color indexed="81"/>
            <rFont val="ＭＳ Ｐゴシック"/>
            <family val="3"/>
            <charset val="128"/>
          </rPr>
          <t>数字のみ入力する！
単位変換は、
右クリック
→「セルの書式設定」
　→「表示形式」
　　→「ユーザー定義」
で変更してください。</t>
        </r>
      </text>
    </comment>
    <comment ref="P8" authorId="0" shapeId="0" xr:uid="{00000000-0006-0000-0300-000017000000}">
      <text>
        <r>
          <rPr>
            <b/>
            <sz val="11"/>
            <color indexed="81"/>
            <rFont val="ＭＳ Ｐゴシック"/>
            <family val="3"/>
            <charset val="128"/>
          </rPr>
          <t>数字のみ入力する！
単位変換は、
右クリック
→「セルの書式設定」
　→「表示形式」
　　→「ユーザー定義」
で変更してください。</t>
        </r>
      </text>
    </comment>
    <comment ref="R8" authorId="0" shapeId="0" xr:uid="{00000000-0006-0000-0300-000018000000}">
      <text>
        <r>
          <rPr>
            <b/>
            <sz val="11"/>
            <color indexed="81"/>
            <rFont val="ＭＳ Ｐゴシック"/>
            <family val="3"/>
            <charset val="128"/>
          </rPr>
          <t>数字のみ入力する！
単位変換は、
右クリック
→「セルの書式設定」
　→「表示形式」
　　→「ユーザー定義」
で変更してください。</t>
        </r>
      </text>
    </comment>
    <comment ref="Z8" authorId="0" shapeId="0" xr:uid="{00000000-0006-0000-0300-000019000000}">
      <text>
        <r>
          <rPr>
            <b/>
            <sz val="11"/>
            <color indexed="81"/>
            <rFont val="ＭＳ Ｐゴシック"/>
            <family val="3"/>
            <charset val="128"/>
          </rPr>
          <t>数字のみ入力する！
単位変換は、
右クリック
→「セルの書式設定」
　→「表示形式」
　　→「ユーザー定義」
で変更してください。</t>
        </r>
      </text>
    </comment>
    <comment ref="AB8" authorId="0" shapeId="0" xr:uid="{00000000-0006-0000-0300-00001A000000}">
      <text>
        <r>
          <rPr>
            <b/>
            <sz val="11"/>
            <color indexed="81"/>
            <rFont val="ＭＳ Ｐゴシック"/>
            <family val="3"/>
            <charset val="128"/>
          </rPr>
          <t>数字のみ入力する！
単位変換は、
右クリック
→「セルの書式設定」
　→「表示形式」
　　→「ユーザー定義」
で変更してください。</t>
        </r>
      </text>
    </comment>
    <comment ref="AJ8" authorId="0" shapeId="0" xr:uid="{00000000-0006-0000-0300-00001B000000}">
      <text>
        <r>
          <rPr>
            <b/>
            <sz val="11"/>
            <color indexed="81"/>
            <rFont val="ＭＳ Ｐゴシック"/>
            <family val="3"/>
            <charset val="128"/>
          </rPr>
          <t>数字のみ入力する！
単位変換は、
右クリック
→「セルの書式設定」
　→「表示形式」
　　→「ユーザー定義」
で変更してください。</t>
        </r>
      </text>
    </comment>
    <comment ref="AL8" authorId="0" shapeId="0" xr:uid="{00000000-0006-0000-0300-00001C000000}">
      <text>
        <r>
          <rPr>
            <b/>
            <sz val="11"/>
            <color indexed="81"/>
            <rFont val="ＭＳ Ｐゴシック"/>
            <family val="3"/>
            <charset val="128"/>
          </rPr>
          <t>数字のみ入力する！
単位変換は、
右クリック
→「セルの書式設定」
　→「表示形式」
　　→「ユーザー定義」
で変更してください。</t>
        </r>
      </text>
    </comment>
    <comment ref="AT8" authorId="0" shapeId="0" xr:uid="{00000000-0006-0000-0300-00001D000000}">
      <text>
        <r>
          <rPr>
            <b/>
            <sz val="11"/>
            <color indexed="81"/>
            <rFont val="ＭＳ Ｐゴシック"/>
            <family val="3"/>
            <charset val="128"/>
          </rPr>
          <t>数字のみ入力する！
単位変換は、
右クリック
→「セルの書式設定」
　→「表示形式」
　　→「ユーザー定義」
で変更してください。</t>
        </r>
      </text>
    </comment>
    <comment ref="AV8" authorId="0" shapeId="0" xr:uid="{00000000-0006-0000-0300-00001E000000}">
      <text>
        <r>
          <rPr>
            <b/>
            <sz val="11"/>
            <color indexed="81"/>
            <rFont val="ＭＳ Ｐゴシック"/>
            <family val="3"/>
            <charset val="128"/>
          </rPr>
          <t>数字のみ入力する！
単位変換は、
右クリック
→「セルの書式設定」
　→「表示形式」
　　→「ユーザー定義」
で変更してください。</t>
        </r>
      </text>
    </comment>
    <comment ref="F9" authorId="0" shapeId="0" xr:uid="{00000000-0006-0000-0300-00001F000000}">
      <text>
        <r>
          <rPr>
            <b/>
            <sz val="11"/>
            <color indexed="81"/>
            <rFont val="ＭＳ Ｐゴシック"/>
            <family val="3"/>
            <charset val="128"/>
          </rPr>
          <t>数字のみ入力する！
単位変換は、
右クリック
→「セルの書式設定」
　→「表示形式」
　　→「ユーザー定義」
で変更してください。</t>
        </r>
      </text>
    </comment>
    <comment ref="H9" authorId="0" shapeId="0" xr:uid="{00000000-0006-0000-0300-000020000000}">
      <text>
        <r>
          <rPr>
            <b/>
            <sz val="11"/>
            <color indexed="81"/>
            <rFont val="ＭＳ Ｐゴシック"/>
            <family val="3"/>
            <charset val="128"/>
          </rPr>
          <t>数字のみ入力する！
単位変換は、
右クリック
→「セルの書式設定」
　→「表示形式」
　　→「ユーザー定義」
で変更してください。</t>
        </r>
      </text>
    </comment>
    <comment ref="P9" authorId="0" shapeId="0" xr:uid="{00000000-0006-0000-0300-000021000000}">
      <text>
        <r>
          <rPr>
            <b/>
            <sz val="11"/>
            <color indexed="81"/>
            <rFont val="ＭＳ Ｐゴシック"/>
            <family val="3"/>
            <charset val="128"/>
          </rPr>
          <t>数字のみ入力する！
単位変換は、
右クリック
→「セルの書式設定」
　→「表示形式」
　　→「ユーザー定義」
で変更してください。</t>
        </r>
      </text>
    </comment>
    <comment ref="R9" authorId="0" shapeId="0" xr:uid="{00000000-0006-0000-0300-000022000000}">
      <text>
        <r>
          <rPr>
            <b/>
            <sz val="11"/>
            <color indexed="81"/>
            <rFont val="ＭＳ Ｐゴシック"/>
            <family val="3"/>
            <charset val="128"/>
          </rPr>
          <t>数字のみ入力する！
単位変換は、
右クリック
→「セルの書式設定」
　→「表示形式」
　　→「ユーザー定義」
で変更してください。</t>
        </r>
      </text>
    </comment>
    <comment ref="Z9" authorId="0" shapeId="0" xr:uid="{00000000-0006-0000-0300-000023000000}">
      <text>
        <r>
          <rPr>
            <b/>
            <sz val="11"/>
            <color indexed="81"/>
            <rFont val="ＭＳ Ｐゴシック"/>
            <family val="3"/>
            <charset val="128"/>
          </rPr>
          <t>数字のみ入力する！
単位変換は、
右クリック
→「セルの書式設定」
　→「表示形式」
　　→「ユーザー定義」
で変更してください。</t>
        </r>
      </text>
    </comment>
    <comment ref="AB9" authorId="0" shapeId="0" xr:uid="{00000000-0006-0000-0300-000024000000}">
      <text>
        <r>
          <rPr>
            <b/>
            <sz val="11"/>
            <color indexed="81"/>
            <rFont val="ＭＳ Ｐゴシック"/>
            <family val="3"/>
            <charset val="128"/>
          </rPr>
          <t>数字のみ入力する！
単位変換は、
右クリック
→「セルの書式設定」
　→「表示形式」
　　→「ユーザー定義」
で変更してください。</t>
        </r>
      </text>
    </comment>
    <comment ref="AJ9" authorId="0" shapeId="0" xr:uid="{00000000-0006-0000-0300-000025000000}">
      <text>
        <r>
          <rPr>
            <b/>
            <sz val="11"/>
            <color indexed="81"/>
            <rFont val="ＭＳ Ｐゴシック"/>
            <family val="3"/>
            <charset val="128"/>
          </rPr>
          <t>数字のみ入力する！
単位変換は、
右クリック
→「セルの書式設定」
　→「表示形式」
　　→「ユーザー定義」
で変更してください。</t>
        </r>
      </text>
    </comment>
    <comment ref="AL9" authorId="0" shapeId="0" xr:uid="{00000000-0006-0000-0300-000026000000}">
      <text>
        <r>
          <rPr>
            <b/>
            <sz val="11"/>
            <color indexed="81"/>
            <rFont val="ＭＳ Ｐゴシック"/>
            <family val="3"/>
            <charset val="128"/>
          </rPr>
          <t>数字のみ入力する！
単位変換は、
右クリック
→「セルの書式設定」
　→「表示形式」
　　→「ユーザー定義」
で変更してください。</t>
        </r>
      </text>
    </comment>
    <comment ref="AT9" authorId="0" shapeId="0" xr:uid="{00000000-0006-0000-0300-000027000000}">
      <text>
        <r>
          <rPr>
            <b/>
            <sz val="11"/>
            <color indexed="81"/>
            <rFont val="ＭＳ Ｐゴシック"/>
            <family val="3"/>
            <charset val="128"/>
          </rPr>
          <t>数字のみ入力する！
単位変換は、
右クリック
→「セルの書式設定」
　→「表示形式」
　　→「ユーザー定義」
で変更してください。</t>
        </r>
      </text>
    </comment>
    <comment ref="AV9" authorId="0" shapeId="0" xr:uid="{00000000-0006-0000-0300-000028000000}">
      <text>
        <r>
          <rPr>
            <b/>
            <sz val="11"/>
            <color indexed="81"/>
            <rFont val="ＭＳ Ｐゴシック"/>
            <family val="3"/>
            <charset val="128"/>
          </rPr>
          <t>数字のみ入力する！
単位変換は、
右クリック
→「セルの書式設定」
　→「表示形式」
　　→「ユーザー定義」
で変更してください。</t>
        </r>
      </text>
    </comment>
    <comment ref="F10" authorId="0" shapeId="0" xr:uid="{00000000-0006-0000-0300-000029000000}">
      <text>
        <r>
          <rPr>
            <b/>
            <sz val="11"/>
            <color indexed="81"/>
            <rFont val="ＭＳ Ｐゴシック"/>
            <family val="3"/>
            <charset val="128"/>
          </rPr>
          <t>数字のみ入力する！
単位変換は、
右クリック
→「セルの書式設定」
　→「表示形式」
　　→「ユーザー定義」
で変更してください。</t>
        </r>
      </text>
    </comment>
    <comment ref="H10" authorId="0" shapeId="0" xr:uid="{00000000-0006-0000-0300-00002A000000}">
      <text>
        <r>
          <rPr>
            <b/>
            <sz val="11"/>
            <color indexed="81"/>
            <rFont val="ＭＳ Ｐゴシック"/>
            <family val="3"/>
            <charset val="128"/>
          </rPr>
          <t>数字のみ入力する！
単位変換は、
右クリック
→「セルの書式設定」
　→「表示形式」
　　→「ユーザー定義」
で変更してください。</t>
        </r>
      </text>
    </comment>
    <comment ref="P10" authorId="0" shapeId="0" xr:uid="{00000000-0006-0000-0300-00002B000000}">
      <text>
        <r>
          <rPr>
            <b/>
            <sz val="11"/>
            <color indexed="81"/>
            <rFont val="ＭＳ Ｐゴシック"/>
            <family val="3"/>
            <charset val="128"/>
          </rPr>
          <t>数字のみ入力する！
単位変換は、
右クリック
→「セルの書式設定」
　→「表示形式」
　　→「ユーザー定義」
で変更してください。</t>
        </r>
      </text>
    </comment>
    <comment ref="R10" authorId="0" shapeId="0" xr:uid="{00000000-0006-0000-0300-00002C000000}">
      <text>
        <r>
          <rPr>
            <b/>
            <sz val="11"/>
            <color indexed="81"/>
            <rFont val="ＭＳ Ｐゴシック"/>
            <family val="3"/>
            <charset val="128"/>
          </rPr>
          <t>数字のみ入力する！
単位変換は、
右クリック
→「セルの書式設定」
　→「表示形式」
　　→「ユーザー定義」
で変更してください。</t>
        </r>
      </text>
    </comment>
    <comment ref="Z10" authorId="0" shapeId="0" xr:uid="{00000000-0006-0000-0300-00002D000000}">
      <text>
        <r>
          <rPr>
            <b/>
            <sz val="11"/>
            <color indexed="81"/>
            <rFont val="ＭＳ Ｐゴシック"/>
            <family val="3"/>
            <charset val="128"/>
          </rPr>
          <t>数字のみ入力する！
単位変換は、
右クリック
→「セルの書式設定」
　→「表示形式」
　　→「ユーザー定義」
で変更してください。</t>
        </r>
      </text>
    </comment>
    <comment ref="AB10" authorId="0" shapeId="0" xr:uid="{00000000-0006-0000-0300-00002E000000}">
      <text>
        <r>
          <rPr>
            <b/>
            <sz val="11"/>
            <color indexed="81"/>
            <rFont val="ＭＳ Ｐゴシック"/>
            <family val="3"/>
            <charset val="128"/>
          </rPr>
          <t>数字のみ入力する！
単位変換は、
右クリック
→「セルの書式設定」
　→「表示形式」
　　→「ユーザー定義」
で変更してください。</t>
        </r>
      </text>
    </comment>
    <comment ref="AJ10" authorId="0" shapeId="0" xr:uid="{00000000-0006-0000-0300-00002F000000}">
      <text>
        <r>
          <rPr>
            <b/>
            <sz val="11"/>
            <color indexed="81"/>
            <rFont val="ＭＳ Ｐゴシック"/>
            <family val="3"/>
            <charset val="128"/>
          </rPr>
          <t>数字のみ入力する！
単位変換は、
右クリック
→「セルの書式設定」
　→「表示形式」
　　→「ユーザー定義」
で変更してください。</t>
        </r>
      </text>
    </comment>
    <comment ref="AL10" authorId="0" shapeId="0" xr:uid="{00000000-0006-0000-0300-000030000000}">
      <text>
        <r>
          <rPr>
            <b/>
            <sz val="11"/>
            <color indexed="81"/>
            <rFont val="ＭＳ Ｐゴシック"/>
            <family val="3"/>
            <charset val="128"/>
          </rPr>
          <t>数字のみ入力する！
単位変換は、
右クリック
→「セルの書式設定」
　→「表示形式」
　　→「ユーザー定義」
で変更してください。</t>
        </r>
      </text>
    </comment>
    <comment ref="AT10" authorId="0" shapeId="0" xr:uid="{00000000-0006-0000-0300-000031000000}">
      <text>
        <r>
          <rPr>
            <b/>
            <sz val="11"/>
            <color indexed="81"/>
            <rFont val="ＭＳ Ｐゴシック"/>
            <family val="3"/>
            <charset val="128"/>
          </rPr>
          <t>数字のみ入力する！
単位変換は、
右クリック
→「セルの書式設定」
　→「表示形式」
　　→「ユーザー定義」
で変更してください。</t>
        </r>
      </text>
    </comment>
    <comment ref="AV10" authorId="0" shapeId="0" xr:uid="{00000000-0006-0000-0300-000032000000}">
      <text>
        <r>
          <rPr>
            <b/>
            <sz val="11"/>
            <color indexed="81"/>
            <rFont val="ＭＳ Ｐゴシック"/>
            <family val="3"/>
            <charset val="128"/>
          </rPr>
          <t>数字のみ入力する！
単位変換は、
右クリック
→「セルの書式設定」
　→「表示形式」
　　→「ユーザー定義」
で変更してください。</t>
        </r>
      </text>
    </comment>
    <comment ref="F11" authorId="0" shapeId="0" xr:uid="{00000000-0006-0000-0300-000033000000}">
      <text>
        <r>
          <rPr>
            <b/>
            <sz val="11"/>
            <color indexed="81"/>
            <rFont val="ＭＳ Ｐゴシック"/>
            <family val="3"/>
            <charset val="128"/>
          </rPr>
          <t>数字のみ入力する！
単位変換は、
右クリック
→「セルの書式設定」
　→「表示形式」
　　→「ユーザー定義」
で変更してください。</t>
        </r>
      </text>
    </comment>
    <comment ref="H11" authorId="0" shapeId="0" xr:uid="{00000000-0006-0000-0300-000034000000}">
      <text>
        <r>
          <rPr>
            <b/>
            <sz val="11"/>
            <color indexed="81"/>
            <rFont val="ＭＳ Ｐゴシック"/>
            <family val="3"/>
            <charset val="128"/>
          </rPr>
          <t>数字のみ入力する！
単位変換は、
右クリック
→「セルの書式設定」
　→「表示形式」
　　→「ユーザー定義」
で変更してください。</t>
        </r>
      </text>
    </comment>
    <comment ref="P11" authorId="0" shapeId="0" xr:uid="{00000000-0006-0000-0300-000035000000}">
      <text>
        <r>
          <rPr>
            <b/>
            <sz val="11"/>
            <color indexed="81"/>
            <rFont val="ＭＳ Ｐゴシック"/>
            <family val="3"/>
            <charset val="128"/>
          </rPr>
          <t>数字のみ入力する！
単位変換は、
右クリック
→「セルの書式設定」
　→「表示形式」
　　→「ユーザー定義」
で変更してください。</t>
        </r>
      </text>
    </comment>
    <comment ref="R11" authorId="0" shapeId="0" xr:uid="{00000000-0006-0000-0300-000036000000}">
      <text>
        <r>
          <rPr>
            <b/>
            <sz val="11"/>
            <color indexed="81"/>
            <rFont val="ＭＳ Ｐゴシック"/>
            <family val="3"/>
            <charset val="128"/>
          </rPr>
          <t>数字のみ入力する！
単位変換は、
右クリック
→「セルの書式設定」
　→「表示形式」
　　→「ユーザー定義」
で変更してください。</t>
        </r>
      </text>
    </comment>
    <comment ref="Z11" authorId="0" shapeId="0" xr:uid="{00000000-0006-0000-0300-000037000000}">
      <text>
        <r>
          <rPr>
            <b/>
            <sz val="11"/>
            <color indexed="81"/>
            <rFont val="ＭＳ Ｐゴシック"/>
            <family val="3"/>
            <charset val="128"/>
          </rPr>
          <t>数字のみ入力する！
単位変換は、
右クリック
→「セルの書式設定」
　→「表示形式」
　　→「ユーザー定義」
で変更してください。</t>
        </r>
      </text>
    </comment>
    <comment ref="AB11" authorId="0" shapeId="0" xr:uid="{00000000-0006-0000-0300-000038000000}">
      <text>
        <r>
          <rPr>
            <b/>
            <sz val="11"/>
            <color indexed="81"/>
            <rFont val="ＭＳ Ｐゴシック"/>
            <family val="3"/>
            <charset val="128"/>
          </rPr>
          <t>数字のみ入力する！
単位変換は、
右クリック
→「セルの書式設定」
　→「表示形式」
　　→「ユーザー定義」
で変更してください。</t>
        </r>
      </text>
    </comment>
    <comment ref="AJ11" authorId="0" shapeId="0" xr:uid="{00000000-0006-0000-0300-000039000000}">
      <text>
        <r>
          <rPr>
            <b/>
            <sz val="11"/>
            <color indexed="81"/>
            <rFont val="ＭＳ Ｐゴシック"/>
            <family val="3"/>
            <charset val="128"/>
          </rPr>
          <t>数字のみ入力する！
単位変換は、
右クリック
→「セルの書式設定」
　→「表示形式」
　　→「ユーザー定義」
で変更してください。</t>
        </r>
      </text>
    </comment>
    <comment ref="AL11" authorId="0" shapeId="0" xr:uid="{00000000-0006-0000-0300-00003A000000}">
      <text>
        <r>
          <rPr>
            <b/>
            <sz val="11"/>
            <color indexed="81"/>
            <rFont val="ＭＳ Ｐゴシック"/>
            <family val="3"/>
            <charset val="128"/>
          </rPr>
          <t>数字のみ入力する！
単位変換は、
右クリック
→「セルの書式設定」
　→「表示形式」
　　→「ユーザー定義」
で変更してください。</t>
        </r>
      </text>
    </comment>
    <comment ref="AT11" authorId="0" shapeId="0" xr:uid="{00000000-0006-0000-0300-00003B000000}">
      <text>
        <r>
          <rPr>
            <b/>
            <sz val="11"/>
            <color indexed="81"/>
            <rFont val="ＭＳ Ｐゴシック"/>
            <family val="3"/>
            <charset val="128"/>
          </rPr>
          <t>数字のみ入力する！
単位変換は、
右クリック
→「セルの書式設定」
　→「表示形式」
　　→「ユーザー定義」
で変更してください。</t>
        </r>
      </text>
    </comment>
    <comment ref="AV11" authorId="0" shapeId="0" xr:uid="{00000000-0006-0000-0300-00003C000000}">
      <text>
        <r>
          <rPr>
            <b/>
            <sz val="11"/>
            <color indexed="81"/>
            <rFont val="ＭＳ Ｐゴシック"/>
            <family val="3"/>
            <charset val="128"/>
          </rPr>
          <t>数字のみ入力する！
単位変換は、
右クリック
→「セルの書式設定」
　→「表示形式」
　　→「ユーザー定義」
で変更してください。</t>
        </r>
      </text>
    </comment>
    <comment ref="F12" authorId="0" shapeId="0" xr:uid="{00000000-0006-0000-0300-00003D000000}">
      <text>
        <r>
          <rPr>
            <b/>
            <sz val="11"/>
            <color indexed="81"/>
            <rFont val="ＭＳ Ｐゴシック"/>
            <family val="3"/>
            <charset val="128"/>
          </rPr>
          <t>数字のみ入力する！
単位変換は、
右クリック
→「セルの書式設定」
　→「表示形式」
　　→「ユーザー定義」
で変更してください。</t>
        </r>
      </text>
    </comment>
    <comment ref="H12" authorId="0" shapeId="0" xr:uid="{00000000-0006-0000-0300-00003E000000}">
      <text>
        <r>
          <rPr>
            <b/>
            <sz val="11"/>
            <color indexed="81"/>
            <rFont val="ＭＳ Ｐゴシック"/>
            <family val="3"/>
            <charset val="128"/>
          </rPr>
          <t>数字のみ入力する！
単位変換は、
右クリック
→「セルの書式設定」
　→「表示形式」
　　→「ユーザー定義」
で変更してください。</t>
        </r>
      </text>
    </comment>
    <comment ref="P12" authorId="0" shapeId="0" xr:uid="{00000000-0006-0000-0300-00003F000000}">
      <text>
        <r>
          <rPr>
            <b/>
            <sz val="11"/>
            <color indexed="81"/>
            <rFont val="ＭＳ Ｐゴシック"/>
            <family val="3"/>
            <charset val="128"/>
          </rPr>
          <t>数字のみ入力する！
単位変換は、
右クリック
→「セルの書式設定」
　→「表示形式」
　　→「ユーザー定義」
で変更してください。</t>
        </r>
      </text>
    </comment>
    <comment ref="R12" authorId="0" shapeId="0" xr:uid="{00000000-0006-0000-0300-000040000000}">
      <text>
        <r>
          <rPr>
            <b/>
            <sz val="11"/>
            <color indexed="81"/>
            <rFont val="ＭＳ Ｐゴシック"/>
            <family val="3"/>
            <charset val="128"/>
          </rPr>
          <t>数字のみ入力する！
単位変換は、
右クリック
→「セルの書式設定」
　→「表示形式」
　　→「ユーザー定義」
で変更してください。</t>
        </r>
      </text>
    </comment>
    <comment ref="Z12" authorId="0" shapeId="0" xr:uid="{00000000-0006-0000-0300-000041000000}">
      <text>
        <r>
          <rPr>
            <b/>
            <sz val="11"/>
            <color indexed="81"/>
            <rFont val="ＭＳ Ｐゴシック"/>
            <family val="3"/>
            <charset val="128"/>
          </rPr>
          <t>数字のみ入力する！
単位変換は、
右クリック
→「セルの書式設定」
　→「表示形式」
　　→「ユーザー定義」
で変更してください。</t>
        </r>
      </text>
    </comment>
    <comment ref="AB12" authorId="0" shapeId="0" xr:uid="{00000000-0006-0000-0300-000042000000}">
      <text>
        <r>
          <rPr>
            <b/>
            <sz val="11"/>
            <color indexed="81"/>
            <rFont val="ＭＳ Ｐゴシック"/>
            <family val="3"/>
            <charset val="128"/>
          </rPr>
          <t>数字のみ入力する！
単位変換は、
右クリック
→「セルの書式設定」
　→「表示形式」
　　→「ユーザー定義」
で変更してください。</t>
        </r>
      </text>
    </comment>
    <comment ref="AJ12" authorId="0" shapeId="0" xr:uid="{00000000-0006-0000-0300-000043000000}">
      <text>
        <r>
          <rPr>
            <b/>
            <sz val="11"/>
            <color indexed="81"/>
            <rFont val="ＭＳ Ｐゴシック"/>
            <family val="3"/>
            <charset val="128"/>
          </rPr>
          <t>数字のみ入力する！
単位変換は、
右クリック
→「セルの書式設定」
　→「表示形式」
　　→「ユーザー定義」
で変更してください。</t>
        </r>
      </text>
    </comment>
    <comment ref="AL12" authorId="0" shapeId="0" xr:uid="{00000000-0006-0000-0300-000044000000}">
      <text>
        <r>
          <rPr>
            <b/>
            <sz val="11"/>
            <color indexed="81"/>
            <rFont val="ＭＳ Ｐゴシック"/>
            <family val="3"/>
            <charset val="128"/>
          </rPr>
          <t>数字のみ入力する！
単位変換は、
右クリック
→「セルの書式設定」
　→「表示形式」
　　→「ユーザー定義」
で変更してください。</t>
        </r>
      </text>
    </comment>
    <comment ref="AT12" authorId="0" shapeId="0" xr:uid="{00000000-0006-0000-0300-000045000000}">
      <text>
        <r>
          <rPr>
            <b/>
            <sz val="11"/>
            <color indexed="81"/>
            <rFont val="ＭＳ Ｐゴシック"/>
            <family val="3"/>
            <charset val="128"/>
          </rPr>
          <t>数字のみ入力する！
単位変換は、
右クリック
→「セルの書式設定」
　→「表示形式」
　　→「ユーザー定義」
で変更してください。</t>
        </r>
      </text>
    </comment>
    <comment ref="AV12" authorId="0" shapeId="0" xr:uid="{00000000-0006-0000-0300-000046000000}">
      <text>
        <r>
          <rPr>
            <b/>
            <sz val="11"/>
            <color indexed="81"/>
            <rFont val="ＭＳ Ｐゴシック"/>
            <family val="3"/>
            <charset val="128"/>
          </rPr>
          <t>数字のみ入力する！
単位変換は、
右クリック
→「セルの書式設定」
　→「表示形式」
　　→「ユーザー定義」
で変更してください。</t>
        </r>
      </text>
    </comment>
    <comment ref="F13" authorId="0" shapeId="0" xr:uid="{00000000-0006-0000-0300-000047000000}">
      <text>
        <r>
          <rPr>
            <b/>
            <sz val="11"/>
            <color indexed="81"/>
            <rFont val="ＭＳ Ｐゴシック"/>
            <family val="3"/>
            <charset val="128"/>
          </rPr>
          <t>数字のみ入力する！
単位変換は、
右クリック
→「セルの書式設定」
　→「表示形式」
　　→「ユーザー定義」
で変更してください。</t>
        </r>
      </text>
    </comment>
    <comment ref="H13" authorId="0" shapeId="0" xr:uid="{00000000-0006-0000-0300-000048000000}">
      <text>
        <r>
          <rPr>
            <b/>
            <sz val="11"/>
            <color indexed="81"/>
            <rFont val="ＭＳ Ｐゴシック"/>
            <family val="3"/>
            <charset val="128"/>
          </rPr>
          <t>数字のみ入力する！
単位変換は、
右クリック
→「セルの書式設定」
　→「表示形式」
　　→「ユーザー定義」
で変更してください。</t>
        </r>
      </text>
    </comment>
    <comment ref="P13" authorId="0" shapeId="0" xr:uid="{00000000-0006-0000-0300-000049000000}">
      <text>
        <r>
          <rPr>
            <b/>
            <sz val="11"/>
            <color indexed="81"/>
            <rFont val="ＭＳ Ｐゴシック"/>
            <family val="3"/>
            <charset val="128"/>
          </rPr>
          <t>数字のみ入力する！
単位変換は、
右クリック
→「セルの書式設定」
　→「表示形式」
　　→「ユーザー定義」
で変更してください。</t>
        </r>
      </text>
    </comment>
    <comment ref="R13" authorId="0" shapeId="0" xr:uid="{00000000-0006-0000-0300-00004A000000}">
      <text>
        <r>
          <rPr>
            <b/>
            <sz val="11"/>
            <color indexed="81"/>
            <rFont val="ＭＳ Ｐゴシック"/>
            <family val="3"/>
            <charset val="128"/>
          </rPr>
          <t>数字のみ入力する！
単位変換は、
右クリック
→「セルの書式設定」
　→「表示形式」
　　→「ユーザー定義」
で変更してください。</t>
        </r>
      </text>
    </comment>
    <comment ref="Z13" authorId="0" shapeId="0" xr:uid="{00000000-0006-0000-0300-00004B000000}">
      <text>
        <r>
          <rPr>
            <b/>
            <sz val="11"/>
            <color indexed="81"/>
            <rFont val="ＭＳ Ｐゴシック"/>
            <family val="3"/>
            <charset val="128"/>
          </rPr>
          <t>数字のみ入力する！
単位変換は、
右クリック
→「セルの書式設定」
　→「表示形式」
　　→「ユーザー定義」
で変更してください。</t>
        </r>
      </text>
    </comment>
    <comment ref="AB13" authorId="0" shapeId="0" xr:uid="{00000000-0006-0000-0300-00004C000000}">
      <text>
        <r>
          <rPr>
            <b/>
            <sz val="11"/>
            <color indexed="81"/>
            <rFont val="ＭＳ Ｐゴシック"/>
            <family val="3"/>
            <charset val="128"/>
          </rPr>
          <t>数字のみ入力する！
単位変換は、
右クリック
→「セルの書式設定」
　→「表示形式」
　　→「ユーザー定義」
で変更してください。</t>
        </r>
      </text>
    </comment>
    <comment ref="AJ13" authorId="0" shapeId="0" xr:uid="{00000000-0006-0000-0300-00004D000000}">
      <text>
        <r>
          <rPr>
            <b/>
            <sz val="11"/>
            <color indexed="81"/>
            <rFont val="ＭＳ Ｐゴシック"/>
            <family val="3"/>
            <charset val="128"/>
          </rPr>
          <t>数字のみ入力する！
単位変換は、
右クリック
→「セルの書式設定」
　→「表示形式」
　　→「ユーザー定義」
で変更してください。</t>
        </r>
      </text>
    </comment>
    <comment ref="AL13" authorId="0" shapeId="0" xr:uid="{00000000-0006-0000-0300-00004E000000}">
      <text>
        <r>
          <rPr>
            <b/>
            <sz val="11"/>
            <color indexed="81"/>
            <rFont val="ＭＳ Ｐゴシック"/>
            <family val="3"/>
            <charset val="128"/>
          </rPr>
          <t>数字のみ入力する！
単位変換は、
右クリック
→「セルの書式設定」
　→「表示形式」
　　→「ユーザー定義」
で変更してください。</t>
        </r>
      </text>
    </comment>
    <comment ref="AT13" authorId="0" shapeId="0" xr:uid="{00000000-0006-0000-0300-00004F000000}">
      <text>
        <r>
          <rPr>
            <b/>
            <sz val="11"/>
            <color indexed="81"/>
            <rFont val="ＭＳ Ｐゴシック"/>
            <family val="3"/>
            <charset val="128"/>
          </rPr>
          <t>数字のみ入力する！
単位変換は、
右クリック
→「セルの書式設定」
　→「表示形式」
　　→「ユーザー定義」
で変更してください。</t>
        </r>
      </text>
    </comment>
    <comment ref="AV13" authorId="0" shapeId="0" xr:uid="{00000000-0006-0000-0300-000050000000}">
      <text>
        <r>
          <rPr>
            <b/>
            <sz val="11"/>
            <color indexed="81"/>
            <rFont val="ＭＳ Ｐゴシック"/>
            <family val="3"/>
            <charset val="128"/>
          </rPr>
          <t>数字のみ入力する！
単位変換は、
右クリック
→「セルの書式設定」
　→「表示形式」
　　→「ユーザー定義」
で変更してください。</t>
        </r>
      </text>
    </comment>
    <comment ref="F14" authorId="0" shapeId="0" xr:uid="{00000000-0006-0000-0300-000051000000}">
      <text>
        <r>
          <rPr>
            <b/>
            <sz val="11"/>
            <color indexed="81"/>
            <rFont val="ＭＳ Ｐゴシック"/>
            <family val="3"/>
            <charset val="128"/>
          </rPr>
          <t>数字のみ入力する！
単位変換は、
右クリック
→「セルの書式設定」
　→「表示形式」
　　→「ユーザー定義」
で変更してください。</t>
        </r>
      </text>
    </comment>
    <comment ref="H14" authorId="0" shapeId="0" xr:uid="{00000000-0006-0000-0300-000052000000}">
      <text>
        <r>
          <rPr>
            <b/>
            <sz val="11"/>
            <color indexed="81"/>
            <rFont val="ＭＳ Ｐゴシック"/>
            <family val="3"/>
            <charset val="128"/>
          </rPr>
          <t>数字のみ入力する！
単位変換は、
右クリック
→「セルの書式設定」
　→「表示形式」
　　→「ユーザー定義」
で変更してください。</t>
        </r>
      </text>
    </comment>
    <comment ref="P14" authorId="0" shapeId="0" xr:uid="{00000000-0006-0000-0300-000053000000}">
      <text>
        <r>
          <rPr>
            <b/>
            <sz val="11"/>
            <color indexed="81"/>
            <rFont val="ＭＳ Ｐゴシック"/>
            <family val="3"/>
            <charset val="128"/>
          </rPr>
          <t>数字のみ入力する！
単位変換は、
右クリック
→「セルの書式設定」
　→「表示形式」
　　→「ユーザー定義」
で変更してください。</t>
        </r>
      </text>
    </comment>
    <comment ref="R14" authorId="0" shapeId="0" xr:uid="{00000000-0006-0000-0300-000054000000}">
      <text>
        <r>
          <rPr>
            <b/>
            <sz val="11"/>
            <color indexed="81"/>
            <rFont val="ＭＳ Ｐゴシック"/>
            <family val="3"/>
            <charset val="128"/>
          </rPr>
          <t>数字のみ入力する！
単位変換は、
右クリック
→「セルの書式設定」
　→「表示形式」
　　→「ユーザー定義」
で変更してください。</t>
        </r>
      </text>
    </comment>
    <comment ref="Z14" authorId="0" shapeId="0" xr:uid="{00000000-0006-0000-0300-000055000000}">
      <text>
        <r>
          <rPr>
            <b/>
            <sz val="11"/>
            <color indexed="81"/>
            <rFont val="ＭＳ Ｐゴシック"/>
            <family val="3"/>
            <charset val="128"/>
          </rPr>
          <t>数字のみ入力する！
単位変換は、
右クリック
→「セルの書式設定」
　→「表示形式」
　　→「ユーザー定義」
で変更してください。</t>
        </r>
      </text>
    </comment>
    <comment ref="AB14" authorId="0" shapeId="0" xr:uid="{00000000-0006-0000-0300-000056000000}">
      <text>
        <r>
          <rPr>
            <b/>
            <sz val="11"/>
            <color indexed="81"/>
            <rFont val="ＭＳ Ｐゴシック"/>
            <family val="3"/>
            <charset val="128"/>
          </rPr>
          <t>数字のみ入力する！
単位変換は、
右クリック
→「セルの書式設定」
　→「表示形式」
　　→「ユーザー定義」
で変更してください。</t>
        </r>
      </text>
    </comment>
    <comment ref="AJ14" authorId="0" shapeId="0" xr:uid="{00000000-0006-0000-0300-000057000000}">
      <text>
        <r>
          <rPr>
            <b/>
            <sz val="11"/>
            <color indexed="81"/>
            <rFont val="ＭＳ Ｐゴシック"/>
            <family val="3"/>
            <charset val="128"/>
          </rPr>
          <t>数字のみ入力する！
単位変換は、
右クリック
→「セルの書式設定」
　→「表示形式」
　　→「ユーザー定義」
で変更してください。</t>
        </r>
      </text>
    </comment>
    <comment ref="AL14" authorId="0" shapeId="0" xr:uid="{00000000-0006-0000-0300-000058000000}">
      <text>
        <r>
          <rPr>
            <b/>
            <sz val="11"/>
            <color indexed="81"/>
            <rFont val="ＭＳ Ｐゴシック"/>
            <family val="3"/>
            <charset val="128"/>
          </rPr>
          <t>数字のみ入力する！
単位変換は、
右クリック
→「セルの書式設定」
　→「表示形式」
　　→「ユーザー定義」
で変更してください。</t>
        </r>
      </text>
    </comment>
    <comment ref="AT14" authorId="0" shapeId="0" xr:uid="{00000000-0006-0000-0300-000059000000}">
      <text>
        <r>
          <rPr>
            <b/>
            <sz val="11"/>
            <color indexed="81"/>
            <rFont val="ＭＳ Ｐゴシック"/>
            <family val="3"/>
            <charset val="128"/>
          </rPr>
          <t>数字のみ入力する！
単位変換は、
右クリック
→「セルの書式設定」
　→「表示形式」
　　→「ユーザー定義」
で変更してください。</t>
        </r>
      </text>
    </comment>
    <comment ref="AV14" authorId="0" shapeId="0" xr:uid="{00000000-0006-0000-0300-00005A000000}">
      <text>
        <r>
          <rPr>
            <b/>
            <sz val="11"/>
            <color indexed="81"/>
            <rFont val="ＭＳ Ｐゴシック"/>
            <family val="3"/>
            <charset val="128"/>
          </rPr>
          <t>数字のみ入力する！
単位変換は、
右クリック
→「セルの書式設定」
　→「表示形式」
　　→「ユーザー定義」
で変更してください。</t>
        </r>
      </text>
    </comment>
    <comment ref="F15" authorId="0" shapeId="0" xr:uid="{00000000-0006-0000-0300-00005B000000}">
      <text>
        <r>
          <rPr>
            <b/>
            <sz val="11"/>
            <color indexed="81"/>
            <rFont val="ＭＳ Ｐゴシック"/>
            <family val="3"/>
            <charset val="128"/>
          </rPr>
          <t>数字のみ入力する！
単位変換は、
右クリック
→「セルの書式設定」
　→「表示形式」
　　→「ユーザー定義」
で変更してください。</t>
        </r>
      </text>
    </comment>
    <comment ref="H15" authorId="0" shapeId="0" xr:uid="{00000000-0006-0000-0300-00005C000000}">
      <text>
        <r>
          <rPr>
            <b/>
            <sz val="11"/>
            <color indexed="81"/>
            <rFont val="ＭＳ Ｐゴシック"/>
            <family val="3"/>
            <charset val="128"/>
          </rPr>
          <t>数字のみ入力する！
単位変換は、
右クリック
→「セルの書式設定」
　→「表示形式」
　　→「ユーザー定義」
で変更してください。</t>
        </r>
      </text>
    </comment>
    <comment ref="P15" authorId="0" shapeId="0" xr:uid="{00000000-0006-0000-0300-00005D000000}">
      <text>
        <r>
          <rPr>
            <b/>
            <sz val="11"/>
            <color indexed="81"/>
            <rFont val="ＭＳ Ｐゴシック"/>
            <family val="3"/>
            <charset val="128"/>
          </rPr>
          <t>数字のみ入力する！
単位変換は、
右クリック
→「セルの書式設定」
　→「表示形式」
　　→「ユーザー定義」
で変更してください。</t>
        </r>
      </text>
    </comment>
    <comment ref="R15" authorId="0" shapeId="0" xr:uid="{00000000-0006-0000-0300-00005E000000}">
      <text>
        <r>
          <rPr>
            <b/>
            <sz val="11"/>
            <color indexed="81"/>
            <rFont val="ＭＳ Ｐゴシック"/>
            <family val="3"/>
            <charset val="128"/>
          </rPr>
          <t>数字のみ入力する！
単位変換は、
右クリック
→「セルの書式設定」
　→「表示形式」
　　→「ユーザー定義」
で変更してください。</t>
        </r>
      </text>
    </comment>
    <comment ref="Z15" authorId="0" shapeId="0" xr:uid="{00000000-0006-0000-0300-00005F000000}">
      <text>
        <r>
          <rPr>
            <b/>
            <sz val="11"/>
            <color indexed="81"/>
            <rFont val="ＭＳ Ｐゴシック"/>
            <family val="3"/>
            <charset val="128"/>
          </rPr>
          <t>数字のみ入力する！
単位変換は、
右クリック
→「セルの書式設定」
　→「表示形式」
　　→「ユーザー定義」
で変更してください。</t>
        </r>
      </text>
    </comment>
    <comment ref="AB15" authorId="0" shapeId="0" xr:uid="{00000000-0006-0000-0300-000060000000}">
      <text>
        <r>
          <rPr>
            <b/>
            <sz val="11"/>
            <color indexed="81"/>
            <rFont val="ＭＳ Ｐゴシック"/>
            <family val="3"/>
            <charset val="128"/>
          </rPr>
          <t>数字のみ入力する！
単位変換は、
右クリック
→「セルの書式設定」
　→「表示形式」
　　→「ユーザー定義」
で変更してください。</t>
        </r>
      </text>
    </comment>
    <comment ref="AJ15" authorId="0" shapeId="0" xr:uid="{00000000-0006-0000-0300-000061000000}">
      <text>
        <r>
          <rPr>
            <b/>
            <sz val="11"/>
            <color indexed="81"/>
            <rFont val="ＭＳ Ｐゴシック"/>
            <family val="3"/>
            <charset val="128"/>
          </rPr>
          <t>数字のみ入力する！
単位変換は、
右クリック
→「セルの書式設定」
　→「表示形式」
　　→「ユーザー定義」
で変更してください。</t>
        </r>
      </text>
    </comment>
    <comment ref="AL15" authorId="0" shapeId="0" xr:uid="{00000000-0006-0000-0300-000062000000}">
      <text>
        <r>
          <rPr>
            <b/>
            <sz val="11"/>
            <color indexed="81"/>
            <rFont val="ＭＳ Ｐゴシック"/>
            <family val="3"/>
            <charset val="128"/>
          </rPr>
          <t>数字のみ入力する！
単位変換は、
右クリック
→「セルの書式設定」
　→「表示形式」
　　→「ユーザー定義」
で変更してください。</t>
        </r>
      </text>
    </comment>
    <comment ref="AT15" authorId="0" shapeId="0" xr:uid="{00000000-0006-0000-0300-000063000000}">
      <text>
        <r>
          <rPr>
            <b/>
            <sz val="11"/>
            <color indexed="81"/>
            <rFont val="ＭＳ Ｐゴシック"/>
            <family val="3"/>
            <charset val="128"/>
          </rPr>
          <t>数字のみ入力する！
単位変換は、
右クリック
→「セルの書式設定」
　→「表示形式」
　　→「ユーザー定義」
で変更してください。</t>
        </r>
      </text>
    </comment>
    <comment ref="AV15" authorId="0" shapeId="0" xr:uid="{00000000-0006-0000-0300-000064000000}">
      <text>
        <r>
          <rPr>
            <b/>
            <sz val="11"/>
            <color indexed="81"/>
            <rFont val="ＭＳ Ｐゴシック"/>
            <family val="3"/>
            <charset val="128"/>
          </rPr>
          <t>数字のみ入力する！
単位変換は、
右クリック
→「セルの書式設定」
　→「表示形式」
　　→「ユーザー定義」
で変更してください。</t>
        </r>
      </text>
    </comment>
    <comment ref="F16" authorId="0" shapeId="0" xr:uid="{00000000-0006-0000-0300-000065000000}">
      <text>
        <r>
          <rPr>
            <b/>
            <sz val="11"/>
            <color indexed="81"/>
            <rFont val="ＭＳ Ｐゴシック"/>
            <family val="3"/>
            <charset val="128"/>
          </rPr>
          <t>数字のみ入力する！
単位変換は、
右クリック
→「セルの書式設定」
　→「表示形式」
　　→「ユーザー定義」
で変更してください。</t>
        </r>
      </text>
    </comment>
    <comment ref="H16" authorId="0" shapeId="0" xr:uid="{00000000-0006-0000-0300-000066000000}">
      <text>
        <r>
          <rPr>
            <b/>
            <sz val="11"/>
            <color indexed="81"/>
            <rFont val="ＭＳ Ｐゴシック"/>
            <family val="3"/>
            <charset val="128"/>
          </rPr>
          <t>数字のみ入力する！
単位変換は、
右クリック
→「セルの書式設定」
　→「表示形式」
　　→「ユーザー定義」
で変更してください。</t>
        </r>
      </text>
    </comment>
    <comment ref="P16" authorId="0" shapeId="0" xr:uid="{00000000-0006-0000-0300-000067000000}">
      <text>
        <r>
          <rPr>
            <b/>
            <sz val="11"/>
            <color indexed="81"/>
            <rFont val="ＭＳ Ｐゴシック"/>
            <family val="3"/>
            <charset val="128"/>
          </rPr>
          <t>数字のみ入力する！
単位変換は、
右クリック
→「セルの書式設定」
　→「表示形式」
　　→「ユーザー定義」
で変更してください。</t>
        </r>
      </text>
    </comment>
    <comment ref="R16" authorId="0" shapeId="0" xr:uid="{00000000-0006-0000-0300-000068000000}">
      <text>
        <r>
          <rPr>
            <b/>
            <sz val="11"/>
            <color indexed="81"/>
            <rFont val="ＭＳ Ｐゴシック"/>
            <family val="3"/>
            <charset val="128"/>
          </rPr>
          <t>数字のみ入力する！
単位変換は、
右クリック
→「セルの書式設定」
　→「表示形式」
　　→「ユーザー定義」
で変更してください。</t>
        </r>
      </text>
    </comment>
    <comment ref="Z16" authorId="0" shapeId="0" xr:uid="{00000000-0006-0000-0300-000069000000}">
      <text>
        <r>
          <rPr>
            <b/>
            <sz val="11"/>
            <color indexed="81"/>
            <rFont val="ＭＳ Ｐゴシック"/>
            <family val="3"/>
            <charset val="128"/>
          </rPr>
          <t>数字のみ入力する！
単位変換は、
右クリック
→「セルの書式設定」
　→「表示形式」
　　→「ユーザー定義」
で変更してください。</t>
        </r>
      </text>
    </comment>
    <comment ref="AB16" authorId="0" shapeId="0" xr:uid="{00000000-0006-0000-0300-00006A000000}">
      <text>
        <r>
          <rPr>
            <b/>
            <sz val="11"/>
            <color indexed="81"/>
            <rFont val="ＭＳ Ｐゴシック"/>
            <family val="3"/>
            <charset val="128"/>
          </rPr>
          <t>数字のみ入力する！
単位変換は、
右クリック
→「セルの書式設定」
　→「表示形式」
　　→「ユーザー定義」
で変更してください。</t>
        </r>
      </text>
    </comment>
    <comment ref="AJ16" authorId="0" shapeId="0" xr:uid="{00000000-0006-0000-0300-00006B000000}">
      <text>
        <r>
          <rPr>
            <b/>
            <sz val="11"/>
            <color indexed="81"/>
            <rFont val="ＭＳ Ｐゴシック"/>
            <family val="3"/>
            <charset val="128"/>
          </rPr>
          <t>数字のみ入力する！
単位変換は、
右クリック
→「セルの書式設定」
　→「表示形式」
　　→「ユーザー定義」
で変更してください。</t>
        </r>
      </text>
    </comment>
    <comment ref="AL16" authorId="0" shapeId="0" xr:uid="{00000000-0006-0000-0300-00006C000000}">
      <text>
        <r>
          <rPr>
            <b/>
            <sz val="11"/>
            <color indexed="81"/>
            <rFont val="ＭＳ Ｐゴシック"/>
            <family val="3"/>
            <charset val="128"/>
          </rPr>
          <t>数字のみ入力する！
単位変換は、
右クリック
→「セルの書式設定」
　→「表示形式」
　　→「ユーザー定義」
で変更してください。</t>
        </r>
      </text>
    </comment>
    <comment ref="AT16" authorId="0" shapeId="0" xr:uid="{00000000-0006-0000-0300-00006D000000}">
      <text>
        <r>
          <rPr>
            <b/>
            <sz val="11"/>
            <color indexed="81"/>
            <rFont val="ＭＳ Ｐゴシック"/>
            <family val="3"/>
            <charset val="128"/>
          </rPr>
          <t>数字のみ入力する！
単位変換は、
右クリック
→「セルの書式設定」
　→「表示形式」
　　→「ユーザー定義」
で変更してください。</t>
        </r>
      </text>
    </comment>
    <comment ref="AV16" authorId="0" shapeId="0" xr:uid="{00000000-0006-0000-0300-00006E000000}">
      <text>
        <r>
          <rPr>
            <b/>
            <sz val="11"/>
            <color indexed="81"/>
            <rFont val="ＭＳ Ｐゴシック"/>
            <family val="3"/>
            <charset val="128"/>
          </rPr>
          <t>数字のみ入力する！
単位変換は、
右クリック
→「セルの書式設定」
　→「表示形式」
　　→「ユーザー定義」
で変更してください。</t>
        </r>
      </text>
    </comment>
    <comment ref="F17" authorId="0" shapeId="0" xr:uid="{00000000-0006-0000-0300-00006F000000}">
      <text>
        <r>
          <rPr>
            <b/>
            <sz val="11"/>
            <color indexed="81"/>
            <rFont val="ＭＳ Ｐゴシック"/>
            <family val="3"/>
            <charset val="128"/>
          </rPr>
          <t>数字のみ入力する！
単位変換は、
右クリック
→「セルの書式設定」
　→「表示形式」
　　→「ユーザー定義」
で変更してください。</t>
        </r>
      </text>
    </comment>
    <comment ref="H17" authorId="0" shapeId="0" xr:uid="{00000000-0006-0000-0300-000070000000}">
      <text>
        <r>
          <rPr>
            <b/>
            <sz val="11"/>
            <color indexed="81"/>
            <rFont val="ＭＳ Ｐゴシック"/>
            <family val="3"/>
            <charset val="128"/>
          </rPr>
          <t>数字のみ入力する！
単位変換は、
右クリック
→「セルの書式設定」
　→「表示形式」
　　→「ユーザー定義」
で変更してください。</t>
        </r>
      </text>
    </comment>
    <comment ref="P17" authorId="0" shapeId="0" xr:uid="{00000000-0006-0000-0300-000071000000}">
      <text>
        <r>
          <rPr>
            <b/>
            <sz val="11"/>
            <color indexed="81"/>
            <rFont val="ＭＳ Ｐゴシック"/>
            <family val="3"/>
            <charset val="128"/>
          </rPr>
          <t>数字のみ入力する！
単位変換は、
右クリック
→「セルの書式設定」
　→「表示形式」
　　→「ユーザー定義」
で変更してください。</t>
        </r>
      </text>
    </comment>
    <comment ref="R17" authorId="0" shapeId="0" xr:uid="{00000000-0006-0000-0300-000072000000}">
      <text>
        <r>
          <rPr>
            <b/>
            <sz val="11"/>
            <color indexed="81"/>
            <rFont val="ＭＳ Ｐゴシック"/>
            <family val="3"/>
            <charset val="128"/>
          </rPr>
          <t>数字のみ入力する！
単位変換は、
右クリック
→「セルの書式設定」
　→「表示形式」
　　→「ユーザー定義」
で変更してください。</t>
        </r>
      </text>
    </comment>
    <comment ref="Z17" authorId="0" shapeId="0" xr:uid="{00000000-0006-0000-0300-000073000000}">
      <text>
        <r>
          <rPr>
            <b/>
            <sz val="11"/>
            <color indexed="81"/>
            <rFont val="ＭＳ Ｐゴシック"/>
            <family val="3"/>
            <charset val="128"/>
          </rPr>
          <t>数字のみ入力する！
単位変換は、
右クリック
→「セルの書式設定」
　→「表示形式」
　　→「ユーザー定義」
で変更してください。</t>
        </r>
      </text>
    </comment>
    <comment ref="AB17" authorId="0" shapeId="0" xr:uid="{00000000-0006-0000-0300-000074000000}">
      <text>
        <r>
          <rPr>
            <b/>
            <sz val="11"/>
            <color indexed="81"/>
            <rFont val="ＭＳ Ｐゴシック"/>
            <family val="3"/>
            <charset val="128"/>
          </rPr>
          <t>数字のみ入力する！
単位変換は、
右クリック
→「セルの書式設定」
　→「表示形式」
　　→「ユーザー定義」
で変更してください。</t>
        </r>
      </text>
    </comment>
    <comment ref="AJ17" authorId="0" shapeId="0" xr:uid="{00000000-0006-0000-0300-000075000000}">
      <text>
        <r>
          <rPr>
            <b/>
            <sz val="11"/>
            <color indexed="81"/>
            <rFont val="ＭＳ Ｐゴシック"/>
            <family val="3"/>
            <charset val="128"/>
          </rPr>
          <t>数字のみ入力する！
単位変換は、
右クリック
→「セルの書式設定」
　→「表示形式」
　　→「ユーザー定義」
で変更してください。</t>
        </r>
      </text>
    </comment>
    <comment ref="AL17" authorId="0" shapeId="0" xr:uid="{00000000-0006-0000-0300-000076000000}">
      <text>
        <r>
          <rPr>
            <b/>
            <sz val="11"/>
            <color indexed="81"/>
            <rFont val="ＭＳ Ｐゴシック"/>
            <family val="3"/>
            <charset val="128"/>
          </rPr>
          <t>数字のみ入力する！
単位変換は、
右クリック
→「セルの書式設定」
　→「表示形式」
　　→「ユーザー定義」
で変更してください。</t>
        </r>
      </text>
    </comment>
    <comment ref="AT17" authorId="0" shapeId="0" xr:uid="{00000000-0006-0000-0300-000077000000}">
      <text>
        <r>
          <rPr>
            <b/>
            <sz val="11"/>
            <color indexed="81"/>
            <rFont val="ＭＳ Ｐゴシック"/>
            <family val="3"/>
            <charset val="128"/>
          </rPr>
          <t>数字のみ入力する！
単位変換は、
右クリック
→「セルの書式設定」
　→「表示形式」
　　→「ユーザー定義」
で変更してください。</t>
        </r>
      </text>
    </comment>
    <comment ref="AV17" authorId="0" shapeId="0" xr:uid="{00000000-0006-0000-0300-000078000000}">
      <text>
        <r>
          <rPr>
            <b/>
            <sz val="11"/>
            <color indexed="81"/>
            <rFont val="ＭＳ Ｐゴシック"/>
            <family val="3"/>
            <charset val="128"/>
          </rPr>
          <t>数字のみ入力する！
単位変換は、
右クリック
→「セルの書式設定」
　→「表示形式」
　　→「ユーザー定義」
で変更してください。</t>
        </r>
      </text>
    </comment>
    <comment ref="F25" authorId="0" shapeId="0" xr:uid="{00000000-0006-0000-0300-000079000000}">
      <text>
        <r>
          <rPr>
            <b/>
            <sz val="11"/>
            <color indexed="81"/>
            <rFont val="ＭＳ Ｐゴシック"/>
            <family val="3"/>
            <charset val="128"/>
          </rPr>
          <t>数字のみ入力する！
単位変換は、
右クリック
→「セルの書式設定」
　→「表示形式」
　　→「ユーザー定義」
で変更してください。</t>
        </r>
      </text>
    </comment>
    <comment ref="G25" authorId="0" shapeId="0" xr:uid="{00000000-0006-0000-0300-00007A000000}">
      <text>
        <r>
          <rPr>
            <b/>
            <sz val="11"/>
            <color indexed="81"/>
            <rFont val="ＭＳ Ｐゴシック"/>
            <family val="3"/>
            <charset val="128"/>
          </rPr>
          <t>数字のみ入力する！
単位変換は、
右クリック
→「セルの書式設定」
　→「表示形式」
　　→「ユーザー定義」
で変更してください。</t>
        </r>
      </text>
    </comment>
    <comment ref="P25" authorId="0" shapeId="0" xr:uid="{00000000-0006-0000-0300-00007B000000}">
      <text>
        <r>
          <rPr>
            <b/>
            <sz val="11"/>
            <color indexed="81"/>
            <rFont val="ＭＳ Ｐゴシック"/>
            <family val="3"/>
            <charset val="128"/>
          </rPr>
          <t>数字のみ入力する！
単位変換は、
右クリック
→「セルの書式設定」
　→「表示形式」
　　→「ユーザー定義」
で変更してください。</t>
        </r>
      </text>
    </comment>
    <comment ref="Q25" authorId="0" shapeId="0" xr:uid="{00000000-0006-0000-0300-00007C000000}">
      <text>
        <r>
          <rPr>
            <b/>
            <sz val="11"/>
            <color indexed="81"/>
            <rFont val="ＭＳ Ｐゴシック"/>
            <family val="3"/>
            <charset val="128"/>
          </rPr>
          <t>数字のみ入力する！
単位変換は、
右クリック
→「セルの書式設定」
　→「表示形式」
　　→「ユーザー定義」
で変更してください。</t>
        </r>
      </text>
    </comment>
    <comment ref="Z25" authorId="0" shapeId="0" xr:uid="{00000000-0006-0000-0300-00007D000000}">
      <text>
        <r>
          <rPr>
            <b/>
            <sz val="11"/>
            <color indexed="81"/>
            <rFont val="ＭＳ Ｐゴシック"/>
            <family val="3"/>
            <charset val="128"/>
          </rPr>
          <t>数字のみ入力する！
単位変換は、
右クリック
→「セルの書式設定」
　→「表示形式」
　　→「ユーザー定義」
で変更してください。</t>
        </r>
      </text>
    </comment>
    <comment ref="AA25" authorId="0" shapeId="0" xr:uid="{00000000-0006-0000-0300-00007E000000}">
      <text>
        <r>
          <rPr>
            <b/>
            <sz val="11"/>
            <color indexed="81"/>
            <rFont val="ＭＳ Ｐゴシック"/>
            <family val="3"/>
            <charset val="128"/>
          </rPr>
          <t>数字のみ入力する！
単位変換は、
右クリック
→「セルの書式設定」
　→「表示形式」
　　→「ユーザー定義」
で変更してください。</t>
        </r>
      </text>
    </comment>
    <comment ref="AJ25" authorId="0" shapeId="0" xr:uid="{00000000-0006-0000-0300-00007F000000}">
      <text>
        <r>
          <rPr>
            <b/>
            <sz val="11"/>
            <color indexed="81"/>
            <rFont val="ＭＳ Ｐゴシック"/>
            <family val="3"/>
            <charset val="128"/>
          </rPr>
          <t>数字のみ入力する！
単位変換は、
右クリック
→「セルの書式設定」
　→「表示形式」
　　→「ユーザー定義」
で変更してください。</t>
        </r>
      </text>
    </comment>
    <comment ref="AK25" authorId="0" shapeId="0" xr:uid="{00000000-0006-0000-0300-000080000000}">
      <text>
        <r>
          <rPr>
            <b/>
            <sz val="11"/>
            <color indexed="81"/>
            <rFont val="ＭＳ Ｐゴシック"/>
            <family val="3"/>
            <charset val="128"/>
          </rPr>
          <t>数字のみ入力する！
単位変換は、
右クリック
→「セルの書式設定」
　→「表示形式」
　　→「ユーザー定義」
で変更してください。</t>
        </r>
      </text>
    </comment>
    <comment ref="AT25" authorId="0" shapeId="0" xr:uid="{00000000-0006-0000-0300-000081000000}">
      <text>
        <r>
          <rPr>
            <b/>
            <sz val="11"/>
            <color indexed="81"/>
            <rFont val="ＭＳ Ｐゴシック"/>
            <family val="3"/>
            <charset val="128"/>
          </rPr>
          <t>数字のみ入力する！
単位変換は、
右クリック
→「セルの書式設定」
　→「表示形式」
　　→「ユーザー定義」
で変更してください。</t>
        </r>
      </text>
    </comment>
    <comment ref="AU25" authorId="0" shapeId="0" xr:uid="{00000000-0006-0000-0300-000082000000}">
      <text>
        <r>
          <rPr>
            <b/>
            <sz val="11"/>
            <color indexed="81"/>
            <rFont val="ＭＳ Ｐゴシック"/>
            <family val="3"/>
            <charset val="128"/>
          </rPr>
          <t>数字のみ入力する！
単位変換は、
右クリック
→「セルの書式設定」
　→「表示形式」
　　→「ユーザー定義」
で変更してください。</t>
        </r>
      </text>
    </comment>
    <comment ref="F26" authorId="0" shapeId="0" xr:uid="{00000000-0006-0000-0300-000083000000}">
      <text>
        <r>
          <rPr>
            <b/>
            <sz val="11"/>
            <color indexed="81"/>
            <rFont val="ＭＳ Ｐゴシック"/>
            <family val="3"/>
            <charset val="128"/>
          </rPr>
          <t>数字のみ入力する！
単位変換は、
右クリック
→「セルの書式設定」
　→「表示形式」
　　→「ユーザー定義」
で変更してください。</t>
        </r>
      </text>
    </comment>
    <comment ref="G26" authorId="0" shapeId="0" xr:uid="{00000000-0006-0000-0300-000084000000}">
      <text>
        <r>
          <rPr>
            <b/>
            <sz val="11"/>
            <color indexed="81"/>
            <rFont val="ＭＳ Ｐゴシック"/>
            <family val="3"/>
            <charset val="128"/>
          </rPr>
          <t>数字のみ入力する！
単位変換は、
右クリック
→「セルの書式設定」
　→「表示形式」
　　→「ユーザー定義」
で変更してください。</t>
        </r>
      </text>
    </comment>
    <comment ref="P26" authorId="0" shapeId="0" xr:uid="{00000000-0006-0000-0300-000085000000}">
      <text>
        <r>
          <rPr>
            <b/>
            <sz val="11"/>
            <color indexed="81"/>
            <rFont val="ＭＳ Ｐゴシック"/>
            <family val="3"/>
            <charset val="128"/>
          </rPr>
          <t>数字のみ入力する！
単位変換は、
右クリック
→「セルの書式設定」
　→「表示形式」
　　→「ユーザー定義」
で変更してください。</t>
        </r>
      </text>
    </comment>
    <comment ref="Q26" authorId="0" shapeId="0" xr:uid="{00000000-0006-0000-0300-000086000000}">
      <text>
        <r>
          <rPr>
            <b/>
            <sz val="11"/>
            <color indexed="81"/>
            <rFont val="ＭＳ Ｐゴシック"/>
            <family val="3"/>
            <charset val="128"/>
          </rPr>
          <t>数字のみ入力する！
単位変換は、
右クリック
→「セルの書式設定」
　→「表示形式」
　　→「ユーザー定義」
で変更してください。</t>
        </r>
      </text>
    </comment>
    <comment ref="Z26" authorId="0" shapeId="0" xr:uid="{00000000-0006-0000-0300-000087000000}">
      <text>
        <r>
          <rPr>
            <b/>
            <sz val="11"/>
            <color indexed="81"/>
            <rFont val="ＭＳ Ｐゴシック"/>
            <family val="3"/>
            <charset val="128"/>
          </rPr>
          <t>数字のみ入力する！
単位変換は、
右クリック
→「セルの書式設定」
　→「表示形式」
　　→「ユーザー定義」
で変更してください。</t>
        </r>
      </text>
    </comment>
    <comment ref="AA26" authorId="0" shapeId="0" xr:uid="{00000000-0006-0000-0300-000088000000}">
      <text>
        <r>
          <rPr>
            <b/>
            <sz val="11"/>
            <color indexed="81"/>
            <rFont val="ＭＳ Ｐゴシック"/>
            <family val="3"/>
            <charset val="128"/>
          </rPr>
          <t>数字のみ入力する！
単位変換は、
右クリック
→「セルの書式設定」
　→「表示形式」
　　→「ユーザー定義」
で変更してください。</t>
        </r>
      </text>
    </comment>
    <comment ref="AJ26" authorId="0" shapeId="0" xr:uid="{00000000-0006-0000-0300-000089000000}">
      <text>
        <r>
          <rPr>
            <b/>
            <sz val="11"/>
            <color indexed="81"/>
            <rFont val="ＭＳ Ｐゴシック"/>
            <family val="3"/>
            <charset val="128"/>
          </rPr>
          <t>数字のみ入力する！
単位変換は、
右クリック
→「セルの書式設定」
　→「表示形式」
　　→「ユーザー定義」
で変更してください。</t>
        </r>
      </text>
    </comment>
    <comment ref="AK26" authorId="0" shapeId="0" xr:uid="{00000000-0006-0000-0300-00008A000000}">
      <text>
        <r>
          <rPr>
            <b/>
            <sz val="11"/>
            <color indexed="81"/>
            <rFont val="ＭＳ Ｐゴシック"/>
            <family val="3"/>
            <charset val="128"/>
          </rPr>
          <t>数字のみ入力する！
単位変換は、
右クリック
→「セルの書式設定」
　→「表示形式」
　　→「ユーザー定義」
で変更してください。</t>
        </r>
      </text>
    </comment>
    <comment ref="AT26" authorId="0" shapeId="0" xr:uid="{00000000-0006-0000-0300-00008B000000}">
      <text>
        <r>
          <rPr>
            <b/>
            <sz val="11"/>
            <color indexed="81"/>
            <rFont val="ＭＳ Ｐゴシック"/>
            <family val="3"/>
            <charset val="128"/>
          </rPr>
          <t>数字のみ入力する！
単位変換は、
右クリック
→「セルの書式設定」
　→「表示形式」
　　→「ユーザー定義」
で変更してください。</t>
        </r>
      </text>
    </comment>
    <comment ref="AU26" authorId="0" shapeId="0" xr:uid="{00000000-0006-0000-0300-00008C000000}">
      <text>
        <r>
          <rPr>
            <b/>
            <sz val="11"/>
            <color indexed="81"/>
            <rFont val="ＭＳ Ｐゴシック"/>
            <family val="3"/>
            <charset val="128"/>
          </rPr>
          <t>数字のみ入力する！
単位変換は、
右クリック
→「セルの書式設定」
　→「表示形式」
　　→「ユーザー定義」
で変更してください。</t>
        </r>
      </text>
    </comment>
    <comment ref="F27" authorId="0" shapeId="0" xr:uid="{00000000-0006-0000-0300-00008D000000}">
      <text>
        <r>
          <rPr>
            <b/>
            <sz val="11"/>
            <color indexed="81"/>
            <rFont val="ＭＳ Ｐゴシック"/>
            <family val="3"/>
            <charset val="128"/>
          </rPr>
          <t>数字のみ入力する！
単位変換は、
右クリック
→「セルの書式設定」
　→「表示形式」
　　→「ユーザー定義」
で変更してください。</t>
        </r>
      </text>
    </comment>
    <comment ref="G27" authorId="0" shapeId="0" xr:uid="{00000000-0006-0000-0300-00008E000000}">
      <text>
        <r>
          <rPr>
            <b/>
            <sz val="11"/>
            <color indexed="81"/>
            <rFont val="ＭＳ Ｐゴシック"/>
            <family val="3"/>
            <charset val="128"/>
          </rPr>
          <t>数字のみ入力する！
単位変換は、
右クリック
→「セルの書式設定」
　→「表示形式」
　　→「ユーザー定義」
で変更してください。</t>
        </r>
      </text>
    </comment>
    <comment ref="P27" authorId="0" shapeId="0" xr:uid="{00000000-0006-0000-0300-00008F000000}">
      <text>
        <r>
          <rPr>
            <b/>
            <sz val="11"/>
            <color indexed="81"/>
            <rFont val="ＭＳ Ｐゴシック"/>
            <family val="3"/>
            <charset val="128"/>
          </rPr>
          <t>数字のみ入力する！
単位変換は、
右クリック
→「セルの書式設定」
　→「表示形式」
　　→「ユーザー定義」
で変更してください。</t>
        </r>
      </text>
    </comment>
    <comment ref="Q27" authorId="0" shapeId="0" xr:uid="{00000000-0006-0000-0300-000090000000}">
      <text>
        <r>
          <rPr>
            <b/>
            <sz val="11"/>
            <color indexed="81"/>
            <rFont val="ＭＳ Ｐゴシック"/>
            <family val="3"/>
            <charset val="128"/>
          </rPr>
          <t>数字のみ入力する！
単位変換は、
右クリック
→「セルの書式設定」
　→「表示形式」
　　→「ユーザー定義」
で変更してください。</t>
        </r>
      </text>
    </comment>
    <comment ref="Z27" authorId="0" shapeId="0" xr:uid="{00000000-0006-0000-0300-000091000000}">
      <text>
        <r>
          <rPr>
            <b/>
            <sz val="11"/>
            <color indexed="81"/>
            <rFont val="ＭＳ Ｐゴシック"/>
            <family val="3"/>
            <charset val="128"/>
          </rPr>
          <t>数字のみ入力する！
単位変換は、
右クリック
→「セルの書式設定」
　→「表示形式」
　　→「ユーザー定義」
で変更してください。</t>
        </r>
      </text>
    </comment>
    <comment ref="AA27" authorId="0" shapeId="0" xr:uid="{00000000-0006-0000-0300-000092000000}">
      <text>
        <r>
          <rPr>
            <b/>
            <sz val="11"/>
            <color indexed="81"/>
            <rFont val="ＭＳ Ｐゴシック"/>
            <family val="3"/>
            <charset val="128"/>
          </rPr>
          <t>数字のみ入力する！
単位変換は、
右クリック
→「セルの書式設定」
　→「表示形式」
　　→「ユーザー定義」
で変更してください。</t>
        </r>
      </text>
    </comment>
    <comment ref="AJ27" authorId="0" shapeId="0" xr:uid="{00000000-0006-0000-0300-000093000000}">
      <text>
        <r>
          <rPr>
            <b/>
            <sz val="11"/>
            <color indexed="81"/>
            <rFont val="ＭＳ Ｐゴシック"/>
            <family val="3"/>
            <charset val="128"/>
          </rPr>
          <t>数字のみ入力する！
単位変換は、
右クリック
→「セルの書式設定」
　→「表示形式」
　　→「ユーザー定義」
で変更してください。</t>
        </r>
      </text>
    </comment>
    <comment ref="AK27" authorId="0" shapeId="0" xr:uid="{00000000-0006-0000-0300-000094000000}">
      <text>
        <r>
          <rPr>
            <b/>
            <sz val="11"/>
            <color indexed="81"/>
            <rFont val="ＭＳ Ｐゴシック"/>
            <family val="3"/>
            <charset val="128"/>
          </rPr>
          <t>数字のみ入力する！
単位変換は、
右クリック
→「セルの書式設定」
　→「表示形式」
　　→「ユーザー定義」
で変更してください。</t>
        </r>
      </text>
    </comment>
    <comment ref="AT27" authorId="0" shapeId="0" xr:uid="{00000000-0006-0000-0300-000095000000}">
      <text>
        <r>
          <rPr>
            <b/>
            <sz val="11"/>
            <color indexed="81"/>
            <rFont val="ＭＳ Ｐゴシック"/>
            <family val="3"/>
            <charset val="128"/>
          </rPr>
          <t>数字のみ入力する！
単位変換は、
右クリック
→「セルの書式設定」
　→「表示形式」
　　→「ユーザー定義」
で変更してください。</t>
        </r>
      </text>
    </comment>
    <comment ref="AU27" authorId="0" shapeId="0" xr:uid="{00000000-0006-0000-0300-000096000000}">
      <text>
        <r>
          <rPr>
            <b/>
            <sz val="11"/>
            <color indexed="81"/>
            <rFont val="ＭＳ Ｐゴシック"/>
            <family val="3"/>
            <charset val="128"/>
          </rPr>
          <t>数字のみ入力する！
単位変換は、
右クリック
→「セルの書式設定」
　→「表示形式」
　　→「ユーザー定義」
で変更してください。</t>
        </r>
      </text>
    </comment>
    <comment ref="F28" authorId="0" shapeId="0" xr:uid="{00000000-0006-0000-0300-000097000000}">
      <text>
        <r>
          <rPr>
            <b/>
            <sz val="11"/>
            <color indexed="81"/>
            <rFont val="ＭＳ Ｐゴシック"/>
            <family val="3"/>
            <charset val="128"/>
          </rPr>
          <t>数字のみ入力する！
単位変換は、
右クリック
→「セルの書式設定」
　→「表示形式」
　　→「ユーザー定義」
で変更してください。</t>
        </r>
      </text>
    </comment>
    <comment ref="G28" authorId="0" shapeId="0" xr:uid="{00000000-0006-0000-0300-000098000000}">
      <text>
        <r>
          <rPr>
            <b/>
            <sz val="11"/>
            <color indexed="81"/>
            <rFont val="ＭＳ Ｐゴシック"/>
            <family val="3"/>
            <charset val="128"/>
          </rPr>
          <t>数字のみ入力する！
単位変換は、
右クリック
→「セルの書式設定」
　→「表示形式」
　　→「ユーザー定義」
で変更してください。</t>
        </r>
      </text>
    </comment>
    <comment ref="P28" authorId="0" shapeId="0" xr:uid="{00000000-0006-0000-0300-000099000000}">
      <text>
        <r>
          <rPr>
            <b/>
            <sz val="11"/>
            <color indexed="81"/>
            <rFont val="ＭＳ Ｐゴシック"/>
            <family val="3"/>
            <charset val="128"/>
          </rPr>
          <t>数字のみ入力する！
単位変換は、
右クリック
→「セルの書式設定」
　→「表示形式」
　　→「ユーザー定義」
で変更してください。</t>
        </r>
      </text>
    </comment>
    <comment ref="Q28" authorId="0" shapeId="0" xr:uid="{00000000-0006-0000-0300-00009A000000}">
      <text>
        <r>
          <rPr>
            <b/>
            <sz val="11"/>
            <color indexed="81"/>
            <rFont val="ＭＳ Ｐゴシック"/>
            <family val="3"/>
            <charset val="128"/>
          </rPr>
          <t>数字のみ入力する！
単位変換は、
右クリック
→「セルの書式設定」
　→「表示形式」
　　→「ユーザー定義」
で変更してください。</t>
        </r>
      </text>
    </comment>
    <comment ref="Z28" authorId="0" shapeId="0" xr:uid="{00000000-0006-0000-0300-00009B000000}">
      <text>
        <r>
          <rPr>
            <b/>
            <sz val="11"/>
            <color indexed="81"/>
            <rFont val="ＭＳ Ｐゴシック"/>
            <family val="3"/>
            <charset val="128"/>
          </rPr>
          <t>数字のみ入力する！
単位変換は、
右クリック
→「セルの書式設定」
　→「表示形式」
　　→「ユーザー定義」
で変更してください。</t>
        </r>
      </text>
    </comment>
    <comment ref="AA28" authorId="0" shapeId="0" xr:uid="{00000000-0006-0000-0300-00009C000000}">
      <text>
        <r>
          <rPr>
            <b/>
            <sz val="11"/>
            <color indexed="81"/>
            <rFont val="ＭＳ Ｐゴシック"/>
            <family val="3"/>
            <charset val="128"/>
          </rPr>
          <t>数字のみ入力する！
単位変換は、
右クリック
→「セルの書式設定」
　→「表示形式」
　　→「ユーザー定義」
で変更してください。</t>
        </r>
      </text>
    </comment>
    <comment ref="AJ28" authorId="0" shapeId="0" xr:uid="{00000000-0006-0000-0300-00009D000000}">
      <text>
        <r>
          <rPr>
            <b/>
            <sz val="11"/>
            <color indexed="81"/>
            <rFont val="ＭＳ Ｐゴシック"/>
            <family val="3"/>
            <charset val="128"/>
          </rPr>
          <t>数字のみ入力する！
単位変換は、
右クリック
→「セルの書式設定」
　→「表示形式」
　　→「ユーザー定義」
で変更してください。</t>
        </r>
      </text>
    </comment>
    <comment ref="AK28" authorId="0" shapeId="0" xr:uid="{00000000-0006-0000-0300-00009E000000}">
      <text>
        <r>
          <rPr>
            <b/>
            <sz val="11"/>
            <color indexed="81"/>
            <rFont val="ＭＳ Ｐゴシック"/>
            <family val="3"/>
            <charset val="128"/>
          </rPr>
          <t>数字のみ入力する！
単位変換は、
右クリック
→「セルの書式設定」
　→「表示形式」
　　→「ユーザー定義」
で変更してください。</t>
        </r>
      </text>
    </comment>
    <comment ref="AT28" authorId="0" shapeId="0" xr:uid="{00000000-0006-0000-0300-00009F000000}">
      <text>
        <r>
          <rPr>
            <b/>
            <sz val="11"/>
            <color indexed="81"/>
            <rFont val="ＭＳ Ｐゴシック"/>
            <family val="3"/>
            <charset val="128"/>
          </rPr>
          <t>数字のみ入力する！
単位変換は、
右クリック
→「セルの書式設定」
　→「表示形式」
　　→「ユーザー定義」
で変更してください。</t>
        </r>
      </text>
    </comment>
    <comment ref="AU28" authorId="0" shapeId="0" xr:uid="{00000000-0006-0000-0300-0000A0000000}">
      <text>
        <r>
          <rPr>
            <b/>
            <sz val="11"/>
            <color indexed="81"/>
            <rFont val="ＭＳ Ｐゴシック"/>
            <family val="3"/>
            <charset val="128"/>
          </rPr>
          <t>数字のみ入力する！
単位変換は、
右クリック
→「セルの書式設定」
　→「表示形式」
　　→「ユーザー定義」
で変更してください。</t>
        </r>
      </text>
    </comment>
    <comment ref="F29" authorId="0" shapeId="0" xr:uid="{00000000-0006-0000-0300-0000A1000000}">
      <text>
        <r>
          <rPr>
            <b/>
            <sz val="11"/>
            <color indexed="81"/>
            <rFont val="ＭＳ Ｐゴシック"/>
            <family val="3"/>
            <charset val="128"/>
          </rPr>
          <t>数字のみ入力する！
単位変換は、
右クリック
→「セルの書式設定」
　→「表示形式」
　　→「ユーザー定義」
で変更してください。</t>
        </r>
      </text>
    </comment>
    <comment ref="G29" authorId="0" shapeId="0" xr:uid="{00000000-0006-0000-0300-0000A2000000}">
      <text>
        <r>
          <rPr>
            <b/>
            <sz val="11"/>
            <color indexed="81"/>
            <rFont val="ＭＳ Ｐゴシック"/>
            <family val="3"/>
            <charset val="128"/>
          </rPr>
          <t>数字のみ入力する！
単位変換は、
右クリック
→「セルの書式設定」
　→「表示形式」
　　→「ユーザー定義」
で変更してください。</t>
        </r>
      </text>
    </comment>
    <comment ref="P29" authorId="0" shapeId="0" xr:uid="{00000000-0006-0000-0300-0000A3000000}">
      <text>
        <r>
          <rPr>
            <b/>
            <sz val="11"/>
            <color indexed="81"/>
            <rFont val="ＭＳ Ｐゴシック"/>
            <family val="3"/>
            <charset val="128"/>
          </rPr>
          <t>数字のみ入力する！
単位変換は、
右クリック
→「セルの書式設定」
　→「表示形式」
　　→「ユーザー定義」
で変更してください。</t>
        </r>
      </text>
    </comment>
    <comment ref="Q29" authorId="0" shapeId="0" xr:uid="{00000000-0006-0000-0300-0000A4000000}">
      <text>
        <r>
          <rPr>
            <b/>
            <sz val="11"/>
            <color indexed="81"/>
            <rFont val="ＭＳ Ｐゴシック"/>
            <family val="3"/>
            <charset val="128"/>
          </rPr>
          <t>数字のみ入力する！
単位変換は、
右クリック
→「セルの書式設定」
　→「表示形式」
　　→「ユーザー定義」
で変更してください。</t>
        </r>
      </text>
    </comment>
    <comment ref="Z29" authorId="0" shapeId="0" xr:uid="{00000000-0006-0000-0300-0000A5000000}">
      <text>
        <r>
          <rPr>
            <b/>
            <sz val="11"/>
            <color indexed="81"/>
            <rFont val="ＭＳ Ｐゴシック"/>
            <family val="3"/>
            <charset val="128"/>
          </rPr>
          <t>数字のみ入力する！
単位変換は、
右クリック
→「セルの書式設定」
　→「表示形式」
　　→「ユーザー定義」
で変更してください。</t>
        </r>
      </text>
    </comment>
    <comment ref="AA29" authorId="0" shapeId="0" xr:uid="{00000000-0006-0000-0300-0000A6000000}">
      <text>
        <r>
          <rPr>
            <b/>
            <sz val="11"/>
            <color indexed="81"/>
            <rFont val="ＭＳ Ｐゴシック"/>
            <family val="3"/>
            <charset val="128"/>
          </rPr>
          <t>数字のみ入力する！
単位変換は、
右クリック
→「セルの書式設定」
　→「表示形式」
　　→「ユーザー定義」
で変更してください。</t>
        </r>
      </text>
    </comment>
    <comment ref="AJ29" authorId="0" shapeId="0" xr:uid="{00000000-0006-0000-0300-0000A7000000}">
      <text>
        <r>
          <rPr>
            <b/>
            <sz val="11"/>
            <color indexed="81"/>
            <rFont val="ＭＳ Ｐゴシック"/>
            <family val="3"/>
            <charset val="128"/>
          </rPr>
          <t>数字のみ入力する！
単位変換は、
右クリック
→「セルの書式設定」
　→「表示形式」
　　→「ユーザー定義」
で変更してください。</t>
        </r>
      </text>
    </comment>
    <comment ref="AK29" authorId="0" shapeId="0" xr:uid="{00000000-0006-0000-0300-0000A8000000}">
      <text>
        <r>
          <rPr>
            <b/>
            <sz val="11"/>
            <color indexed="81"/>
            <rFont val="ＭＳ Ｐゴシック"/>
            <family val="3"/>
            <charset val="128"/>
          </rPr>
          <t>数字のみ入力する！
単位変換は、
右クリック
→「セルの書式設定」
　→「表示形式」
　　→「ユーザー定義」
で変更してください。</t>
        </r>
      </text>
    </comment>
    <comment ref="AT29" authorId="0" shapeId="0" xr:uid="{00000000-0006-0000-0300-0000A9000000}">
      <text>
        <r>
          <rPr>
            <b/>
            <sz val="11"/>
            <color indexed="81"/>
            <rFont val="ＭＳ Ｐゴシック"/>
            <family val="3"/>
            <charset val="128"/>
          </rPr>
          <t>数字のみ入力する！
単位変換は、
右クリック
→「セルの書式設定」
　→「表示形式」
　　→「ユーザー定義」
で変更してください。</t>
        </r>
      </text>
    </comment>
    <comment ref="AU29" authorId="0" shapeId="0" xr:uid="{00000000-0006-0000-0300-0000AA000000}">
      <text>
        <r>
          <rPr>
            <b/>
            <sz val="11"/>
            <color indexed="81"/>
            <rFont val="ＭＳ Ｐゴシック"/>
            <family val="3"/>
            <charset val="128"/>
          </rPr>
          <t>数字のみ入力する！
単位変換は、
右クリック
→「セルの書式設定」
　→「表示形式」
　　→「ユーザー定義」
で変更してください。</t>
        </r>
      </text>
    </comment>
    <comment ref="F30" authorId="0" shapeId="0" xr:uid="{00000000-0006-0000-0300-0000AB000000}">
      <text>
        <r>
          <rPr>
            <b/>
            <sz val="11"/>
            <color indexed="81"/>
            <rFont val="ＭＳ Ｐゴシック"/>
            <family val="3"/>
            <charset val="128"/>
          </rPr>
          <t>数字のみ入力する！
単位変換は、
右クリック
→「セルの書式設定」
　→「表示形式」
　　→「ユーザー定義」
で変更してください。</t>
        </r>
      </text>
    </comment>
    <comment ref="G30" authorId="0" shapeId="0" xr:uid="{00000000-0006-0000-0300-0000AC000000}">
      <text>
        <r>
          <rPr>
            <b/>
            <sz val="11"/>
            <color indexed="81"/>
            <rFont val="ＭＳ Ｐゴシック"/>
            <family val="3"/>
            <charset val="128"/>
          </rPr>
          <t>数字のみ入力する！
単位変換は、
右クリック
→「セルの書式設定」
　→「表示形式」
　　→「ユーザー定義」
で変更してください。</t>
        </r>
      </text>
    </comment>
    <comment ref="P30" authorId="0" shapeId="0" xr:uid="{00000000-0006-0000-0300-0000AD000000}">
      <text>
        <r>
          <rPr>
            <b/>
            <sz val="11"/>
            <color indexed="81"/>
            <rFont val="ＭＳ Ｐゴシック"/>
            <family val="3"/>
            <charset val="128"/>
          </rPr>
          <t>数字のみ入力する！
単位変換は、
右クリック
→「セルの書式設定」
　→「表示形式」
　　→「ユーザー定義」
で変更してください。</t>
        </r>
      </text>
    </comment>
    <comment ref="Q30" authorId="0" shapeId="0" xr:uid="{00000000-0006-0000-0300-0000AE000000}">
      <text>
        <r>
          <rPr>
            <b/>
            <sz val="11"/>
            <color indexed="81"/>
            <rFont val="ＭＳ Ｐゴシック"/>
            <family val="3"/>
            <charset val="128"/>
          </rPr>
          <t>数字のみ入力する！
単位変換は、
右クリック
→「セルの書式設定」
　→「表示形式」
　　→「ユーザー定義」
で変更してください。</t>
        </r>
      </text>
    </comment>
    <comment ref="Z30" authorId="0" shapeId="0" xr:uid="{00000000-0006-0000-0300-0000AF000000}">
      <text>
        <r>
          <rPr>
            <b/>
            <sz val="11"/>
            <color indexed="81"/>
            <rFont val="ＭＳ Ｐゴシック"/>
            <family val="3"/>
            <charset val="128"/>
          </rPr>
          <t>数字のみ入力する！
単位変換は、
右クリック
→「セルの書式設定」
　→「表示形式」
　　→「ユーザー定義」
で変更してください。</t>
        </r>
      </text>
    </comment>
    <comment ref="AA30" authorId="0" shapeId="0" xr:uid="{00000000-0006-0000-0300-0000B0000000}">
      <text>
        <r>
          <rPr>
            <b/>
            <sz val="11"/>
            <color indexed="81"/>
            <rFont val="ＭＳ Ｐゴシック"/>
            <family val="3"/>
            <charset val="128"/>
          </rPr>
          <t>数字のみ入力する！
単位変換は、
右クリック
→「セルの書式設定」
　→「表示形式」
　　→「ユーザー定義」
で変更してください。</t>
        </r>
      </text>
    </comment>
    <comment ref="AJ30" authorId="0" shapeId="0" xr:uid="{00000000-0006-0000-0300-0000B1000000}">
      <text>
        <r>
          <rPr>
            <b/>
            <sz val="11"/>
            <color indexed="81"/>
            <rFont val="ＭＳ Ｐゴシック"/>
            <family val="3"/>
            <charset val="128"/>
          </rPr>
          <t>数字のみ入力する！
単位変換は、
右クリック
→「セルの書式設定」
　→「表示形式」
　　→「ユーザー定義」
で変更してください。</t>
        </r>
      </text>
    </comment>
    <comment ref="AK30" authorId="0" shapeId="0" xr:uid="{00000000-0006-0000-0300-0000B2000000}">
      <text>
        <r>
          <rPr>
            <b/>
            <sz val="11"/>
            <color indexed="81"/>
            <rFont val="ＭＳ Ｐゴシック"/>
            <family val="3"/>
            <charset val="128"/>
          </rPr>
          <t>数字のみ入力する！
単位変換は、
右クリック
→「セルの書式設定」
　→「表示形式」
　　→「ユーザー定義」
で変更してください。</t>
        </r>
      </text>
    </comment>
    <comment ref="AT30" authorId="0" shapeId="0" xr:uid="{00000000-0006-0000-0300-0000B3000000}">
      <text>
        <r>
          <rPr>
            <b/>
            <sz val="11"/>
            <color indexed="81"/>
            <rFont val="ＭＳ Ｐゴシック"/>
            <family val="3"/>
            <charset val="128"/>
          </rPr>
          <t>数字のみ入力する！
単位変換は、
右クリック
→「セルの書式設定」
　→「表示形式」
　　→「ユーザー定義」
で変更してください。</t>
        </r>
      </text>
    </comment>
    <comment ref="AU30" authorId="0" shapeId="0" xr:uid="{00000000-0006-0000-0300-0000B4000000}">
      <text>
        <r>
          <rPr>
            <b/>
            <sz val="11"/>
            <color indexed="81"/>
            <rFont val="ＭＳ Ｐゴシック"/>
            <family val="3"/>
            <charset val="128"/>
          </rPr>
          <t>数字のみ入力する！
単位変換は、
右クリック
→「セルの書式設定」
　→「表示形式」
　　→「ユーザー定義」
で変更してください。</t>
        </r>
      </text>
    </comment>
    <comment ref="F31" authorId="0" shapeId="0" xr:uid="{00000000-0006-0000-0300-0000B5000000}">
      <text>
        <r>
          <rPr>
            <b/>
            <sz val="11"/>
            <color indexed="81"/>
            <rFont val="ＭＳ Ｐゴシック"/>
            <family val="3"/>
            <charset val="128"/>
          </rPr>
          <t>数字のみ入力する！
単位変換は、
右クリック
→「セルの書式設定」
　→「表示形式」
　　→「ユーザー定義」
で変更してください。</t>
        </r>
      </text>
    </comment>
    <comment ref="G31" authorId="0" shapeId="0" xr:uid="{00000000-0006-0000-0300-0000B6000000}">
      <text>
        <r>
          <rPr>
            <b/>
            <sz val="11"/>
            <color indexed="81"/>
            <rFont val="ＭＳ Ｐゴシック"/>
            <family val="3"/>
            <charset val="128"/>
          </rPr>
          <t>数字のみ入力する！
単位変換は、
右クリック
→「セルの書式設定」
　→「表示形式」
　　→「ユーザー定義」
で変更してください。</t>
        </r>
      </text>
    </comment>
    <comment ref="P31" authorId="0" shapeId="0" xr:uid="{00000000-0006-0000-0300-0000B7000000}">
      <text>
        <r>
          <rPr>
            <b/>
            <sz val="11"/>
            <color indexed="81"/>
            <rFont val="ＭＳ Ｐゴシック"/>
            <family val="3"/>
            <charset val="128"/>
          </rPr>
          <t>数字のみ入力する！
単位変換は、
右クリック
→「セルの書式設定」
　→「表示形式」
　　→「ユーザー定義」
で変更してください。</t>
        </r>
      </text>
    </comment>
    <comment ref="Q31" authorId="0" shapeId="0" xr:uid="{00000000-0006-0000-0300-0000B8000000}">
      <text>
        <r>
          <rPr>
            <b/>
            <sz val="11"/>
            <color indexed="81"/>
            <rFont val="ＭＳ Ｐゴシック"/>
            <family val="3"/>
            <charset val="128"/>
          </rPr>
          <t>数字のみ入力する！
単位変換は、
右クリック
→「セルの書式設定」
　→「表示形式」
　　→「ユーザー定義」
で変更してください。</t>
        </r>
      </text>
    </comment>
    <comment ref="Z31" authorId="0" shapeId="0" xr:uid="{00000000-0006-0000-0300-0000B9000000}">
      <text>
        <r>
          <rPr>
            <b/>
            <sz val="11"/>
            <color indexed="81"/>
            <rFont val="ＭＳ Ｐゴシック"/>
            <family val="3"/>
            <charset val="128"/>
          </rPr>
          <t>数字のみ入力する！
単位変換は、
右クリック
→「セルの書式設定」
　→「表示形式」
　　→「ユーザー定義」
で変更してください。</t>
        </r>
      </text>
    </comment>
    <comment ref="AA31" authorId="0" shapeId="0" xr:uid="{00000000-0006-0000-0300-0000BA000000}">
      <text>
        <r>
          <rPr>
            <b/>
            <sz val="11"/>
            <color indexed="81"/>
            <rFont val="ＭＳ Ｐゴシック"/>
            <family val="3"/>
            <charset val="128"/>
          </rPr>
          <t>数字のみ入力する！
単位変換は、
右クリック
→「セルの書式設定」
　→「表示形式」
　　→「ユーザー定義」
で変更してください。</t>
        </r>
      </text>
    </comment>
    <comment ref="AJ31" authorId="0" shapeId="0" xr:uid="{00000000-0006-0000-0300-0000BB000000}">
      <text>
        <r>
          <rPr>
            <b/>
            <sz val="11"/>
            <color indexed="81"/>
            <rFont val="ＭＳ Ｐゴシック"/>
            <family val="3"/>
            <charset val="128"/>
          </rPr>
          <t>数字のみ入力する！
単位変換は、
右クリック
→「セルの書式設定」
　→「表示形式」
　　→「ユーザー定義」
で変更してください。</t>
        </r>
      </text>
    </comment>
    <comment ref="AK31" authorId="0" shapeId="0" xr:uid="{00000000-0006-0000-0300-0000BC000000}">
      <text>
        <r>
          <rPr>
            <b/>
            <sz val="11"/>
            <color indexed="81"/>
            <rFont val="ＭＳ Ｐゴシック"/>
            <family val="3"/>
            <charset val="128"/>
          </rPr>
          <t>数字のみ入力する！
単位変換は、
右クリック
→「セルの書式設定」
　→「表示形式」
　　→「ユーザー定義」
で変更してください。</t>
        </r>
      </text>
    </comment>
    <comment ref="AT31" authorId="0" shapeId="0" xr:uid="{00000000-0006-0000-0300-0000BD000000}">
      <text>
        <r>
          <rPr>
            <b/>
            <sz val="11"/>
            <color indexed="81"/>
            <rFont val="ＭＳ Ｐゴシック"/>
            <family val="3"/>
            <charset val="128"/>
          </rPr>
          <t>数字のみ入力する！
単位変換は、
右クリック
→「セルの書式設定」
　→「表示形式」
　　→「ユーザー定義」
で変更してください。</t>
        </r>
      </text>
    </comment>
    <comment ref="AU31" authorId="0" shapeId="0" xr:uid="{00000000-0006-0000-0300-0000BE000000}">
      <text>
        <r>
          <rPr>
            <b/>
            <sz val="11"/>
            <color indexed="81"/>
            <rFont val="ＭＳ Ｐゴシック"/>
            <family val="3"/>
            <charset val="128"/>
          </rPr>
          <t>数字のみ入力する！
単位変換は、
右クリック
→「セルの書式設定」
　→「表示形式」
　　→「ユーザー定義」
で変更してください。</t>
        </r>
      </text>
    </comment>
    <comment ref="F32" authorId="0" shapeId="0" xr:uid="{00000000-0006-0000-0300-0000BF000000}">
      <text>
        <r>
          <rPr>
            <b/>
            <sz val="11"/>
            <color indexed="81"/>
            <rFont val="ＭＳ Ｐゴシック"/>
            <family val="3"/>
            <charset val="128"/>
          </rPr>
          <t>数字のみ入力する！
単位変換は、
右クリック
→「セルの書式設定」
　→「表示形式」
　　→「ユーザー定義」
で変更してください。</t>
        </r>
      </text>
    </comment>
    <comment ref="G32" authorId="0" shapeId="0" xr:uid="{00000000-0006-0000-0300-0000C0000000}">
      <text>
        <r>
          <rPr>
            <b/>
            <sz val="11"/>
            <color indexed="81"/>
            <rFont val="ＭＳ Ｐゴシック"/>
            <family val="3"/>
            <charset val="128"/>
          </rPr>
          <t>数字のみ入力する！
単位変換は、
右クリック
→「セルの書式設定」
　→「表示形式」
　　→「ユーザー定義」
で変更してください。</t>
        </r>
      </text>
    </comment>
    <comment ref="P32" authorId="0" shapeId="0" xr:uid="{00000000-0006-0000-0300-0000C1000000}">
      <text>
        <r>
          <rPr>
            <b/>
            <sz val="11"/>
            <color indexed="81"/>
            <rFont val="ＭＳ Ｐゴシック"/>
            <family val="3"/>
            <charset val="128"/>
          </rPr>
          <t>数字のみ入力する！
単位変換は、
右クリック
→「セルの書式設定」
　→「表示形式」
　　→「ユーザー定義」
で変更してください。</t>
        </r>
      </text>
    </comment>
    <comment ref="Q32" authorId="0" shapeId="0" xr:uid="{00000000-0006-0000-0300-0000C2000000}">
      <text>
        <r>
          <rPr>
            <b/>
            <sz val="11"/>
            <color indexed="81"/>
            <rFont val="ＭＳ Ｐゴシック"/>
            <family val="3"/>
            <charset val="128"/>
          </rPr>
          <t>数字のみ入力する！
単位変換は、
右クリック
→「セルの書式設定」
　→「表示形式」
　　→「ユーザー定義」
で変更してください。</t>
        </r>
      </text>
    </comment>
    <comment ref="Z32" authorId="0" shapeId="0" xr:uid="{00000000-0006-0000-0300-0000C3000000}">
      <text>
        <r>
          <rPr>
            <b/>
            <sz val="11"/>
            <color indexed="81"/>
            <rFont val="ＭＳ Ｐゴシック"/>
            <family val="3"/>
            <charset val="128"/>
          </rPr>
          <t>数字のみ入力する！
単位変換は、
右クリック
→「セルの書式設定」
　→「表示形式」
　　→「ユーザー定義」
で変更してください。</t>
        </r>
      </text>
    </comment>
    <comment ref="AA32" authorId="0" shapeId="0" xr:uid="{00000000-0006-0000-0300-0000C4000000}">
      <text>
        <r>
          <rPr>
            <b/>
            <sz val="11"/>
            <color indexed="81"/>
            <rFont val="ＭＳ Ｐゴシック"/>
            <family val="3"/>
            <charset val="128"/>
          </rPr>
          <t>数字のみ入力する！
単位変換は、
右クリック
→「セルの書式設定」
　→「表示形式」
　　→「ユーザー定義」
で変更してください。</t>
        </r>
      </text>
    </comment>
    <comment ref="AJ32" authorId="0" shapeId="0" xr:uid="{00000000-0006-0000-0300-0000C5000000}">
      <text>
        <r>
          <rPr>
            <b/>
            <sz val="11"/>
            <color indexed="81"/>
            <rFont val="ＭＳ Ｐゴシック"/>
            <family val="3"/>
            <charset val="128"/>
          </rPr>
          <t>数字のみ入力する！
単位変換は、
右クリック
→「セルの書式設定」
　→「表示形式」
　　→「ユーザー定義」
で変更してください。</t>
        </r>
      </text>
    </comment>
    <comment ref="AK32" authorId="0" shapeId="0" xr:uid="{00000000-0006-0000-0300-0000C6000000}">
      <text>
        <r>
          <rPr>
            <b/>
            <sz val="11"/>
            <color indexed="81"/>
            <rFont val="ＭＳ Ｐゴシック"/>
            <family val="3"/>
            <charset val="128"/>
          </rPr>
          <t>数字のみ入力する！
単位変換は、
右クリック
→「セルの書式設定」
　→「表示形式」
　　→「ユーザー定義」
で変更してください。</t>
        </r>
      </text>
    </comment>
    <comment ref="AT32" authorId="0" shapeId="0" xr:uid="{00000000-0006-0000-0300-0000C7000000}">
      <text>
        <r>
          <rPr>
            <b/>
            <sz val="11"/>
            <color indexed="81"/>
            <rFont val="ＭＳ Ｐゴシック"/>
            <family val="3"/>
            <charset val="128"/>
          </rPr>
          <t>数字のみ入力する！
単位変換は、
右クリック
→「セルの書式設定」
　→「表示形式」
　　→「ユーザー定義」
で変更してください。</t>
        </r>
      </text>
    </comment>
    <comment ref="AU32" authorId="0" shapeId="0" xr:uid="{00000000-0006-0000-0300-0000C8000000}">
      <text>
        <r>
          <rPr>
            <b/>
            <sz val="11"/>
            <color indexed="81"/>
            <rFont val="ＭＳ Ｐゴシック"/>
            <family val="3"/>
            <charset val="128"/>
          </rPr>
          <t>数字のみ入力する！
単位変換は、
右クリック
→「セルの書式設定」
　→「表示形式」
　　→「ユーザー定義」
で変更してください。</t>
        </r>
      </text>
    </comment>
    <comment ref="F33" authorId="0" shapeId="0" xr:uid="{00000000-0006-0000-0300-0000C9000000}">
      <text>
        <r>
          <rPr>
            <b/>
            <sz val="11"/>
            <color indexed="81"/>
            <rFont val="ＭＳ Ｐゴシック"/>
            <family val="3"/>
            <charset val="128"/>
          </rPr>
          <t>数字のみ入力する！
単位変換は、
右クリック
→「セルの書式設定」
　→「表示形式」
　　→「ユーザー定義」
で変更してください。</t>
        </r>
      </text>
    </comment>
    <comment ref="G33" authorId="0" shapeId="0" xr:uid="{00000000-0006-0000-0300-0000CA000000}">
      <text>
        <r>
          <rPr>
            <b/>
            <sz val="11"/>
            <color indexed="81"/>
            <rFont val="ＭＳ Ｐゴシック"/>
            <family val="3"/>
            <charset val="128"/>
          </rPr>
          <t>数字のみ入力する！
単位変換は、
右クリック
→「セルの書式設定」
　→「表示形式」
　　→「ユーザー定義」
で変更してください。</t>
        </r>
      </text>
    </comment>
    <comment ref="P33" authorId="0" shapeId="0" xr:uid="{00000000-0006-0000-0300-0000CB000000}">
      <text>
        <r>
          <rPr>
            <b/>
            <sz val="11"/>
            <color indexed="81"/>
            <rFont val="ＭＳ Ｐゴシック"/>
            <family val="3"/>
            <charset val="128"/>
          </rPr>
          <t>数字のみ入力する！
単位変換は、
右クリック
→「セルの書式設定」
　→「表示形式」
　　→「ユーザー定義」
で変更してください。</t>
        </r>
      </text>
    </comment>
    <comment ref="Q33" authorId="0" shapeId="0" xr:uid="{00000000-0006-0000-0300-0000CC000000}">
      <text>
        <r>
          <rPr>
            <b/>
            <sz val="11"/>
            <color indexed="81"/>
            <rFont val="ＭＳ Ｐゴシック"/>
            <family val="3"/>
            <charset val="128"/>
          </rPr>
          <t>数字のみ入力する！
単位変換は、
右クリック
→「セルの書式設定」
　→「表示形式」
　　→「ユーザー定義」
で変更してください。</t>
        </r>
      </text>
    </comment>
    <comment ref="Z33" authorId="0" shapeId="0" xr:uid="{00000000-0006-0000-0300-0000CD000000}">
      <text>
        <r>
          <rPr>
            <b/>
            <sz val="11"/>
            <color indexed="81"/>
            <rFont val="ＭＳ Ｐゴシック"/>
            <family val="3"/>
            <charset val="128"/>
          </rPr>
          <t>数字のみ入力する！
単位変換は、
右クリック
→「セルの書式設定」
　→「表示形式」
　　→「ユーザー定義」
で変更してください。</t>
        </r>
      </text>
    </comment>
    <comment ref="AA33" authorId="0" shapeId="0" xr:uid="{00000000-0006-0000-0300-0000CE000000}">
      <text>
        <r>
          <rPr>
            <b/>
            <sz val="11"/>
            <color indexed="81"/>
            <rFont val="ＭＳ Ｐゴシック"/>
            <family val="3"/>
            <charset val="128"/>
          </rPr>
          <t>数字のみ入力する！
単位変換は、
右クリック
→「セルの書式設定」
　→「表示形式」
　　→「ユーザー定義」
で変更してください。</t>
        </r>
      </text>
    </comment>
    <comment ref="AJ33" authorId="0" shapeId="0" xr:uid="{00000000-0006-0000-0300-0000CF000000}">
      <text>
        <r>
          <rPr>
            <b/>
            <sz val="11"/>
            <color indexed="81"/>
            <rFont val="ＭＳ Ｐゴシック"/>
            <family val="3"/>
            <charset val="128"/>
          </rPr>
          <t>数字のみ入力する！
単位変換は、
右クリック
→「セルの書式設定」
　→「表示形式」
　　→「ユーザー定義」
で変更してください。</t>
        </r>
      </text>
    </comment>
    <comment ref="AK33" authorId="0" shapeId="0" xr:uid="{00000000-0006-0000-0300-0000D0000000}">
      <text>
        <r>
          <rPr>
            <b/>
            <sz val="11"/>
            <color indexed="81"/>
            <rFont val="ＭＳ Ｐゴシック"/>
            <family val="3"/>
            <charset val="128"/>
          </rPr>
          <t>数字のみ入力する！
単位変換は、
右クリック
→「セルの書式設定」
　→「表示形式」
　　→「ユーザー定義」
で変更してください。</t>
        </r>
      </text>
    </comment>
    <comment ref="AT33" authorId="0" shapeId="0" xr:uid="{00000000-0006-0000-0300-0000D1000000}">
      <text>
        <r>
          <rPr>
            <b/>
            <sz val="11"/>
            <color indexed="81"/>
            <rFont val="ＭＳ Ｐゴシック"/>
            <family val="3"/>
            <charset val="128"/>
          </rPr>
          <t>数字のみ入力する！
単位変換は、
右クリック
→「セルの書式設定」
　→「表示形式」
　　→「ユーザー定義」
で変更してください。</t>
        </r>
      </text>
    </comment>
    <comment ref="AU33" authorId="0" shapeId="0" xr:uid="{00000000-0006-0000-0300-0000D2000000}">
      <text>
        <r>
          <rPr>
            <b/>
            <sz val="11"/>
            <color indexed="81"/>
            <rFont val="ＭＳ Ｐゴシック"/>
            <family val="3"/>
            <charset val="128"/>
          </rPr>
          <t>数字のみ入力する！
単位変換は、
右クリック
→「セルの書式設定」
　→「表示形式」
　　→「ユーザー定義」
で変更してください。</t>
        </r>
      </text>
    </comment>
    <comment ref="F34" authorId="0" shapeId="0" xr:uid="{00000000-0006-0000-0300-0000D3000000}">
      <text>
        <r>
          <rPr>
            <b/>
            <sz val="11"/>
            <color indexed="81"/>
            <rFont val="ＭＳ Ｐゴシック"/>
            <family val="3"/>
            <charset val="128"/>
          </rPr>
          <t>数字のみ入力する！
単位変換は、
右クリック
→「セルの書式設定」
　→「表示形式」
　　→「ユーザー定義」
で変更してください。</t>
        </r>
      </text>
    </comment>
    <comment ref="G34" authorId="0" shapeId="0" xr:uid="{00000000-0006-0000-0300-0000D4000000}">
      <text>
        <r>
          <rPr>
            <b/>
            <sz val="11"/>
            <color indexed="81"/>
            <rFont val="ＭＳ Ｐゴシック"/>
            <family val="3"/>
            <charset val="128"/>
          </rPr>
          <t>数字のみ入力する！
単位変換は、
右クリック
→「セルの書式設定」
　→「表示形式」
　　→「ユーザー定義」
で変更してください。</t>
        </r>
      </text>
    </comment>
    <comment ref="P34" authorId="0" shapeId="0" xr:uid="{00000000-0006-0000-0300-0000D5000000}">
      <text>
        <r>
          <rPr>
            <b/>
            <sz val="11"/>
            <color indexed="81"/>
            <rFont val="ＭＳ Ｐゴシック"/>
            <family val="3"/>
            <charset val="128"/>
          </rPr>
          <t>数字のみ入力する！
単位変換は、
右クリック
→「セルの書式設定」
　→「表示形式」
　　→「ユーザー定義」
で変更してください。</t>
        </r>
      </text>
    </comment>
    <comment ref="Q34" authorId="0" shapeId="0" xr:uid="{00000000-0006-0000-0300-0000D6000000}">
      <text>
        <r>
          <rPr>
            <b/>
            <sz val="11"/>
            <color indexed="81"/>
            <rFont val="ＭＳ Ｐゴシック"/>
            <family val="3"/>
            <charset val="128"/>
          </rPr>
          <t>数字のみ入力する！
単位変換は、
右クリック
→「セルの書式設定」
　→「表示形式」
　　→「ユーザー定義」
で変更してください。</t>
        </r>
      </text>
    </comment>
    <comment ref="Z34" authorId="0" shapeId="0" xr:uid="{00000000-0006-0000-0300-0000D7000000}">
      <text>
        <r>
          <rPr>
            <b/>
            <sz val="11"/>
            <color indexed="81"/>
            <rFont val="ＭＳ Ｐゴシック"/>
            <family val="3"/>
            <charset val="128"/>
          </rPr>
          <t>数字のみ入力する！
単位変換は、
右クリック
→「セルの書式設定」
　→「表示形式」
　　→「ユーザー定義」
で変更してください。</t>
        </r>
      </text>
    </comment>
    <comment ref="AA34" authorId="0" shapeId="0" xr:uid="{00000000-0006-0000-0300-0000D8000000}">
      <text>
        <r>
          <rPr>
            <b/>
            <sz val="11"/>
            <color indexed="81"/>
            <rFont val="ＭＳ Ｐゴシック"/>
            <family val="3"/>
            <charset val="128"/>
          </rPr>
          <t>数字のみ入力する！
単位変換は、
右クリック
→「セルの書式設定」
　→「表示形式」
　　→「ユーザー定義」
で変更してください。</t>
        </r>
      </text>
    </comment>
    <comment ref="AJ34" authorId="0" shapeId="0" xr:uid="{00000000-0006-0000-0300-0000D9000000}">
      <text>
        <r>
          <rPr>
            <b/>
            <sz val="11"/>
            <color indexed="81"/>
            <rFont val="ＭＳ Ｐゴシック"/>
            <family val="3"/>
            <charset val="128"/>
          </rPr>
          <t>数字のみ入力する！
単位変換は、
右クリック
→「セルの書式設定」
　→「表示形式」
　　→「ユーザー定義」
で変更してください。</t>
        </r>
      </text>
    </comment>
    <comment ref="AK34" authorId="0" shapeId="0" xr:uid="{00000000-0006-0000-0300-0000DA000000}">
      <text>
        <r>
          <rPr>
            <b/>
            <sz val="11"/>
            <color indexed="81"/>
            <rFont val="ＭＳ Ｐゴシック"/>
            <family val="3"/>
            <charset val="128"/>
          </rPr>
          <t>数字のみ入力する！
単位変換は、
右クリック
→「セルの書式設定」
　→「表示形式」
　　→「ユーザー定義」
で変更してください。</t>
        </r>
      </text>
    </comment>
    <comment ref="AT34" authorId="0" shapeId="0" xr:uid="{00000000-0006-0000-0300-0000DB000000}">
      <text>
        <r>
          <rPr>
            <b/>
            <sz val="11"/>
            <color indexed="81"/>
            <rFont val="ＭＳ Ｐゴシック"/>
            <family val="3"/>
            <charset val="128"/>
          </rPr>
          <t>数字のみ入力する！
単位変換は、
右クリック
→「セルの書式設定」
　→「表示形式」
　　→「ユーザー定義」
で変更してください。</t>
        </r>
      </text>
    </comment>
    <comment ref="AU34" authorId="0" shapeId="0" xr:uid="{00000000-0006-0000-0300-0000DC000000}">
      <text>
        <r>
          <rPr>
            <b/>
            <sz val="11"/>
            <color indexed="81"/>
            <rFont val="ＭＳ Ｐゴシック"/>
            <family val="3"/>
            <charset val="128"/>
          </rPr>
          <t>数字のみ入力する！
単位変換は、
右クリック
→「セルの書式設定」
　→「表示形式」
　　→「ユーザー定義」
で変更してください。</t>
        </r>
      </text>
    </comment>
    <comment ref="F35" authorId="0" shapeId="0" xr:uid="{00000000-0006-0000-0300-0000DD000000}">
      <text>
        <r>
          <rPr>
            <b/>
            <sz val="11"/>
            <color indexed="81"/>
            <rFont val="ＭＳ Ｐゴシック"/>
            <family val="3"/>
            <charset val="128"/>
          </rPr>
          <t>数字のみ入力する！
単位変換は、
右クリック
→「セルの書式設定」
　→「表示形式」
　　→「ユーザー定義」
で変更してください。</t>
        </r>
      </text>
    </comment>
    <comment ref="G35" authorId="0" shapeId="0" xr:uid="{00000000-0006-0000-0300-0000DE000000}">
      <text>
        <r>
          <rPr>
            <b/>
            <sz val="11"/>
            <color indexed="81"/>
            <rFont val="ＭＳ Ｐゴシック"/>
            <family val="3"/>
            <charset val="128"/>
          </rPr>
          <t>数字のみ入力する！
単位変換は、
右クリック
→「セルの書式設定」
　→「表示形式」
　　→「ユーザー定義」
で変更してください。</t>
        </r>
      </text>
    </comment>
    <comment ref="P35" authorId="0" shapeId="0" xr:uid="{00000000-0006-0000-0300-0000DF000000}">
      <text>
        <r>
          <rPr>
            <b/>
            <sz val="11"/>
            <color indexed="81"/>
            <rFont val="ＭＳ Ｐゴシック"/>
            <family val="3"/>
            <charset val="128"/>
          </rPr>
          <t>数字のみ入力する！
単位変換は、
右クリック
→「セルの書式設定」
　→「表示形式」
　　→「ユーザー定義」
で変更してください。</t>
        </r>
      </text>
    </comment>
    <comment ref="Q35" authorId="0" shapeId="0" xr:uid="{00000000-0006-0000-0300-0000E0000000}">
      <text>
        <r>
          <rPr>
            <b/>
            <sz val="11"/>
            <color indexed="81"/>
            <rFont val="ＭＳ Ｐゴシック"/>
            <family val="3"/>
            <charset val="128"/>
          </rPr>
          <t>数字のみ入力する！
単位変換は、
右クリック
→「セルの書式設定」
　→「表示形式」
　　→「ユーザー定義」
で変更してください。</t>
        </r>
      </text>
    </comment>
    <comment ref="Z35" authorId="0" shapeId="0" xr:uid="{00000000-0006-0000-0300-0000E1000000}">
      <text>
        <r>
          <rPr>
            <b/>
            <sz val="11"/>
            <color indexed="81"/>
            <rFont val="ＭＳ Ｐゴシック"/>
            <family val="3"/>
            <charset val="128"/>
          </rPr>
          <t>数字のみ入力する！
単位変換は、
右クリック
→「セルの書式設定」
　→「表示形式」
　　→「ユーザー定義」
で変更してください。</t>
        </r>
      </text>
    </comment>
    <comment ref="AA35" authorId="0" shapeId="0" xr:uid="{00000000-0006-0000-0300-0000E2000000}">
      <text>
        <r>
          <rPr>
            <b/>
            <sz val="11"/>
            <color indexed="81"/>
            <rFont val="ＭＳ Ｐゴシック"/>
            <family val="3"/>
            <charset val="128"/>
          </rPr>
          <t>数字のみ入力する！
単位変換は、
右クリック
→「セルの書式設定」
　→「表示形式」
　　→「ユーザー定義」
で変更してください。</t>
        </r>
      </text>
    </comment>
    <comment ref="AJ35" authorId="0" shapeId="0" xr:uid="{00000000-0006-0000-0300-0000E3000000}">
      <text>
        <r>
          <rPr>
            <b/>
            <sz val="11"/>
            <color indexed="81"/>
            <rFont val="ＭＳ Ｐゴシック"/>
            <family val="3"/>
            <charset val="128"/>
          </rPr>
          <t>数字のみ入力する！
単位変換は、
右クリック
→「セルの書式設定」
　→「表示形式」
　　→「ユーザー定義」
で変更してください。</t>
        </r>
      </text>
    </comment>
    <comment ref="AK35" authorId="0" shapeId="0" xr:uid="{00000000-0006-0000-0300-0000E4000000}">
      <text>
        <r>
          <rPr>
            <b/>
            <sz val="11"/>
            <color indexed="81"/>
            <rFont val="ＭＳ Ｐゴシック"/>
            <family val="3"/>
            <charset val="128"/>
          </rPr>
          <t>数字のみ入力する！
単位変換は、
右クリック
→「セルの書式設定」
　→「表示形式」
　　→「ユーザー定義」
で変更してください。</t>
        </r>
      </text>
    </comment>
    <comment ref="AT35" authorId="0" shapeId="0" xr:uid="{00000000-0006-0000-0300-0000E5000000}">
      <text>
        <r>
          <rPr>
            <b/>
            <sz val="11"/>
            <color indexed="81"/>
            <rFont val="ＭＳ Ｐゴシック"/>
            <family val="3"/>
            <charset val="128"/>
          </rPr>
          <t>数字のみ入力する！
単位変換は、
右クリック
→「セルの書式設定」
　→「表示形式」
　　→「ユーザー定義」
で変更してください。</t>
        </r>
      </text>
    </comment>
    <comment ref="AU35" authorId="0" shapeId="0" xr:uid="{00000000-0006-0000-0300-0000E6000000}">
      <text>
        <r>
          <rPr>
            <b/>
            <sz val="11"/>
            <color indexed="81"/>
            <rFont val="ＭＳ Ｐゴシック"/>
            <family val="3"/>
            <charset val="128"/>
          </rPr>
          <t>数字のみ入力する！
単位変換は、
右クリック
→「セルの書式設定」
　→「表示形式」
　　→「ユーザー定義」
で変更してください。</t>
        </r>
      </text>
    </comment>
    <comment ref="F36" authorId="0" shapeId="0" xr:uid="{00000000-0006-0000-0300-0000E7000000}">
      <text>
        <r>
          <rPr>
            <b/>
            <sz val="11"/>
            <color indexed="81"/>
            <rFont val="ＭＳ Ｐゴシック"/>
            <family val="3"/>
            <charset val="128"/>
          </rPr>
          <t>数字のみ入力する！
単位変換は、
右クリック
→「セルの書式設定」
　→「表示形式」
　　→「ユーザー定義」
で変更してください。</t>
        </r>
      </text>
    </comment>
    <comment ref="G36" authorId="0" shapeId="0" xr:uid="{00000000-0006-0000-0300-0000E8000000}">
      <text>
        <r>
          <rPr>
            <b/>
            <sz val="11"/>
            <color indexed="81"/>
            <rFont val="ＭＳ Ｐゴシック"/>
            <family val="3"/>
            <charset val="128"/>
          </rPr>
          <t>数字のみ入力する！
単位変換は、
右クリック
→「セルの書式設定」
　→「表示形式」
　　→「ユーザー定義」
で変更してください。</t>
        </r>
      </text>
    </comment>
    <comment ref="P36" authorId="0" shapeId="0" xr:uid="{00000000-0006-0000-0300-0000E9000000}">
      <text>
        <r>
          <rPr>
            <b/>
            <sz val="11"/>
            <color indexed="81"/>
            <rFont val="ＭＳ Ｐゴシック"/>
            <family val="3"/>
            <charset val="128"/>
          </rPr>
          <t>数字のみ入力する！
単位変換は、
右クリック
→「セルの書式設定」
　→「表示形式」
　　→「ユーザー定義」
で変更してください。</t>
        </r>
      </text>
    </comment>
    <comment ref="Q36" authorId="0" shapeId="0" xr:uid="{00000000-0006-0000-0300-0000EA000000}">
      <text>
        <r>
          <rPr>
            <b/>
            <sz val="11"/>
            <color indexed="81"/>
            <rFont val="ＭＳ Ｐゴシック"/>
            <family val="3"/>
            <charset val="128"/>
          </rPr>
          <t>数字のみ入力する！
単位変換は、
右クリック
→「セルの書式設定」
　→「表示形式」
　　→「ユーザー定義」
で変更してください。</t>
        </r>
      </text>
    </comment>
    <comment ref="Z36" authorId="0" shapeId="0" xr:uid="{00000000-0006-0000-0300-0000EB000000}">
      <text>
        <r>
          <rPr>
            <b/>
            <sz val="11"/>
            <color indexed="81"/>
            <rFont val="ＭＳ Ｐゴシック"/>
            <family val="3"/>
            <charset val="128"/>
          </rPr>
          <t>数字のみ入力する！
単位変換は、
右クリック
→「セルの書式設定」
　→「表示形式」
　　→「ユーザー定義」
で変更してください。</t>
        </r>
      </text>
    </comment>
    <comment ref="AA36" authorId="0" shapeId="0" xr:uid="{00000000-0006-0000-0300-0000EC000000}">
      <text>
        <r>
          <rPr>
            <b/>
            <sz val="11"/>
            <color indexed="81"/>
            <rFont val="ＭＳ Ｐゴシック"/>
            <family val="3"/>
            <charset val="128"/>
          </rPr>
          <t>数字のみ入力する！
単位変換は、
右クリック
→「セルの書式設定」
　→「表示形式」
　　→「ユーザー定義」
で変更してください。</t>
        </r>
      </text>
    </comment>
    <comment ref="AJ36" authorId="0" shapeId="0" xr:uid="{00000000-0006-0000-0300-0000ED000000}">
      <text>
        <r>
          <rPr>
            <b/>
            <sz val="11"/>
            <color indexed="81"/>
            <rFont val="ＭＳ Ｐゴシック"/>
            <family val="3"/>
            <charset val="128"/>
          </rPr>
          <t>数字のみ入力する！
単位変換は、
右クリック
→「セルの書式設定」
　→「表示形式」
　　→「ユーザー定義」
で変更してください。</t>
        </r>
      </text>
    </comment>
    <comment ref="AK36" authorId="0" shapeId="0" xr:uid="{00000000-0006-0000-0300-0000EE000000}">
      <text>
        <r>
          <rPr>
            <b/>
            <sz val="11"/>
            <color indexed="81"/>
            <rFont val="ＭＳ Ｐゴシック"/>
            <family val="3"/>
            <charset val="128"/>
          </rPr>
          <t>数字のみ入力する！
単位変換は、
右クリック
→「セルの書式設定」
　→「表示形式」
　　→「ユーザー定義」
で変更してください。</t>
        </r>
      </text>
    </comment>
    <comment ref="AT36" authorId="0" shapeId="0" xr:uid="{00000000-0006-0000-0300-0000EF000000}">
      <text>
        <r>
          <rPr>
            <b/>
            <sz val="11"/>
            <color indexed="81"/>
            <rFont val="ＭＳ Ｐゴシック"/>
            <family val="3"/>
            <charset val="128"/>
          </rPr>
          <t>数字のみ入力する！
単位変換は、
右クリック
→「セルの書式設定」
　→「表示形式」
　　→「ユーザー定義」
で変更してください。</t>
        </r>
      </text>
    </comment>
    <comment ref="AU36" authorId="0" shapeId="0" xr:uid="{00000000-0006-0000-0300-0000F0000000}">
      <text>
        <r>
          <rPr>
            <b/>
            <sz val="11"/>
            <color indexed="81"/>
            <rFont val="ＭＳ Ｐゴシック"/>
            <family val="3"/>
            <charset val="128"/>
          </rPr>
          <t>数字のみ入力する！
単位変換は、
右クリック
→「セルの書式設定」
　→「表示形式」
　　→「ユーザー定義」
で変更してください。</t>
        </r>
      </text>
    </comment>
    <comment ref="F37" authorId="0" shapeId="0" xr:uid="{00000000-0006-0000-0300-0000F1000000}">
      <text>
        <r>
          <rPr>
            <b/>
            <sz val="11"/>
            <color indexed="81"/>
            <rFont val="ＭＳ Ｐゴシック"/>
            <family val="3"/>
            <charset val="128"/>
          </rPr>
          <t>数字のみ入力する！
単位変換は、
右クリック
→「セルの書式設定」
　→「表示形式」
　　→「ユーザー定義」
で変更してください。</t>
        </r>
      </text>
    </comment>
    <comment ref="G37" authorId="0" shapeId="0" xr:uid="{00000000-0006-0000-0300-0000F2000000}">
      <text>
        <r>
          <rPr>
            <b/>
            <sz val="11"/>
            <color indexed="81"/>
            <rFont val="ＭＳ Ｐゴシック"/>
            <family val="3"/>
            <charset val="128"/>
          </rPr>
          <t>数字のみ入力する！
単位変換は、
右クリック
→「セルの書式設定」
　→「表示形式」
　　→「ユーザー定義」
で変更してください。</t>
        </r>
      </text>
    </comment>
    <comment ref="P37" authorId="0" shapeId="0" xr:uid="{00000000-0006-0000-0300-0000F3000000}">
      <text>
        <r>
          <rPr>
            <b/>
            <sz val="11"/>
            <color indexed="81"/>
            <rFont val="ＭＳ Ｐゴシック"/>
            <family val="3"/>
            <charset val="128"/>
          </rPr>
          <t>数字のみ入力する！
単位変換は、
右クリック
→「セルの書式設定」
　→「表示形式」
　　→「ユーザー定義」
で変更してください。</t>
        </r>
      </text>
    </comment>
    <comment ref="Q37" authorId="0" shapeId="0" xr:uid="{00000000-0006-0000-0300-0000F4000000}">
      <text>
        <r>
          <rPr>
            <b/>
            <sz val="11"/>
            <color indexed="81"/>
            <rFont val="ＭＳ Ｐゴシック"/>
            <family val="3"/>
            <charset val="128"/>
          </rPr>
          <t>数字のみ入力する！
単位変換は、
右クリック
→「セルの書式設定」
　→「表示形式」
　　→「ユーザー定義」
で変更してください。</t>
        </r>
      </text>
    </comment>
    <comment ref="Z37" authorId="0" shapeId="0" xr:uid="{00000000-0006-0000-0300-0000F5000000}">
      <text>
        <r>
          <rPr>
            <b/>
            <sz val="11"/>
            <color indexed="81"/>
            <rFont val="ＭＳ Ｐゴシック"/>
            <family val="3"/>
            <charset val="128"/>
          </rPr>
          <t>数字のみ入力する！
単位変換は、
右クリック
→「セルの書式設定」
　→「表示形式」
　　→「ユーザー定義」
で変更してください。</t>
        </r>
      </text>
    </comment>
    <comment ref="AA37" authorId="0" shapeId="0" xr:uid="{00000000-0006-0000-0300-0000F6000000}">
      <text>
        <r>
          <rPr>
            <b/>
            <sz val="11"/>
            <color indexed="81"/>
            <rFont val="ＭＳ Ｐゴシック"/>
            <family val="3"/>
            <charset val="128"/>
          </rPr>
          <t>数字のみ入力する！
単位変換は、
右クリック
→「セルの書式設定」
　→「表示形式」
　　→「ユーザー定義」
で変更してください。</t>
        </r>
      </text>
    </comment>
    <comment ref="AJ37" authorId="0" shapeId="0" xr:uid="{00000000-0006-0000-0300-0000F7000000}">
      <text>
        <r>
          <rPr>
            <b/>
            <sz val="11"/>
            <color indexed="81"/>
            <rFont val="ＭＳ Ｐゴシック"/>
            <family val="3"/>
            <charset val="128"/>
          </rPr>
          <t>数字のみ入力する！
単位変換は、
右クリック
→「セルの書式設定」
　→「表示形式」
　　→「ユーザー定義」
で変更してください。</t>
        </r>
      </text>
    </comment>
    <comment ref="AK37" authorId="0" shapeId="0" xr:uid="{00000000-0006-0000-0300-0000F8000000}">
      <text>
        <r>
          <rPr>
            <b/>
            <sz val="11"/>
            <color indexed="81"/>
            <rFont val="ＭＳ Ｐゴシック"/>
            <family val="3"/>
            <charset val="128"/>
          </rPr>
          <t>数字のみ入力する！
単位変換は、
右クリック
→「セルの書式設定」
　→「表示形式」
　　→「ユーザー定義」
で変更してください。</t>
        </r>
      </text>
    </comment>
    <comment ref="AT37" authorId="0" shapeId="0" xr:uid="{00000000-0006-0000-0300-0000F9000000}">
      <text>
        <r>
          <rPr>
            <b/>
            <sz val="11"/>
            <color indexed="81"/>
            <rFont val="ＭＳ Ｐゴシック"/>
            <family val="3"/>
            <charset val="128"/>
          </rPr>
          <t>数字のみ入力する！
単位変換は、
右クリック
→「セルの書式設定」
　→「表示形式」
　　→「ユーザー定義」
で変更してください。</t>
        </r>
      </text>
    </comment>
    <comment ref="AU37" authorId="0" shapeId="0" xr:uid="{00000000-0006-0000-0300-0000FA000000}">
      <text>
        <r>
          <rPr>
            <b/>
            <sz val="11"/>
            <color indexed="81"/>
            <rFont val="ＭＳ Ｐゴシック"/>
            <family val="3"/>
            <charset val="128"/>
          </rPr>
          <t>数字のみ入力する！
単位変換は、
右クリック
→「セルの書式設定」
　→「表示形式」
　　→「ユーザー定義」
で変更してください。</t>
        </r>
      </text>
    </comment>
    <comment ref="F38" authorId="0" shapeId="0" xr:uid="{00000000-0006-0000-0300-0000FB000000}">
      <text>
        <r>
          <rPr>
            <b/>
            <sz val="11"/>
            <color indexed="81"/>
            <rFont val="ＭＳ Ｐゴシック"/>
            <family val="3"/>
            <charset val="128"/>
          </rPr>
          <t>数字のみ入力する！
単位変換は、
右クリック
→「セルの書式設定」
　→「表示形式」
　　→「ユーザー定義」
で変更してください。</t>
        </r>
      </text>
    </comment>
    <comment ref="G38" authorId="0" shapeId="0" xr:uid="{00000000-0006-0000-0300-0000FC000000}">
      <text>
        <r>
          <rPr>
            <b/>
            <sz val="11"/>
            <color indexed="81"/>
            <rFont val="ＭＳ Ｐゴシック"/>
            <family val="3"/>
            <charset val="128"/>
          </rPr>
          <t>数字のみ入力する！
単位変換は、
右クリック
→「セルの書式設定」
　→「表示形式」
　　→「ユーザー定義」
で変更してください。</t>
        </r>
      </text>
    </comment>
    <comment ref="P38" authorId="0" shapeId="0" xr:uid="{00000000-0006-0000-0300-0000FD000000}">
      <text>
        <r>
          <rPr>
            <b/>
            <sz val="11"/>
            <color indexed="81"/>
            <rFont val="ＭＳ Ｐゴシック"/>
            <family val="3"/>
            <charset val="128"/>
          </rPr>
          <t>数字のみ入力する！
単位変換は、
右クリック
→「セルの書式設定」
　→「表示形式」
　　→「ユーザー定義」
で変更してください。</t>
        </r>
      </text>
    </comment>
    <comment ref="Q38" authorId="0" shapeId="0" xr:uid="{00000000-0006-0000-0300-0000FE000000}">
      <text>
        <r>
          <rPr>
            <b/>
            <sz val="11"/>
            <color indexed="81"/>
            <rFont val="ＭＳ Ｐゴシック"/>
            <family val="3"/>
            <charset val="128"/>
          </rPr>
          <t>数字のみ入力する！
単位変換は、
右クリック
→「セルの書式設定」
　→「表示形式」
　　→「ユーザー定義」
で変更してください。</t>
        </r>
      </text>
    </comment>
    <comment ref="Z38" authorId="0" shapeId="0" xr:uid="{00000000-0006-0000-0300-0000FF000000}">
      <text>
        <r>
          <rPr>
            <b/>
            <sz val="11"/>
            <color indexed="81"/>
            <rFont val="ＭＳ Ｐゴシック"/>
            <family val="3"/>
            <charset val="128"/>
          </rPr>
          <t>数字のみ入力する！
単位変換は、
右クリック
→「セルの書式設定」
　→「表示形式」
　　→「ユーザー定義」
で変更してください。</t>
        </r>
      </text>
    </comment>
    <comment ref="AA38" authorId="0" shapeId="0" xr:uid="{00000000-0006-0000-0300-000000010000}">
      <text>
        <r>
          <rPr>
            <b/>
            <sz val="11"/>
            <color indexed="81"/>
            <rFont val="ＭＳ Ｐゴシック"/>
            <family val="3"/>
            <charset val="128"/>
          </rPr>
          <t>数字のみ入力する！
単位変換は、
右クリック
→「セルの書式設定」
　→「表示形式」
　　→「ユーザー定義」
で変更してください。</t>
        </r>
      </text>
    </comment>
    <comment ref="AJ38" authorId="0" shapeId="0" xr:uid="{00000000-0006-0000-0300-000001010000}">
      <text>
        <r>
          <rPr>
            <b/>
            <sz val="11"/>
            <color indexed="81"/>
            <rFont val="ＭＳ Ｐゴシック"/>
            <family val="3"/>
            <charset val="128"/>
          </rPr>
          <t>数字のみ入力する！
単位変換は、
右クリック
→「セルの書式設定」
　→「表示形式」
　　→「ユーザー定義」
で変更してください。</t>
        </r>
      </text>
    </comment>
    <comment ref="AK38" authorId="0" shapeId="0" xr:uid="{00000000-0006-0000-0300-000002010000}">
      <text>
        <r>
          <rPr>
            <b/>
            <sz val="11"/>
            <color indexed="81"/>
            <rFont val="ＭＳ Ｐゴシック"/>
            <family val="3"/>
            <charset val="128"/>
          </rPr>
          <t>数字のみ入力する！
単位変換は、
右クリック
→「セルの書式設定」
　→「表示形式」
　　→「ユーザー定義」
で変更してください。</t>
        </r>
      </text>
    </comment>
    <comment ref="AT38" authorId="0" shapeId="0" xr:uid="{00000000-0006-0000-0300-000003010000}">
      <text>
        <r>
          <rPr>
            <b/>
            <sz val="11"/>
            <color indexed="81"/>
            <rFont val="ＭＳ Ｐゴシック"/>
            <family val="3"/>
            <charset val="128"/>
          </rPr>
          <t>数字のみ入力する！
単位変換は、
右クリック
→「セルの書式設定」
　→「表示形式」
　　→「ユーザー定義」
で変更してください。</t>
        </r>
      </text>
    </comment>
    <comment ref="AU38" authorId="0" shapeId="0" xr:uid="{00000000-0006-0000-0300-000004010000}">
      <text>
        <r>
          <rPr>
            <b/>
            <sz val="11"/>
            <color indexed="81"/>
            <rFont val="ＭＳ Ｐゴシック"/>
            <family val="3"/>
            <charset val="128"/>
          </rPr>
          <t>数字のみ入力する！
単位変換は、
右クリック
→「セルの書式設定」
　→「表示形式」
　　→「ユーザー定義」
で変更してください。</t>
        </r>
      </text>
    </comment>
    <comment ref="F39" authorId="0" shapeId="0" xr:uid="{00000000-0006-0000-0300-000005010000}">
      <text>
        <r>
          <rPr>
            <b/>
            <sz val="11"/>
            <color indexed="81"/>
            <rFont val="ＭＳ Ｐゴシック"/>
            <family val="3"/>
            <charset val="128"/>
          </rPr>
          <t>数字のみ入力する！
単位変換は、
右クリック
→「セルの書式設定」
　→「表示形式」
　　→「ユーザー定義」
で変更してください。</t>
        </r>
      </text>
    </comment>
    <comment ref="G39" authorId="0" shapeId="0" xr:uid="{00000000-0006-0000-0300-000006010000}">
      <text>
        <r>
          <rPr>
            <b/>
            <sz val="11"/>
            <color indexed="81"/>
            <rFont val="ＭＳ Ｐゴシック"/>
            <family val="3"/>
            <charset val="128"/>
          </rPr>
          <t>数字のみ入力する！
単位変換は、
右クリック
→「セルの書式設定」
　→「表示形式」
　　→「ユーザー定義」
で変更してください。</t>
        </r>
      </text>
    </comment>
    <comment ref="P39" authorId="0" shapeId="0" xr:uid="{00000000-0006-0000-0300-000007010000}">
      <text>
        <r>
          <rPr>
            <b/>
            <sz val="11"/>
            <color indexed="81"/>
            <rFont val="ＭＳ Ｐゴシック"/>
            <family val="3"/>
            <charset val="128"/>
          </rPr>
          <t>数字のみ入力する！
単位変換は、
右クリック
→「セルの書式設定」
　→「表示形式」
　　→「ユーザー定義」
で変更してください。</t>
        </r>
      </text>
    </comment>
    <comment ref="Q39" authorId="0" shapeId="0" xr:uid="{00000000-0006-0000-0300-000008010000}">
      <text>
        <r>
          <rPr>
            <b/>
            <sz val="11"/>
            <color indexed="81"/>
            <rFont val="ＭＳ Ｐゴシック"/>
            <family val="3"/>
            <charset val="128"/>
          </rPr>
          <t>数字のみ入力する！
単位変換は、
右クリック
→「セルの書式設定」
　→「表示形式」
　　→「ユーザー定義」
で変更してください。</t>
        </r>
      </text>
    </comment>
    <comment ref="Z39" authorId="0" shapeId="0" xr:uid="{00000000-0006-0000-0300-000009010000}">
      <text>
        <r>
          <rPr>
            <b/>
            <sz val="11"/>
            <color indexed="81"/>
            <rFont val="ＭＳ Ｐゴシック"/>
            <family val="3"/>
            <charset val="128"/>
          </rPr>
          <t>数字のみ入力する！
単位変換は、
右クリック
→「セルの書式設定」
　→「表示形式」
　　→「ユーザー定義」
で変更してください。</t>
        </r>
      </text>
    </comment>
    <comment ref="AA39" authorId="0" shapeId="0" xr:uid="{00000000-0006-0000-0300-00000A010000}">
      <text>
        <r>
          <rPr>
            <b/>
            <sz val="11"/>
            <color indexed="81"/>
            <rFont val="ＭＳ Ｐゴシック"/>
            <family val="3"/>
            <charset val="128"/>
          </rPr>
          <t>数字のみ入力する！
単位変換は、
右クリック
→「セルの書式設定」
　→「表示形式」
　　→「ユーザー定義」
で変更してください。</t>
        </r>
      </text>
    </comment>
    <comment ref="AJ39" authorId="0" shapeId="0" xr:uid="{00000000-0006-0000-0300-00000B010000}">
      <text>
        <r>
          <rPr>
            <b/>
            <sz val="11"/>
            <color indexed="81"/>
            <rFont val="ＭＳ Ｐゴシック"/>
            <family val="3"/>
            <charset val="128"/>
          </rPr>
          <t>数字のみ入力する！
単位変換は、
右クリック
→「セルの書式設定」
　→「表示形式」
　　→「ユーザー定義」
で変更してください。</t>
        </r>
      </text>
    </comment>
    <comment ref="AK39" authorId="0" shapeId="0" xr:uid="{00000000-0006-0000-0300-00000C010000}">
      <text>
        <r>
          <rPr>
            <b/>
            <sz val="11"/>
            <color indexed="81"/>
            <rFont val="ＭＳ Ｐゴシック"/>
            <family val="3"/>
            <charset val="128"/>
          </rPr>
          <t>数字のみ入力する！
単位変換は、
右クリック
→「セルの書式設定」
　→「表示形式」
　　→「ユーザー定義」
で変更してください。</t>
        </r>
      </text>
    </comment>
    <comment ref="AT39" authorId="0" shapeId="0" xr:uid="{00000000-0006-0000-0300-00000D010000}">
      <text>
        <r>
          <rPr>
            <b/>
            <sz val="11"/>
            <color indexed="81"/>
            <rFont val="ＭＳ Ｐゴシック"/>
            <family val="3"/>
            <charset val="128"/>
          </rPr>
          <t>数字のみ入力する！
単位変換は、
右クリック
→「セルの書式設定」
　→「表示形式」
　　→「ユーザー定義」
で変更してください。</t>
        </r>
      </text>
    </comment>
    <comment ref="AU39" authorId="0" shapeId="0" xr:uid="{00000000-0006-0000-0300-00000E010000}">
      <text>
        <r>
          <rPr>
            <b/>
            <sz val="11"/>
            <color indexed="81"/>
            <rFont val="ＭＳ Ｐゴシック"/>
            <family val="3"/>
            <charset val="128"/>
          </rPr>
          <t>数字のみ入力する！
単位変換は、
右クリック
→「セルの書式設定」
　→「表示形式」
　　→「ユーザー定義」
で変更してください。</t>
        </r>
      </text>
    </comment>
    <comment ref="F40" authorId="0" shapeId="0" xr:uid="{00000000-0006-0000-0300-00000F010000}">
      <text>
        <r>
          <rPr>
            <b/>
            <sz val="11"/>
            <color indexed="81"/>
            <rFont val="ＭＳ Ｐゴシック"/>
            <family val="3"/>
            <charset val="128"/>
          </rPr>
          <t>数字のみ入力する！
単位変換は、
右クリック
→「セルの書式設定」
　→「表示形式」
　　→「ユーザー定義」
で変更してください。</t>
        </r>
      </text>
    </comment>
    <comment ref="G40" authorId="0" shapeId="0" xr:uid="{00000000-0006-0000-0300-000010010000}">
      <text>
        <r>
          <rPr>
            <b/>
            <sz val="11"/>
            <color indexed="81"/>
            <rFont val="ＭＳ Ｐゴシック"/>
            <family val="3"/>
            <charset val="128"/>
          </rPr>
          <t>数字のみ入力する！
単位変換は、
右クリック
→「セルの書式設定」
　→「表示形式」
　　→「ユーザー定義」
で変更してください。</t>
        </r>
      </text>
    </comment>
    <comment ref="P40" authorId="0" shapeId="0" xr:uid="{00000000-0006-0000-0300-000011010000}">
      <text>
        <r>
          <rPr>
            <b/>
            <sz val="11"/>
            <color indexed="81"/>
            <rFont val="ＭＳ Ｐゴシック"/>
            <family val="3"/>
            <charset val="128"/>
          </rPr>
          <t>数字のみ入力する！
単位変換は、
右クリック
→「セルの書式設定」
　→「表示形式」
　　→「ユーザー定義」
で変更してください。</t>
        </r>
      </text>
    </comment>
    <comment ref="Q40" authorId="0" shapeId="0" xr:uid="{00000000-0006-0000-0300-000012010000}">
      <text>
        <r>
          <rPr>
            <b/>
            <sz val="11"/>
            <color indexed="81"/>
            <rFont val="ＭＳ Ｐゴシック"/>
            <family val="3"/>
            <charset val="128"/>
          </rPr>
          <t>数字のみ入力する！
単位変換は、
右クリック
→「セルの書式設定」
　→「表示形式」
　　→「ユーザー定義」
で変更してください。</t>
        </r>
      </text>
    </comment>
    <comment ref="Z40" authorId="0" shapeId="0" xr:uid="{00000000-0006-0000-0300-000013010000}">
      <text>
        <r>
          <rPr>
            <b/>
            <sz val="11"/>
            <color indexed="81"/>
            <rFont val="ＭＳ Ｐゴシック"/>
            <family val="3"/>
            <charset val="128"/>
          </rPr>
          <t>数字のみ入力する！
単位変換は、
右クリック
→「セルの書式設定」
　→「表示形式」
　　→「ユーザー定義」
で変更してください。</t>
        </r>
      </text>
    </comment>
    <comment ref="AA40" authorId="0" shapeId="0" xr:uid="{00000000-0006-0000-0300-000014010000}">
      <text>
        <r>
          <rPr>
            <b/>
            <sz val="11"/>
            <color indexed="81"/>
            <rFont val="ＭＳ Ｐゴシック"/>
            <family val="3"/>
            <charset val="128"/>
          </rPr>
          <t>数字のみ入力する！
単位変換は、
右クリック
→「セルの書式設定」
　→「表示形式」
　　→「ユーザー定義」
で変更してください。</t>
        </r>
      </text>
    </comment>
    <comment ref="AJ40" authorId="0" shapeId="0" xr:uid="{00000000-0006-0000-0300-000015010000}">
      <text>
        <r>
          <rPr>
            <b/>
            <sz val="11"/>
            <color indexed="81"/>
            <rFont val="ＭＳ Ｐゴシック"/>
            <family val="3"/>
            <charset val="128"/>
          </rPr>
          <t>数字のみ入力する！
単位変換は、
右クリック
→「セルの書式設定」
　→「表示形式」
　　→「ユーザー定義」
で変更してください。</t>
        </r>
      </text>
    </comment>
    <comment ref="AK40" authorId="0" shapeId="0" xr:uid="{00000000-0006-0000-0300-000016010000}">
      <text>
        <r>
          <rPr>
            <b/>
            <sz val="11"/>
            <color indexed="81"/>
            <rFont val="ＭＳ Ｐゴシック"/>
            <family val="3"/>
            <charset val="128"/>
          </rPr>
          <t>数字のみ入力する！
単位変換は、
右クリック
→「セルの書式設定」
　→「表示形式」
　　→「ユーザー定義」
で変更してください。</t>
        </r>
      </text>
    </comment>
    <comment ref="AT40" authorId="0" shapeId="0" xr:uid="{00000000-0006-0000-0300-000017010000}">
      <text>
        <r>
          <rPr>
            <b/>
            <sz val="11"/>
            <color indexed="81"/>
            <rFont val="ＭＳ Ｐゴシック"/>
            <family val="3"/>
            <charset val="128"/>
          </rPr>
          <t>数字のみ入力する！
単位変換は、
右クリック
→「セルの書式設定」
　→「表示形式」
　　→「ユーザー定義」
で変更してください。</t>
        </r>
      </text>
    </comment>
    <comment ref="AU40" authorId="0" shapeId="0" xr:uid="{00000000-0006-0000-0300-000018010000}">
      <text>
        <r>
          <rPr>
            <b/>
            <sz val="11"/>
            <color indexed="81"/>
            <rFont val="ＭＳ Ｐゴシック"/>
            <family val="3"/>
            <charset val="128"/>
          </rPr>
          <t>数字のみ入力する！
単位変換は、
右クリック
→「セルの書式設定」
　→「表示形式」
　　→「ユーザー定義」
で変更してください。</t>
        </r>
      </text>
    </comment>
    <comment ref="F41" authorId="0" shapeId="0" xr:uid="{00000000-0006-0000-0300-000019010000}">
      <text>
        <r>
          <rPr>
            <b/>
            <sz val="11"/>
            <color indexed="81"/>
            <rFont val="ＭＳ Ｐゴシック"/>
            <family val="3"/>
            <charset val="128"/>
          </rPr>
          <t>数字のみ入力する！
単位変換は、
右クリック
→「セルの書式設定」
　→「表示形式」
　　→「ユーザー定義」
で変更してください。</t>
        </r>
      </text>
    </comment>
    <comment ref="G41" authorId="0" shapeId="0" xr:uid="{00000000-0006-0000-0300-00001A010000}">
      <text>
        <r>
          <rPr>
            <b/>
            <sz val="11"/>
            <color indexed="81"/>
            <rFont val="ＭＳ Ｐゴシック"/>
            <family val="3"/>
            <charset val="128"/>
          </rPr>
          <t>数字のみ入力する！
単位変換は、
右クリック
→「セルの書式設定」
　→「表示形式」
　　→「ユーザー定義」
で変更してください。</t>
        </r>
      </text>
    </comment>
    <comment ref="P41" authorId="0" shapeId="0" xr:uid="{00000000-0006-0000-0300-00001B010000}">
      <text>
        <r>
          <rPr>
            <b/>
            <sz val="11"/>
            <color indexed="81"/>
            <rFont val="ＭＳ Ｐゴシック"/>
            <family val="3"/>
            <charset val="128"/>
          </rPr>
          <t>数字のみ入力する！
単位変換は、
右クリック
→「セルの書式設定」
　→「表示形式」
　　→「ユーザー定義」
で変更してください。</t>
        </r>
      </text>
    </comment>
    <comment ref="Q41" authorId="0" shapeId="0" xr:uid="{00000000-0006-0000-0300-00001C010000}">
      <text>
        <r>
          <rPr>
            <b/>
            <sz val="11"/>
            <color indexed="81"/>
            <rFont val="ＭＳ Ｐゴシック"/>
            <family val="3"/>
            <charset val="128"/>
          </rPr>
          <t>数字のみ入力する！
単位変換は、
右クリック
→「セルの書式設定」
　→「表示形式」
　　→「ユーザー定義」
で変更してください。</t>
        </r>
      </text>
    </comment>
    <comment ref="Z41" authorId="0" shapeId="0" xr:uid="{00000000-0006-0000-0300-00001D010000}">
      <text>
        <r>
          <rPr>
            <b/>
            <sz val="11"/>
            <color indexed="81"/>
            <rFont val="ＭＳ Ｐゴシック"/>
            <family val="3"/>
            <charset val="128"/>
          </rPr>
          <t>数字のみ入力する！
単位変換は、
右クリック
→「セルの書式設定」
　→「表示形式」
　　→「ユーザー定義」
で変更してください。</t>
        </r>
      </text>
    </comment>
    <comment ref="AA41" authorId="0" shapeId="0" xr:uid="{00000000-0006-0000-0300-00001E010000}">
      <text>
        <r>
          <rPr>
            <b/>
            <sz val="11"/>
            <color indexed="81"/>
            <rFont val="ＭＳ Ｐゴシック"/>
            <family val="3"/>
            <charset val="128"/>
          </rPr>
          <t>数字のみ入力する！
単位変換は、
右クリック
→「セルの書式設定」
　→「表示形式」
　　→「ユーザー定義」
で変更してください。</t>
        </r>
      </text>
    </comment>
    <comment ref="AJ41" authorId="0" shapeId="0" xr:uid="{00000000-0006-0000-0300-00001F010000}">
      <text>
        <r>
          <rPr>
            <b/>
            <sz val="11"/>
            <color indexed="81"/>
            <rFont val="ＭＳ Ｐゴシック"/>
            <family val="3"/>
            <charset val="128"/>
          </rPr>
          <t>数字のみ入力する！
単位変換は、
右クリック
→「セルの書式設定」
　→「表示形式」
　　→「ユーザー定義」
で変更してください。</t>
        </r>
      </text>
    </comment>
    <comment ref="AK41" authorId="0" shapeId="0" xr:uid="{00000000-0006-0000-0300-000020010000}">
      <text>
        <r>
          <rPr>
            <b/>
            <sz val="11"/>
            <color indexed="81"/>
            <rFont val="ＭＳ Ｐゴシック"/>
            <family val="3"/>
            <charset val="128"/>
          </rPr>
          <t>数字のみ入力する！
単位変換は、
右クリック
→「セルの書式設定」
　→「表示形式」
　　→「ユーザー定義」
で変更してください。</t>
        </r>
      </text>
    </comment>
    <comment ref="AT41" authorId="0" shapeId="0" xr:uid="{00000000-0006-0000-0300-000021010000}">
      <text>
        <r>
          <rPr>
            <b/>
            <sz val="11"/>
            <color indexed="81"/>
            <rFont val="ＭＳ Ｐゴシック"/>
            <family val="3"/>
            <charset val="128"/>
          </rPr>
          <t>数字のみ入力する！
単位変換は、
右クリック
→「セルの書式設定」
　→「表示形式」
　　→「ユーザー定義」
で変更してください。</t>
        </r>
      </text>
    </comment>
    <comment ref="AU41" authorId="0" shapeId="0" xr:uid="{00000000-0006-0000-0300-000022010000}">
      <text>
        <r>
          <rPr>
            <b/>
            <sz val="11"/>
            <color indexed="81"/>
            <rFont val="ＭＳ Ｐゴシック"/>
            <family val="3"/>
            <charset val="128"/>
          </rPr>
          <t>数字のみ入力する！
単位変換は、
右クリック
→「セルの書式設定」
　→「表示形式」
　　→「ユーザー定義」
で変更してください。</t>
        </r>
      </text>
    </comment>
    <comment ref="F42" authorId="0" shapeId="0" xr:uid="{00000000-0006-0000-0300-000023010000}">
      <text>
        <r>
          <rPr>
            <b/>
            <sz val="11"/>
            <color indexed="81"/>
            <rFont val="ＭＳ Ｐゴシック"/>
            <family val="3"/>
            <charset val="128"/>
          </rPr>
          <t>数字のみ入力する！
単位変換は、
右クリック
→「セルの書式設定」
　→「表示形式」
　　→「ユーザー定義」
で変更してください。</t>
        </r>
      </text>
    </comment>
    <comment ref="G42" authorId="0" shapeId="0" xr:uid="{00000000-0006-0000-0300-000024010000}">
      <text>
        <r>
          <rPr>
            <b/>
            <sz val="11"/>
            <color indexed="81"/>
            <rFont val="ＭＳ Ｐゴシック"/>
            <family val="3"/>
            <charset val="128"/>
          </rPr>
          <t>数字のみ入力する！
単位変換は、
右クリック
→「セルの書式設定」
　→「表示形式」
　　→「ユーザー定義」
で変更してください。</t>
        </r>
      </text>
    </comment>
    <comment ref="P42" authorId="0" shapeId="0" xr:uid="{00000000-0006-0000-0300-000025010000}">
      <text>
        <r>
          <rPr>
            <b/>
            <sz val="11"/>
            <color indexed="81"/>
            <rFont val="ＭＳ Ｐゴシック"/>
            <family val="3"/>
            <charset val="128"/>
          </rPr>
          <t>数字のみ入力する！
単位変換は、
右クリック
→「セルの書式設定」
　→「表示形式」
　　→「ユーザー定義」
で変更してください。</t>
        </r>
      </text>
    </comment>
    <comment ref="Q42" authorId="0" shapeId="0" xr:uid="{00000000-0006-0000-0300-000026010000}">
      <text>
        <r>
          <rPr>
            <b/>
            <sz val="11"/>
            <color indexed="81"/>
            <rFont val="ＭＳ Ｐゴシック"/>
            <family val="3"/>
            <charset val="128"/>
          </rPr>
          <t>数字のみ入力する！
単位変換は、
右クリック
→「セルの書式設定」
　→「表示形式」
　　→「ユーザー定義」
で変更してください。</t>
        </r>
      </text>
    </comment>
    <comment ref="Z42" authorId="0" shapeId="0" xr:uid="{00000000-0006-0000-0300-000027010000}">
      <text>
        <r>
          <rPr>
            <b/>
            <sz val="11"/>
            <color indexed="81"/>
            <rFont val="ＭＳ Ｐゴシック"/>
            <family val="3"/>
            <charset val="128"/>
          </rPr>
          <t>数字のみ入力する！
単位変換は、
右クリック
→「セルの書式設定」
　→「表示形式」
　　→「ユーザー定義」
で変更してください。</t>
        </r>
      </text>
    </comment>
    <comment ref="AA42" authorId="0" shapeId="0" xr:uid="{00000000-0006-0000-0300-000028010000}">
      <text>
        <r>
          <rPr>
            <b/>
            <sz val="11"/>
            <color indexed="81"/>
            <rFont val="ＭＳ Ｐゴシック"/>
            <family val="3"/>
            <charset val="128"/>
          </rPr>
          <t>数字のみ入力する！
単位変換は、
右クリック
→「セルの書式設定」
　→「表示形式」
　　→「ユーザー定義」
で変更してください。</t>
        </r>
      </text>
    </comment>
    <comment ref="AJ42" authorId="0" shapeId="0" xr:uid="{00000000-0006-0000-0300-000029010000}">
      <text>
        <r>
          <rPr>
            <b/>
            <sz val="11"/>
            <color indexed="81"/>
            <rFont val="ＭＳ Ｐゴシック"/>
            <family val="3"/>
            <charset val="128"/>
          </rPr>
          <t>数字のみ入力する！
単位変換は、
右クリック
→「セルの書式設定」
　→「表示形式」
　　→「ユーザー定義」
で変更してください。</t>
        </r>
      </text>
    </comment>
    <comment ref="AK42" authorId="0" shapeId="0" xr:uid="{00000000-0006-0000-0300-00002A010000}">
      <text>
        <r>
          <rPr>
            <b/>
            <sz val="11"/>
            <color indexed="81"/>
            <rFont val="ＭＳ Ｐゴシック"/>
            <family val="3"/>
            <charset val="128"/>
          </rPr>
          <t>数字のみ入力する！
単位変換は、
右クリック
→「セルの書式設定」
　→「表示形式」
　　→「ユーザー定義」
で変更してください。</t>
        </r>
      </text>
    </comment>
    <comment ref="AT42" authorId="0" shapeId="0" xr:uid="{00000000-0006-0000-0300-00002B010000}">
      <text>
        <r>
          <rPr>
            <b/>
            <sz val="11"/>
            <color indexed="81"/>
            <rFont val="ＭＳ Ｐゴシック"/>
            <family val="3"/>
            <charset val="128"/>
          </rPr>
          <t>数字のみ入力する！
単位変換は、
右クリック
→「セルの書式設定」
　→「表示形式」
　　→「ユーザー定義」
で変更してください。</t>
        </r>
      </text>
    </comment>
    <comment ref="AU42" authorId="0" shapeId="0" xr:uid="{00000000-0006-0000-0300-00002C010000}">
      <text>
        <r>
          <rPr>
            <b/>
            <sz val="11"/>
            <color indexed="81"/>
            <rFont val="ＭＳ Ｐゴシック"/>
            <family val="3"/>
            <charset val="128"/>
          </rPr>
          <t>数字のみ入力する！
単位変換は、
右クリック
→「セルの書式設定」
　→「表示形式」
　　→「ユーザー定義」
で変更してください。</t>
        </r>
      </text>
    </comment>
    <comment ref="F43" authorId="0" shapeId="0" xr:uid="{00000000-0006-0000-0300-00002D010000}">
      <text>
        <r>
          <rPr>
            <b/>
            <sz val="11"/>
            <color indexed="81"/>
            <rFont val="ＭＳ Ｐゴシック"/>
            <family val="3"/>
            <charset val="128"/>
          </rPr>
          <t>数字のみ入力する！
単位変換は、
右クリック
→「セルの書式設定」
　→「表示形式」
　　→「ユーザー定義」
で変更してください。</t>
        </r>
      </text>
    </comment>
    <comment ref="G43" authorId="0" shapeId="0" xr:uid="{00000000-0006-0000-0300-00002E010000}">
      <text>
        <r>
          <rPr>
            <b/>
            <sz val="11"/>
            <color indexed="81"/>
            <rFont val="ＭＳ Ｐゴシック"/>
            <family val="3"/>
            <charset val="128"/>
          </rPr>
          <t>数字のみ入力する！
単位変換は、
右クリック
→「セルの書式設定」
　→「表示形式」
　　→「ユーザー定義」
で変更してください。</t>
        </r>
      </text>
    </comment>
    <comment ref="P43" authorId="0" shapeId="0" xr:uid="{00000000-0006-0000-0300-00002F010000}">
      <text>
        <r>
          <rPr>
            <b/>
            <sz val="11"/>
            <color indexed="81"/>
            <rFont val="ＭＳ Ｐゴシック"/>
            <family val="3"/>
            <charset val="128"/>
          </rPr>
          <t>数字のみ入力する！
単位変換は、
右クリック
→「セルの書式設定」
　→「表示形式」
　　→「ユーザー定義」
で変更してください。</t>
        </r>
      </text>
    </comment>
    <comment ref="Q43" authorId="0" shapeId="0" xr:uid="{00000000-0006-0000-0300-000030010000}">
      <text>
        <r>
          <rPr>
            <b/>
            <sz val="11"/>
            <color indexed="81"/>
            <rFont val="ＭＳ Ｐゴシック"/>
            <family val="3"/>
            <charset val="128"/>
          </rPr>
          <t>数字のみ入力する！
単位変換は、
右クリック
→「セルの書式設定」
　→「表示形式」
　　→「ユーザー定義」
で変更してください。</t>
        </r>
      </text>
    </comment>
    <comment ref="Z43" authorId="0" shapeId="0" xr:uid="{00000000-0006-0000-0300-000031010000}">
      <text>
        <r>
          <rPr>
            <b/>
            <sz val="11"/>
            <color indexed="81"/>
            <rFont val="ＭＳ Ｐゴシック"/>
            <family val="3"/>
            <charset val="128"/>
          </rPr>
          <t>数字のみ入力する！
単位変換は、
右クリック
→「セルの書式設定」
　→「表示形式」
　　→「ユーザー定義」
で変更してください。</t>
        </r>
      </text>
    </comment>
    <comment ref="AA43" authorId="0" shapeId="0" xr:uid="{00000000-0006-0000-0300-000032010000}">
      <text>
        <r>
          <rPr>
            <b/>
            <sz val="11"/>
            <color indexed="81"/>
            <rFont val="ＭＳ Ｐゴシック"/>
            <family val="3"/>
            <charset val="128"/>
          </rPr>
          <t>数字のみ入力する！
単位変換は、
右クリック
→「セルの書式設定」
　→「表示形式」
　　→「ユーザー定義」
で変更してください。</t>
        </r>
      </text>
    </comment>
    <comment ref="AJ43" authorId="0" shapeId="0" xr:uid="{00000000-0006-0000-0300-000033010000}">
      <text>
        <r>
          <rPr>
            <b/>
            <sz val="11"/>
            <color indexed="81"/>
            <rFont val="ＭＳ Ｐゴシック"/>
            <family val="3"/>
            <charset val="128"/>
          </rPr>
          <t>数字のみ入力する！
単位変換は、
右クリック
→「セルの書式設定」
　→「表示形式」
　　→「ユーザー定義」
で変更してください。</t>
        </r>
      </text>
    </comment>
    <comment ref="AK43" authorId="0" shapeId="0" xr:uid="{00000000-0006-0000-0300-000034010000}">
      <text>
        <r>
          <rPr>
            <b/>
            <sz val="11"/>
            <color indexed="81"/>
            <rFont val="ＭＳ Ｐゴシック"/>
            <family val="3"/>
            <charset val="128"/>
          </rPr>
          <t>数字のみ入力する！
単位変換は、
右クリック
→「セルの書式設定」
　→「表示形式」
　　→「ユーザー定義」
で変更してください。</t>
        </r>
      </text>
    </comment>
    <comment ref="AT43" authorId="0" shapeId="0" xr:uid="{00000000-0006-0000-0300-000035010000}">
      <text>
        <r>
          <rPr>
            <b/>
            <sz val="11"/>
            <color indexed="81"/>
            <rFont val="ＭＳ Ｐゴシック"/>
            <family val="3"/>
            <charset val="128"/>
          </rPr>
          <t>数字のみ入力する！
単位変換は、
右クリック
→「セルの書式設定」
　→「表示形式」
　　→「ユーザー定義」
で変更してください。</t>
        </r>
      </text>
    </comment>
    <comment ref="AU43" authorId="0" shapeId="0" xr:uid="{00000000-0006-0000-0300-000036010000}">
      <text>
        <r>
          <rPr>
            <b/>
            <sz val="11"/>
            <color indexed="81"/>
            <rFont val="ＭＳ Ｐゴシック"/>
            <family val="3"/>
            <charset val="128"/>
          </rPr>
          <t>数字のみ入力する！
単位変換は、
右クリック
→「セルの書式設定」
　→「表示形式」
　　→「ユーザー定義」
で変更してください。</t>
        </r>
      </text>
    </comment>
    <comment ref="F44" authorId="0" shapeId="0" xr:uid="{00000000-0006-0000-0300-000037010000}">
      <text>
        <r>
          <rPr>
            <b/>
            <sz val="11"/>
            <color indexed="81"/>
            <rFont val="ＭＳ Ｐゴシック"/>
            <family val="3"/>
            <charset val="128"/>
          </rPr>
          <t>数字のみ入力する！
単位変換は、
右クリック
→「セルの書式設定」
　→「表示形式」
　　→「ユーザー定義」
で変更してください。</t>
        </r>
      </text>
    </comment>
    <comment ref="G44" authorId="0" shapeId="0" xr:uid="{00000000-0006-0000-0300-000038010000}">
      <text>
        <r>
          <rPr>
            <b/>
            <sz val="11"/>
            <color indexed="81"/>
            <rFont val="ＭＳ Ｐゴシック"/>
            <family val="3"/>
            <charset val="128"/>
          </rPr>
          <t>数字のみ入力する！
単位変換は、
右クリック
→「セルの書式設定」
　→「表示形式」
　　→「ユーザー定義」
で変更してください。</t>
        </r>
      </text>
    </comment>
    <comment ref="P44" authorId="0" shapeId="0" xr:uid="{00000000-0006-0000-0300-000039010000}">
      <text>
        <r>
          <rPr>
            <b/>
            <sz val="11"/>
            <color indexed="81"/>
            <rFont val="ＭＳ Ｐゴシック"/>
            <family val="3"/>
            <charset val="128"/>
          </rPr>
          <t>数字のみ入力する！
単位変換は、
右クリック
→「セルの書式設定」
　→「表示形式」
　　→「ユーザー定義」
で変更してください。</t>
        </r>
      </text>
    </comment>
    <comment ref="Q44" authorId="0" shapeId="0" xr:uid="{00000000-0006-0000-0300-00003A010000}">
      <text>
        <r>
          <rPr>
            <b/>
            <sz val="11"/>
            <color indexed="81"/>
            <rFont val="ＭＳ Ｐゴシック"/>
            <family val="3"/>
            <charset val="128"/>
          </rPr>
          <t>数字のみ入力する！
単位変換は、
右クリック
→「セルの書式設定」
　→「表示形式」
　　→「ユーザー定義」
で変更してください。</t>
        </r>
      </text>
    </comment>
    <comment ref="Z44" authorId="0" shapeId="0" xr:uid="{00000000-0006-0000-0300-00003B010000}">
      <text>
        <r>
          <rPr>
            <b/>
            <sz val="11"/>
            <color indexed="81"/>
            <rFont val="ＭＳ Ｐゴシック"/>
            <family val="3"/>
            <charset val="128"/>
          </rPr>
          <t>数字のみ入力する！
単位変換は、
右クリック
→「セルの書式設定」
　→「表示形式」
　　→「ユーザー定義」
で変更してください。</t>
        </r>
      </text>
    </comment>
    <comment ref="AA44" authorId="0" shapeId="0" xr:uid="{00000000-0006-0000-0300-00003C010000}">
      <text>
        <r>
          <rPr>
            <b/>
            <sz val="11"/>
            <color indexed="81"/>
            <rFont val="ＭＳ Ｐゴシック"/>
            <family val="3"/>
            <charset val="128"/>
          </rPr>
          <t>数字のみ入力する！
単位変換は、
右クリック
→「セルの書式設定」
　→「表示形式」
　　→「ユーザー定義」
で変更してください。</t>
        </r>
      </text>
    </comment>
    <comment ref="AJ44" authorId="0" shapeId="0" xr:uid="{00000000-0006-0000-0300-00003D010000}">
      <text>
        <r>
          <rPr>
            <b/>
            <sz val="11"/>
            <color indexed="81"/>
            <rFont val="ＭＳ Ｐゴシック"/>
            <family val="3"/>
            <charset val="128"/>
          </rPr>
          <t>数字のみ入力する！
単位変換は、
右クリック
→「セルの書式設定」
　→「表示形式」
　　→「ユーザー定義」
で変更してください。</t>
        </r>
      </text>
    </comment>
    <comment ref="AK44" authorId="0" shapeId="0" xr:uid="{00000000-0006-0000-0300-00003E010000}">
      <text>
        <r>
          <rPr>
            <b/>
            <sz val="11"/>
            <color indexed="81"/>
            <rFont val="ＭＳ Ｐゴシック"/>
            <family val="3"/>
            <charset val="128"/>
          </rPr>
          <t>数字のみ入力する！
単位変換は、
右クリック
→「セルの書式設定」
　→「表示形式」
　　→「ユーザー定義」
で変更してください。</t>
        </r>
      </text>
    </comment>
    <comment ref="AT44" authorId="0" shapeId="0" xr:uid="{00000000-0006-0000-0300-00003F010000}">
      <text>
        <r>
          <rPr>
            <b/>
            <sz val="11"/>
            <color indexed="81"/>
            <rFont val="ＭＳ Ｐゴシック"/>
            <family val="3"/>
            <charset val="128"/>
          </rPr>
          <t>数字のみ入力する！
単位変換は、
右クリック
→「セルの書式設定」
　→「表示形式」
　　→「ユーザー定義」
で変更してください。</t>
        </r>
      </text>
    </comment>
    <comment ref="AU44" authorId="0" shapeId="0" xr:uid="{00000000-0006-0000-0300-000040010000}">
      <text>
        <r>
          <rPr>
            <b/>
            <sz val="11"/>
            <color indexed="81"/>
            <rFont val="ＭＳ Ｐゴシック"/>
            <family val="3"/>
            <charset val="128"/>
          </rPr>
          <t>数字のみ入力する！
単位変換は、
右クリック
→「セルの書式設定」
　→「表示形式」
　　→「ユーザー定義」
で変更してください。</t>
        </r>
      </text>
    </comment>
    <comment ref="F45" authorId="0" shapeId="0" xr:uid="{00000000-0006-0000-0300-000041010000}">
      <text>
        <r>
          <rPr>
            <b/>
            <sz val="11"/>
            <color indexed="81"/>
            <rFont val="ＭＳ Ｐゴシック"/>
            <family val="3"/>
            <charset val="128"/>
          </rPr>
          <t>数字のみ入力する！
単位変換は、
右クリック
→「セルの書式設定」
　→「表示形式」
　　→「ユーザー定義」
で変更してください。</t>
        </r>
      </text>
    </comment>
    <comment ref="G45" authorId="0" shapeId="0" xr:uid="{00000000-0006-0000-0300-000042010000}">
      <text>
        <r>
          <rPr>
            <b/>
            <sz val="11"/>
            <color indexed="81"/>
            <rFont val="ＭＳ Ｐゴシック"/>
            <family val="3"/>
            <charset val="128"/>
          </rPr>
          <t>数字のみ入力する！
単位変換は、
右クリック
→「セルの書式設定」
　→「表示形式」
　　→「ユーザー定義」
で変更してください。</t>
        </r>
      </text>
    </comment>
    <comment ref="P45" authorId="0" shapeId="0" xr:uid="{00000000-0006-0000-0300-000043010000}">
      <text>
        <r>
          <rPr>
            <b/>
            <sz val="11"/>
            <color indexed="81"/>
            <rFont val="ＭＳ Ｐゴシック"/>
            <family val="3"/>
            <charset val="128"/>
          </rPr>
          <t>数字のみ入力する！
単位変換は、
右クリック
→「セルの書式設定」
　→「表示形式」
　　→「ユーザー定義」
で変更してください。</t>
        </r>
      </text>
    </comment>
    <comment ref="Q45" authorId="0" shapeId="0" xr:uid="{00000000-0006-0000-0300-000044010000}">
      <text>
        <r>
          <rPr>
            <b/>
            <sz val="11"/>
            <color indexed="81"/>
            <rFont val="ＭＳ Ｐゴシック"/>
            <family val="3"/>
            <charset val="128"/>
          </rPr>
          <t>数字のみ入力する！
単位変換は、
右クリック
→「セルの書式設定」
　→「表示形式」
　　→「ユーザー定義」
で変更してください。</t>
        </r>
      </text>
    </comment>
    <comment ref="Z45" authorId="0" shapeId="0" xr:uid="{00000000-0006-0000-0300-000045010000}">
      <text>
        <r>
          <rPr>
            <b/>
            <sz val="11"/>
            <color indexed="81"/>
            <rFont val="ＭＳ Ｐゴシック"/>
            <family val="3"/>
            <charset val="128"/>
          </rPr>
          <t>数字のみ入力する！
単位変換は、
右クリック
→「セルの書式設定」
　→「表示形式」
　　→「ユーザー定義」
で変更してください。</t>
        </r>
      </text>
    </comment>
    <comment ref="AA45" authorId="0" shapeId="0" xr:uid="{00000000-0006-0000-0300-000046010000}">
      <text>
        <r>
          <rPr>
            <b/>
            <sz val="11"/>
            <color indexed="81"/>
            <rFont val="ＭＳ Ｐゴシック"/>
            <family val="3"/>
            <charset val="128"/>
          </rPr>
          <t>数字のみ入力する！
単位変換は、
右クリック
→「セルの書式設定」
　→「表示形式」
　　→「ユーザー定義」
で変更してください。</t>
        </r>
      </text>
    </comment>
    <comment ref="AJ45" authorId="0" shapeId="0" xr:uid="{00000000-0006-0000-0300-000047010000}">
      <text>
        <r>
          <rPr>
            <b/>
            <sz val="11"/>
            <color indexed="81"/>
            <rFont val="ＭＳ Ｐゴシック"/>
            <family val="3"/>
            <charset val="128"/>
          </rPr>
          <t>数字のみ入力する！
単位変換は、
右クリック
→「セルの書式設定」
　→「表示形式」
　　→「ユーザー定義」
で変更してください。</t>
        </r>
      </text>
    </comment>
    <comment ref="AK45" authorId="0" shapeId="0" xr:uid="{00000000-0006-0000-0300-000048010000}">
      <text>
        <r>
          <rPr>
            <b/>
            <sz val="11"/>
            <color indexed="81"/>
            <rFont val="ＭＳ Ｐゴシック"/>
            <family val="3"/>
            <charset val="128"/>
          </rPr>
          <t>数字のみ入力する！
単位変換は、
右クリック
→「セルの書式設定」
　→「表示形式」
　　→「ユーザー定義」
で変更してください。</t>
        </r>
      </text>
    </comment>
    <comment ref="AT45" authorId="0" shapeId="0" xr:uid="{00000000-0006-0000-0300-000049010000}">
      <text>
        <r>
          <rPr>
            <b/>
            <sz val="11"/>
            <color indexed="81"/>
            <rFont val="ＭＳ Ｐゴシック"/>
            <family val="3"/>
            <charset val="128"/>
          </rPr>
          <t>数字のみ入力する！
単位変換は、
右クリック
→「セルの書式設定」
　→「表示形式」
　　→「ユーザー定義」
で変更してください。</t>
        </r>
      </text>
    </comment>
    <comment ref="AU45" authorId="0" shapeId="0" xr:uid="{00000000-0006-0000-0300-00004A010000}">
      <text>
        <r>
          <rPr>
            <b/>
            <sz val="11"/>
            <color indexed="81"/>
            <rFont val="ＭＳ Ｐゴシック"/>
            <family val="3"/>
            <charset val="128"/>
          </rPr>
          <t>数字のみ入力する！
単位変換は、
右クリック
→「セルの書式設定」
　→「表示形式」
　　→「ユーザー定義」
で変更してください。</t>
        </r>
      </text>
    </comment>
    <comment ref="F46" authorId="0" shapeId="0" xr:uid="{00000000-0006-0000-0300-00004B010000}">
      <text>
        <r>
          <rPr>
            <b/>
            <sz val="11"/>
            <color indexed="81"/>
            <rFont val="ＭＳ Ｐゴシック"/>
            <family val="3"/>
            <charset val="128"/>
          </rPr>
          <t>数字のみ入力する！
単位変換は、
右クリック
→「セルの書式設定」
　→「表示形式」
　　→「ユーザー定義」
で変更してください。</t>
        </r>
      </text>
    </comment>
    <comment ref="G46" authorId="0" shapeId="0" xr:uid="{00000000-0006-0000-0300-00004C010000}">
      <text>
        <r>
          <rPr>
            <b/>
            <sz val="11"/>
            <color indexed="81"/>
            <rFont val="ＭＳ Ｐゴシック"/>
            <family val="3"/>
            <charset val="128"/>
          </rPr>
          <t>数字のみ入力する！
単位変換は、
右クリック
→「セルの書式設定」
　→「表示形式」
　　→「ユーザー定義」
で変更してください。</t>
        </r>
      </text>
    </comment>
    <comment ref="P46" authorId="0" shapeId="0" xr:uid="{00000000-0006-0000-0300-00004D010000}">
      <text>
        <r>
          <rPr>
            <b/>
            <sz val="11"/>
            <color indexed="81"/>
            <rFont val="ＭＳ Ｐゴシック"/>
            <family val="3"/>
            <charset val="128"/>
          </rPr>
          <t>数字のみ入力する！
単位変換は、
右クリック
→「セルの書式設定」
　→「表示形式」
　　→「ユーザー定義」
で変更してください。</t>
        </r>
      </text>
    </comment>
    <comment ref="Q46" authorId="0" shapeId="0" xr:uid="{00000000-0006-0000-0300-00004E010000}">
      <text>
        <r>
          <rPr>
            <b/>
            <sz val="11"/>
            <color indexed="81"/>
            <rFont val="ＭＳ Ｐゴシック"/>
            <family val="3"/>
            <charset val="128"/>
          </rPr>
          <t>数字のみ入力する！
単位変換は、
右クリック
→「セルの書式設定」
　→「表示形式」
　　→「ユーザー定義」
で変更してください。</t>
        </r>
      </text>
    </comment>
    <comment ref="Z46" authorId="0" shapeId="0" xr:uid="{00000000-0006-0000-0300-00004F010000}">
      <text>
        <r>
          <rPr>
            <b/>
            <sz val="11"/>
            <color indexed="81"/>
            <rFont val="ＭＳ Ｐゴシック"/>
            <family val="3"/>
            <charset val="128"/>
          </rPr>
          <t>数字のみ入力する！
単位変換は、
右クリック
→「セルの書式設定」
　→「表示形式」
　　→「ユーザー定義」
で変更してください。</t>
        </r>
      </text>
    </comment>
    <comment ref="AA46" authorId="0" shapeId="0" xr:uid="{00000000-0006-0000-0300-000050010000}">
      <text>
        <r>
          <rPr>
            <b/>
            <sz val="11"/>
            <color indexed="81"/>
            <rFont val="ＭＳ Ｐゴシック"/>
            <family val="3"/>
            <charset val="128"/>
          </rPr>
          <t>数字のみ入力する！
単位変換は、
右クリック
→「セルの書式設定」
　→「表示形式」
　　→「ユーザー定義」
で変更してください。</t>
        </r>
      </text>
    </comment>
    <comment ref="AJ46" authorId="0" shapeId="0" xr:uid="{00000000-0006-0000-0300-000051010000}">
      <text>
        <r>
          <rPr>
            <b/>
            <sz val="11"/>
            <color indexed="81"/>
            <rFont val="ＭＳ Ｐゴシック"/>
            <family val="3"/>
            <charset val="128"/>
          </rPr>
          <t>数字のみ入力する！
単位変換は、
右クリック
→「セルの書式設定」
　→「表示形式」
　　→「ユーザー定義」
で変更してください。</t>
        </r>
      </text>
    </comment>
    <comment ref="AK46" authorId="0" shapeId="0" xr:uid="{00000000-0006-0000-0300-000052010000}">
      <text>
        <r>
          <rPr>
            <b/>
            <sz val="11"/>
            <color indexed="81"/>
            <rFont val="ＭＳ Ｐゴシック"/>
            <family val="3"/>
            <charset val="128"/>
          </rPr>
          <t>数字のみ入力する！
単位変換は、
右クリック
→「セルの書式設定」
　→「表示形式」
　　→「ユーザー定義」
で変更してください。</t>
        </r>
      </text>
    </comment>
    <comment ref="AT46" authorId="0" shapeId="0" xr:uid="{00000000-0006-0000-0300-000053010000}">
      <text>
        <r>
          <rPr>
            <b/>
            <sz val="11"/>
            <color indexed="81"/>
            <rFont val="ＭＳ Ｐゴシック"/>
            <family val="3"/>
            <charset val="128"/>
          </rPr>
          <t>数字のみ入力する！
単位変換は、
右クリック
→「セルの書式設定」
　→「表示形式」
　　→「ユーザー定義」
で変更してください。</t>
        </r>
      </text>
    </comment>
    <comment ref="AU46" authorId="0" shapeId="0" xr:uid="{00000000-0006-0000-0300-000054010000}">
      <text>
        <r>
          <rPr>
            <b/>
            <sz val="11"/>
            <color indexed="81"/>
            <rFont val="ＭＳ Ｐゴシック"/>
            <family val="3"/>
            <charset val="128"/>
          </rPr>
          <t>数字のみ入力する！
単位変換は、
右クリック
→「セルの書式設定」
　→「表示形式」
　　→「ユーザー定義」
で変更してください。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C40" authorId="0" shapeId="0" xr:uid="{00000000-0006-0000-0400-000001000000}">
      <text>
        <r>
          <rPr>
            <b/>
            <sz val="9"/>
            <color indexed="81"/>
            <rFont val="MS P ゴシック"/>
            <family val="3"/>
            <charset val="128"/>
          </rPr>
          <t>Setup:</t>
        </r>
        <r>
          <rPr>
            <sz val="9"/>
            <color indexed="81"/>
            <rFont val="MS P ゴシック"/>
            <family val="3"/>
            <charset val="128"/>
          </rPr>
          <t xml:space="preserve">
</t>
        </r>
        <r>
          <rPr>
            <sz val="12"/>
            <color indexed="81"/>
            <rFont val="MS P ゴシック"/>
            <family val="3"/>
            <charset val="128"/>
          </rPr>
          <t>育成中の果樹、繁殖牛、繁殖豚、乳用牛の育成にかかる費用</t>
        </r>
      </text>
    </comment>
    <comment ref="C41" authorId="0" shapeId="0" xr:uid="{00000000-0006-0000-0400-000002000000}">
      <text>
        <r>
          <rPr>
            <b/>
            <sz val="12"/>
            <color indexed="81"/>
            <rFont val="MS P ゴシック"/>
            <family val="3"/>
            <charset val="128"/>
          </rPr>
          <t>Setup:</t>
        </r>
        <r>
          <rPr>
            <sz val="12"/>
            <color indexed="81"/>
            <rFont val="MS P ゴシック"/>
            <family val="3"/>
            <charset val="128"/>
          </rPr>
          <t xml:space="preserve">
前年度から繰り越した未収穫の農産物や肥育中の肥育牛などにかかった費用</t>
        </r>
      </text>
    </comment>
    <comment ref="C42" authorId="0" shapeId="0" xr:uid="{00000000-0006-0000-0400-000003000000}">
      <text>
        <r>
          <rPr>
            <b/>
            <sz val="12"/>
            <color indexed="81"/>
            <rFont val="MS P ゴシック"/>
            <family val="3"/>
            <charset val="128"/>
          </rPr>
          <t>Setup:</t>
        </r>
        <r>
          <rPr>
            <sz val="12"/>
            <color indexed="81"/>
            <rFont val="MS P ゴシック"/>
            <family val="3"/>
            <charset val="128"/>
          </rPr>
          <t xml:space="preserve">
期末時点の未収穫農産物や肥育中の肥育牛などにかかった費用
</t>
        </r>
      </text>
    </comment>
    <comment ref="C54" authorId="0" shapeId="0" xr:uid="{00000000-0006-0000-0400-000004000000}">
      <text>
        <r>
          <rPr>
            <b/>
            <sz val="9"/>
            <color indexed="81"/>
            <rFont val="MS P ゴシック"/>
            <family val="3"/>
            <charset val="128"/>
          </rPr>
          <t>Setup:</t>
        </r>
        <r>
          <rPr>
            <sz val="9"/>
            <color indexed="81"/>
            <rFont val="MS P ゴシック"/>
            <family val="3"/>
            <charset val="128"/>
          </rPr>
          <t xml:space="preserve">
</t>
        </r>
        <r>
          <rPr>
            <sz val="11"/>
            <color indexed="81"/>
            <rFont val="MS P ゴシック"/>
            <family val="3"/>
            <charset val="128"/>
          </rPr>
          <t>雇用労賃、減価償却費、共済掛金、支払地代は消費税を含まないため除外</t>
        </r>
      </text>
    </comment>
    <comment ref="C60" authorId="0" shapeId="0" xr:uid="{00000000-0006-0000-0400-000005000000}">
      <text>
        <r>
          <rPr>
            <b/>
            <sz val="9"/>
            <color indexed="81"/>
            <rFont val="MS P ゴシック"/>
            <family val="3"/>
            <charset val="128"/>
          </rPr>
          <t>Setup:</t>
        </r>
        <r>
          <rPr>
            <sz val="9"/>
            <color indexed="81"/>
            <rFont val="MS P ゴシック"/>
            <family val="3"/>
            <charset val="128"/>
          </rPr>
          <t xml:space="preserve">
マイナスなら収入（雑収入（消費税還付））に、プラスなら費用（消費税）に金額を記入
</t>
        </r>
      </text>
    </comment>
    <comment ref="C72" authorId="0" shapeId="0" xr:uid="{00000000-0006-0000-0400-000006000000}">
      <text>
        <r>
          <rPr>
            <b/>
            <sz val="9"/>
            <color indexed="81"/>
            <rFont val="MS P ゴシック"/>
            <family val="3"/>
            <charset val="128"/>
          </rPr>
          <t>Setup:</t>
        </r>
        <r>
          <rPr>
            <sz val="9"/>
            <color indexed="81"/>
            <rFont val="MS P ゴシック"/>
            <family val="3"/>
            <charset val="128"/>
          </rPr>
          <t xml:space="preserve">
</t>
        </r>
        <r>
          <rPr>
            <sz val="11"/>
            <color indexed="81"/>
            <rFont val="MS P ゴシック"/>
            <family val="3"/>
            <charset val="128"/>
          </rPr>
          <t>課税される所得金額によって税率と控除額は変わる</t>
        </r>
      </text>
    </comment>
    <comment ref="C74" authorId="0" shapeId="0" xr:uid="{00000000-0006-0000-0400-000007000000}">
      <text>
        <r>
          <rPr>
            <b/>
            <sz val="9"/>
            <color indexed="81"/>
            <rFont val="MS P ゴシック"/>
            <family val="3"/>
            <charset val="128"/>
          </rPr>
          <t>Setup:</t>
        </r>
        <r>
          <rPr>
            <sz val="9"/>
            <color indexed="81"/>
            <rFont val="MS P ゴシック"/>
            <family val="3"/>
            <charset val="128"/>
          </rPr>
          <t xml:space="preserve">
課税される所得金額によって税率と控除額は変わる
</t>
        </r>
      </text>
    </comment>
    <comment ref="C78" authorId="0" shapeId="0" xr:uid="{00000000-0006-0000-0400-000008000000}">
      <text>
        <r>
          <rPr>
            <b/>
            <sz val="9"/>
            <color indexed="81"/>
            <rFont val="MS P ゴシック"/>
            <family val="3"/>
            <charset val="128"/>
          </rPr>
          <t>Setup:</t>
        </r>
        <r>
          <rPr>
            <sz val="9"/>
            <color indexed="81"/>
            <rFont val="MS P ゴシック"/>
            <family val="3"/>
            <charset val="128"/>
          </rPr>
          <t xml:space="preserve">
地域により金額が異なる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P37" authorId="0" shapeId="0" xr:uid="{00000000-0006-0000-0500-000001000000}">
      <text>
        <r>
          <rPr>
            <b/>
            <sz val="9"/>
            <color indexed="81"/>
            <rFont val="MS P ゴシック"/>
            <family val="3"/>
            <charset val="128"/>
          </rPr>
          <t>Setup:</t>
        </r>
        <r>
          <rPr>
            <sz val="9"/>
            <color indexed="81"/>
            <rFont val="MS P ゴシック"/>
            <family val="3"/>
            <charset val="128"/>
          </rPr>
          <t xml:space="preserve">
育成中の果樹、繁殖牛、繁殖豚、乳用牛の育成などにかかる費用
上記は成熟したら償却資産になるので、育成にかかる費用は今年の費用からは差し引く</t>
        </r>
      </text>
    </comment>
    <comment ref="AC37" authorId="0" shapeId="0" xr:uid="{00000000-0006-0000-0500-000002000000}">
      <text>
        <r>
          <rPr>
            <b/>
            <sz val="9"/>
            <color indexed="81"/>
            <rFont val="MS P ゴシック"/>
            <family val="3"/>
            <charset val="128"/>
          </rPr>
          <t>Setup:</t>
        </r>
        <r>
          <rPr>
            <sz val="9"/>
            <color indexed="81"/>
            <rFont val="MS P ゴシック"/>
            <family val="3"/>
            <charset val="128"/>
          </rPr>
          <t xml:space="preserve">
育成中の果樹、繁殖牛、繁殖豚、乳用牛の育成などにかかる費用
上記は成熟したら償却資産になるので、育成にかかる費用は今年の費用からは差し引く</t>
        </r>
      </text>
    </comment>
    <comment ref="AP37" authorId="0" shapeId="0" xr:uid="{00000000-0006-0000-0500-000003000000}">
      <text>
        <r>
          <rPr>
            <b/>
            <sz val="9"/>
            <color indexed="81"/>
            <rFont val="MS P ゴシック"/>
            <family val="3"/>
            <charset val="128"/>
          </rPr>
          <t>Setup:</t>
        </r>
        <r>
          <rPr>
            <sz val="9"/>
            <color indexed="81"/>
            <rFont val="MS P ゴシック"/>
            <family val="3"/>
            <charset val="128"/>
          </rPr>
          <t xml:space="preserve">
育成中の果樹、繁殖牛、繁殖豚、乳用牛の育成などにかかる費用
上記は成熟したら償却資産になるので、育成にかかる費用は今年の費用からは差し引く</t>
        </r>
      </text>
    </comment>
    <comment ref="BC37" authorId="0" shapeId="0" xr:uid="{00000000-0006-0000-0500-000004000000}">
      <text>
        <r>
          <rPr>
            <b/>
            <sz val="9"/>
            <color indexed="81"/>
            <rFont val="MS P ゴシック"/>
            <family val="3"/>
            <charset val="128"/>
          </rPr>
          <t>Setup:</t>
        </r>
        <r>
          <rPr>
            <sz val="9"/>
            <color indexed="81"/>
            <rFont val="MS P ゴシック"/>
            <family val="3"/>
            <charset val="128"/>
          </rPr>
          <t xml:space="preserve">
育成中の果樹、繁殖牛、繁殖豚、乳用牛の育成などにかかる費用
上記は成熟したら償却資産になるので、育成にかかる費用は今年の費用からは差し引く</t>
        </r>
      </text>
    </comment>
    <comment ref="P38" authorId="0" shapeId="0" xr:uid="{00000000-0006-0000-0500-000005000000}">
      <text>
        <r>
          <rPr>
            <b/>
            <sz val="12"/>
            <color indexed="81"/>
            <rFont val="MS P ゴシック"/>
            <family val="3"/>
            <charset val="128"/>
          </rPr>
          <t>Setup:</t>
        </r>
        <r>
          <rPr>
            <sz val="12"/>
            <color indexed="81"/>
            <rFont val="MS P ゴシック"/>
            <family val="3"/>
            <charset val="128"/>
          </rPr>
          <t xml:space="preserve">
前年から繰り越した未収穫の農産物や肥育中の肥育牛などにかかった費用
販売した年に費用になるため、昨年の費用からは差し引かれた分
今年販売する農産物なら今年の費用にプラスする</t>
        </r>
      </text>
    </comment>
    <comment ref="AC38" authorId="0" shapeId="0" xr:uid="{00000000-0006-0000-0500-000006000000}">
      <text>
        <r>
          <rPr>
            <b/>
            <sz val="12"/>
            <color indexed="81"/>
            <rFont val="MS P ゴシック"/>
            <family val="3"/>
            <charset val="128"/>
          </rPr>
          <t>Setup:</t>
        </r>
        <r>
          <rPr>
            <sz val="12"/>
            <color indexed="81"/>
            <rFont val="MS P ゴシック"/>
            <family val="3"/>
            <charset val="128"/>
          </rPr>
          <t xml:space="preserve">
前年から繰り越した未収穫の農産物や肥育中の肥育牛などにかかった費用
販売した年に費用になるため、昨年の費用からは差し引かれた分
今年販売する農産物なら今年の費用にプラスする</t>
        </r>
      </text>
    </comment>
    <comment ref="AP38" authorId="0" shapeId="0" xr:uid="{00000000-0006-0000-0500-000007000000}">
      <text>
        <r>
          <rPr>
            <b/>
            <sz val="12"/>
            <color indexed="81"/>
            <rFont val="MS P ゴシック"/>
            <family val="3"/>
            <charset val="128"/>
          </rPr>
          <t>Setup:</t>
        </r>
        <r>
          <rPr>
            <sz val="12"/>
            <color indexed="81"/>
            <rFont val="MS P ゴシック"/>
            <family val="3"/>
            <charset val="128"/>
          </rPr>
          <t xml:space="preserve">
前年から繰り越した未収穫の農産物や肥育中の肥育牛などにかかった費用
販売した年に費用になるため、昨年の費用からは差し引かれた分
今年販売する農産物なら今年の費用にプラスする</t>
        </r>
      </text>
    </comment>
    <comment ref="BC38" authorId="0" shapeId="0" xr:uid="{00000000-0006-0000-0500-000008000000}">
      <text>
        <r>
          <rPr>
            <b/>
            <sz val="12"/>
            <color indexed="81"/>
            <rFont val="MS P ゴシック"/>
            <family val="3"/>
            <charset val="128"/>
          </rPr>
          <t>Setup:</t>
        </r>
        <r>
          <rPr>
            <sz val="12"/>
            <color indexed="81"/>
            <rFont val="MS P ゴシック"/>
            <family val="3"/>
            <charset val="128"/>
          </rPr>
          <t xml:space="preserve">
前年から繰り越した未収穫の農産物や肥育中の肥育牛などにかかった費用
販売した年に費用になるため、昨年の費用からは差し引かれた分
今年販売する農産物なら今年の費用にプラスする</t>
        </r>
      </text>
    </comment>
    <comment ref="P39" authorId="0" shapeId="0" xr:uid="{00000000-0006-0000-0500-000009000000}">
      <text>
        <r>
          <rPr>
            <b/>
            <sz val="12"/>
            <color indexed="81"/>
            <rFont val="MS P ゴシック"/>
            <family val="3"/>
            <charset val="128"/>
          </rPr>
          <t>Setup:</t>
        </r>
        <r>
          <rPr>
            <sz val="12"/>
            <color indexed="81"/>
            <rFont val="MS P ゴシック"/>
            <family val="3"/>
            <charset val="128"/>
          </rPr>
          <t xml:space="preserve">
期末時点の未収穫農産物や肥育中の肥育牛などにかかった費用
販売した年の費用になるため、今年の費用からは差し引く（来年以降の費用になる）
</t>
        </r>
      </text>
    </comment>
    <comment ref="AC39" authorId="0" shapeId="0" xr:uid="{00000000-0006-0000-0500-00000A000000}">
      <text>
        <r>
          <rPr>
            <b/>
            <sz val="12"/>
            <color indexed="81"/>
            <rFont val="MS P ゴシック"/>
            <family val="3"/>
            <charset val="128"/>
          </rPr>
          <t>Setup:</t>
        </r>
        <r>
          <rPr>
            <sz val="12"/>
            <color indexed="81"/>
            <rFont val="MS P ゴシック"/>
            <family val="3"/>
            <charset val="128"/>
          </rPr>
          <t xml:space="preserve">
期末時点の未収穫農産物や肥育中の肥育牛などにかかった費用
販売した年の費用になるため、今年の費用からは差し引く（来年以降の費用になる）
</t>
        </r>
      </text>
    </comment>
    <comment ref="AP39" authorId="0" shapeId="0" xr:uid="{00000000-0006-0000-0500-00000B000000}">
      <text>
        <r>
          <rPr>
            <b/>
            <sz val="12"/>
            <color indexed="81"/>
            <rFont val="MS P ゴシック"/>
            <family val="3"/>
            <charset val="128"/>
          </rPr>
          <t>Setup:</t>
        </r>
        <r>
          <rPr>
            <sz val="12"/>
            <color indexed="81"/>
            <rFont val="MS P ゴシック"/>
            <family val="3"/>
            <charset val="128"/>
          </rPr>
          <t xml:space="preserve">
期末時点の未収穫農産物や肥育中の肥育牛などにかかった費用
販売した年の費用になるため、今年の費用からは差し引く（来年以降の費用になる）
</t>
        </r>
      </text>
    </comment>
    <comment ref="BC39" authorId="0" shapeId="0" xr:uid="{00000000-0006-0000-0500-00000C000000}">
      <text>
        <r>
          <rPr>
            <b/>
            <sz val="12"/>
            <color indexed="81"/>
            <rFont val="MS P ゴシック"/>
            <family val="3"/>
            <charset val="128"/>
          </rPr>
          <t>Setup:</t>
        </r>
        <r>
          <rPr>
            <sz val="12"/>
            <color indexed="81"/>
            <rFont val="MS P ゴシック"/>
            <family val="3"/>
            <charset val="128"/>
          </rPr>
          <t xml:space="preserve">
期末時点の未収穫農産物や肥育中の肥育牛などにかかった費用
販売した年の費用になるため、今年の費用からは差し引く（来年以降の費用になる）
</t>
        </r>
      </text>
    </comment>
    <comment ref="C40" authorId="0" shapeId="0" xr:uid="{00000000-0006-0000-0500-00000D000000}">
      <text>
        <r>
          <rPr>
            <b/>
            <sz val="9"/>
            <color indexed="81"/>
            <rFont val="MS P ゴシック"/>
            <family val="3"/>
            <charset val="128"/>
          </rPr>
          <t>Setup:</t>
        </r>
        <r>
          <rPr>
            <sz val="9"/>
            <color indexed="81"/>
            <rFont val="MS P ゴシック"/>
            <family val="3"/>
            <charset val="128"/>
          </rPr>
          <t xml:space="preserve">
育成中の果樹、繁殖牛、繁殖豚、乳用牛の育成などにかかる費用
上記は成熟したら償却資産になるので、育成にかかる費用は今年の費用からは差し引く</t>
        </r>
      </text>
    </comment>
    <comment ref="C41" authorId="0" shapeId="0" xr:uid="{00000000-0006-0000-0500-00000E000000}">
      <text>
        <r>
          <rPr>
            <b/>
            <sz val="12"/>
            <color indexed="81"/>
            <rFont val="MS P ゴシック"/>
            <family val="3"/>
            <charset val="128"/>
          </rPr>
          <t>Setup:</t>
        </r>
        <r>
          <rPr>
            <sz val="12"/>
            <color indexed="81"/>
            <rFont val="MS P ゴシック"/>
            <family val="3"/>
            <charset val="128"/>
          </rPr>
          <t xml:space="preserve">
前年から繰り越した未収穫の農産物や肥育中の肥育牛などにかかった費用
販売した年に費用になるため、昨年の費用からは差し引かれた分
今年販売する農産物なら今年の費用にプラスする</t>
        </r>
      </text>
    </comment>
    <comment ref="C42" authorId="0" shapeId="0" xr:uid="{00000000-0006-0000-0500-00000F000000}">
      <text>
        <r>
          <rPr>
            <b/>
            <sz val="12"/>
            <color indexed="81"/>
            <rFont val="MS P ゴシック"/>
            <family val="3"/>
            <charset val="128"/>
          </rPr>
          <t>Setup:</t>
        </r>
        <r>
          <rPr>
            <sz val="12"/>
            <color indexed="81"/>
            <rFont val="MS P ゴシック"/>
            <family val="3"/>
            <charset val="128"/>
          </rPr>
          <t xml:space="preserve">
期末時点の未収穫農産物や肥育中の肥育牛などにかかった費用
販売した年の費用になるため、今年の費用からは差し引く（来年以降の費用になる）
</t>
        </r>
      </text>
    </comment>
    <comment ref="C52" authorId="0" shapeId="0" xr:uid="{00000000-0006-0000-0500-000010000000}">
      <text>
        <r>
          <rPr>
            <b/>
            <sz val="9"/>
            <color indexed="81"/>
            <rFont val="MS P ゴシック"/>
            <family val="3"/>
            <charset val="128"/>
          </rPr>
          <t>Setup:</t>
        </r>
        <r>
          <rPr>
            <sz val="9"/>
            <color indexed="81"/>
            <rFont val="MS P ゴシック"/>
            <family val="3"/>
            <charset val="128"/>
          </rPr>
          <t xml:space="preserve">
雇用労賃、減価償却費、共済掛金、支払地代は消費税を含まないため除外
</t>
        </r>
      </text>
    </comment>
    <comment ref="C58" authorId="0" shapeId="0" xr:uid="{00000000-0006-0000-0500-000011000000}">
      <text>
        <r>
          <rPr>
            <b/>
            <sz val="9"/>
            <color indexed="81"/>
            <rFont val="MS P ゴシック"/>
            <family val="3"/>
            <charset val="128"/>
          </rPr>
          <t>Setup:</t>
        </r>
        <r>
          <rPr>
            <sz val="9"/>
            <color indexed="81"/>
            <rFont val="MS P ゴシック"/>
            <family val="3"/>
            <charset val="128"/>
          </rPr>
          <t xml:space="preserve">
マイナスなら収入（雑収入（消費税還付））に、プラスなら費用（消費税）に金額を記入
</t>
        </r>
      </text>
    </comment>
    <comment ref="C70" authorId="0" shapeId="0" xr:uid="{00000000-0006-0000-0500-000012000000}">
      <text>
        <r>
          <rPr>
            <b/>
            <sz val="9"/>
            <color indexed="81"/>
            <rFont val="MS P ゴシック"/>
            <family val="3"/>
            <charset val="128"/>
          </rPr>
          <t>Setup:</t>
        </r>
        <r>
          <rPr>
            <sz val="9"/>
            <color indexed="81"/>
            <rFont val="MS P ゴシック"/>
            <family val="3"/>
            <charset val="128"/>
          </rPr>
          <t xml:space="preserve">
課税される所得金額によって税率と控除額は変わる
</t>
        </r>
      </text>
    </comment>
    <comment ref="C72" authorId="0" shapeId="0" xr:uid="{00000000-0006-0000-0500-000013000000}">
      <text>
        <r>
          <rPr>
            <sz val="9"/>
            <color indexed="81"/>
            <rFont val="MS P ゴシック"/>
            <family val="3"/>
            <charset val="128"/>
          </rPr>
          <t>課税される所得金額によって税率と控除額は変わる</t>
        </r>
      </text>
    </comment>
    <comment ref="C78" authorId="0" shapeId="0" xr:uid="{00000000-0006-0000-0500-000014000000}">
      <text>
        <r>
          <rPr>
            <b/>
            <sz val="9"/>
            <color indexed="81"/>
            <rFont val="MS P ゴシック"/>
            <family val="3"/>
            <charset val="128"/>
          </rPr>
          <t>Setup:</t>
        </r>
        <r>
          <rPr>
            <sz val="9"/>
            <color indexed="81"/>
            <rFont val="MS P ゴシック"/>
            <family val="3"/>
            <charset val="128"/>
          </rPr>
          <t xml:space="preserve">
自治体によって金額が異なる</t>
        </r>
      </text>
    </comment>
  </commentList>
</comments>
</file>

<file path=xl/sharedStrings.xml><?xml version="1.0" encoding="utf-8"?>
<sst xmlns="http://schemas.openxmlformats.org/spreadsheetml/2006/main" count="2216" uniqueCount="653">
  <si>
    <t>□</t>
    <phoneticPr fontId="2"/>
  </si>
  <si>
    <t>１２月</t>
    <rPh sb="2" eb="3">
      <t>ガツ</t>
    </rPh>
    <phoneticPr fontId="2"/>
  </si>
  <si>
    <t>３月</t>
    <rPh sb="1" eb="2">
      <t>ガツ</t>
    </rPh>
    <phoneticPr fontId="2"/>
  </si>
  <si>
    <t>４月</t>
    <rPh sb="1" eb="2">
      <t>ガツ</t>
    </rPh>
    <phoneticPr fontId="2"/>
  </si>
  <si>
    <t>２月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</si>
  <si>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</si>
  <si>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</si>
  <si>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</si>
  <si>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</si>
  <si>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</si>
  <si>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</si>
  <si>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</si>
  <si>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上</t>
    <rPh sb="0" eb="1">
      <t>ジョウ</t>
    </rPh>
    <phoneticPr fontId="2"/>
  </si>
  <si>
    <t>中</t>
    <rPh sb="0" eb="1">
      <t>チュウ</t>
    </rPh>
    <phoneticPr fontId="2"/>
  </si>
  <si>
    <t>下</t>
    <rPh sb="0" eb="1">
      <t>ゲ</t>
    </rPh>
    <phoneticPr fontId="2"/>
  </si>
  <si>
    <t>上</t>
    <rPh sb="0" eb="1">
      <t>ジョウ</t>
    </rPh>
    <phoneticPr fontId="2"/>
  </si>
  <si>
    <t>中</t>
    <rPh sb="0" eb="1">
      <t>チュウ</t>
    </rPh>
    <phoneticPr fontId="2"/>
  </si>
  <si>
    <t>１月</t>
    <rPh sb="1" eb="2">
      <t>ガツ</t>
    </rPh>
    <phoneticPr fontId="2"/>
  </si>
  <si>
    <t>４月</t>
  </si>
  <si>
    <t>５月</t>
  </si>
  <si>
    <t>６月</t>
  </si>
  <si>
    <t>７月</t>
  </si>
  <si>
    <t>８月</t>
  </si>
  <si>
    <t>９月</t>
  </si>
  <si>
    <t>１０月</t>
  </si>
  <si>
    <t>１１月</t>
  </si>
  <si>
    <t>１２月</t>
  </si>
  <si>
    <t>２月</t>
  </si>
  <si>
    <t>３月</t>
  </si>
  <si>
    <t>数量</t>
    <rPh sb="0" eb="2">
      <t>スウリョウ</t>
    </rPh>
    <phoneticPr fontId="2"/>
  </si>
  <si>
    <t>単価</t>
    <rPh sb="0" eb="2">
      <t>タンカ</t>
    </rPh>
    <phoneticPr fontId="2"/>
  </si>
  <si>
    <t>金額</t>
    <rPh sb="0" eb="2">
      <t>キンガク</t>
    </rPh>
    <phoneticPr fontId="2"/>
  </si>
  <si>
    <t>(単価（円）)</t>
    <rPh sb="1" eb="3">
      <t>タンカ</t>
    </rPh>
    <rPh sb="4" eb="5">
      <t>エン</t>
    </rPh>
    <phoneticPr fontId="2"/>
  </si>
  <si>
    <t>売上</t>
    <rPh sb="0" eb="2">
      <t>ウリアゲ</t>
    </rPh>
    <phoneticPr fontId="2"/>
  </si>
  <si>
    <t>経　　　　　営　　　　　　費</t>
    <rPh sb="0" eb="14">
      <t>ケイエイヒ</t>
    </rPh>
    <phoneticPr fontId="2"/>
  </si>
  <si>
    <t>種苗費</t>
    <rPh sb="0" eb="2">
      <t>シュビョウ</t>
    </rPh>
    <rPh sb="2" eb="3">
      <t>ヒ</t>
    </rPh>
    <phoneticPr fontId="2"/>
  </si>
  <si>
    <t>肥料費</t>
    <rPh sb="0" eb="3">
      <t>ヒリョウヒ</t>
    </rPh>
    <phoneticPr fontId="2"/>
  </si>
  <si>
    <t>農薬費</t>
    <rPh sb="0" eb="2">
      <t>ノウヤク</t>
    </rPh>
    <rPh sb="2" eb="3">
      <t>ヒ</t>
    </rPh>
    <phoneticPr fontId="2"/>
  </si>
  <si>
    <t>動力光熱費</t>
    <rPh sb="0" eb="2">
      <t>ドウリョク</t>
    </rPh>
    <rPh sb="2" eb="5">
      <t>コウネツヒ</t>
    </rPh>
    <phoneticPr fontId="2"/>
  </si>
  <si>
    <t>諸材料費</t>
    <rPh sb="0" eb="1">
      <t>ショ</t>
    </rPh>
    <rPh sb="1" eb="2">
      <t>ザイ</t>
    </rPh>
    <rPh sb="2" eb="3">
      <t>リョウ</t>
    </rPh>
    <rPh sb="3" eb="4">
      <t>ヒ</t>
    </rPh>
    <phoneticPr fontId="2"/>
  </si>
  <si>
    <t>小農具費</t>
    <rPh sb="0" eb="1">
      <t>ショウ</t>
    </rPh>
    <rPh sb="1" eb="3">
      <t>ノウグ</t>
    </rPh>
    <rPh sb="3" eb="4">
      <t>ヒ</t>
    </rPh>
    <phoneticPr fontId="2"/>
  </si>
  <si>
    <t>支払地代</t>
    <rPh sb="0" eb="2">
      <t>シハライ</t>
    </rPh>
    <rPh sb="2" eb="4">
      <t>チダイ</t>
    </rPh>
    <phoneticPr fontId="2"/>
  </si>
  <si>
    <t>修繕費</t>
    <rPh sb="0" eb="3">
      <t>シュウゼンヒ</t>
    </rPh>
    <phoneticPr fontId="2"/>
  </si>
  <si>
    <t>雇用労賃</t>
    <rPh sb="0" eb="2">
      <t>コヨウ</t>
    </rPh>
    <rPh sb="2" eb="4">
      <t>ロウチン</t>
    </rPh>
    <phoneticPr fontId="2"/>
  </si>
  <si>
    <t>農業所得</t>
    <rPh sb="0" eb="2">
      <t>ノウギョウ</t>
    </rPh>
    <rPh sb="2" eb="4">
      <t>ショトク</t>
    </rPh>
    <phoneticPr fontId="2"/>
  </si>
  <si>
    <t>時期</t>
    <rPh sb="0" eb="2">
      <t>ジキ</t>
    </rPh>
    <phoneticPr fontId="2"/>
  </si>
  <si>
    <t>家族</t>
    <rPh sb="0" eb="2">
      <t>カゾク</t>
    </rPh>
    <phoneticPr fontId="2"/>
  </si>
  <si>
    <t>区分</t>
    <rPh sb="0" eb="2">
      <t>クブン</t>
    </rPh>
    <phoneticPr fontId="2"/>
  </si>
  <si>
    <t>合計</t>
    <rPh sb="0" eb="2">
      <t>ゴウケイ</t>
    </rPh>
    <phoneticPr fontId="2"/>
  </si>
  <si>
    <t>計</t>
    <rPh sb="0" eb="1">
      <t>ケイ</t>
    </rPh>
    <phoneticPr fontId="2"/>
  </si>
  <si>
    <t>月</t>
    <rPh sb="0" eb="1">
      <t>ツキ</t>
    </rPh>
    <phoneticPr fontId="2"/>
  </si>
  <si>
    <t>雇用</t>
    <rPh sb="0" eb="2">
      <t>コヨウ</t>
    </rPh>
    <phoneticPr fontId="2"/>
  </si>
  <si>
    <t>１月</t>
    <rPh sb="1" eb="2">
      <t>ガツ</t>
    </rPh>
    <phoneticPr fontId="2"/>
  </si>
  <si>
    <t>諸材料費</t>
    <rPh sb="0" eb="1">
      <t>ショ</t>
    </rPh>
    <rPh sb="1" eb="4">
      <t>ザイリョウヒ</t>
    </rPh>
    <phoneticPr fontId="2"/>
  </si>
  <si>
    <t>賃借料</t>
    <rPh sb="0" eb="3">
      <t>チンシャクリョウ</t>
    </rPh>
    <phoneticPr fontId="2"/>
  </si>
  <si>
    <t>支払利息</t>
    <rPh sb="0" eb="2">
      <t>シハライ</t>
    </rPh>
    <rPh sb="2" eb="4">
      <t>リソク</t>
    </rPh>
    <phoneticPr fontId="2"/>
  </si>
  <si>
    <t>ａ</t>
    <phoneticPr fontId="2"/>
  </si>
  <si>
    <t>形式・能力</t>
    <rPh sb="0" eb="2">
      <t>ケイシキ</t>
    </rPh>
    <rPh sb="3" eb="5">
      <t>ノウリョク</t>
    </rPh>
    <phoneticPr fontId="2"/>
  </si>
  <si>
    <t>耐用年数</t>
    <rPh sb="0" eb="2">
      <t>タイヨウ</t>
    </rPh>
    <rPh sb="2" eb="4">
      <t>ネンスウ</t>
    </rPh>
    <phoneticPr fontId="2"/>
  </si>
  <si>
    <t>年減価償却費</t>
    <rPh sb="0" eb="1">
      <t>ネン</t>
    </rPh>
    <rPh sb="1" eb="3">
      <t>ゲンカ</t>
    </rPh>
    <rPh sb="3" eb="6">
      <t>ショウキャクヒ</t>
    </rPh>
    <phoneticPr fontId="2"/>
  </si>
  <si>
    <t>年修理費</t>
    <rPh sb="0" eb="1">
      <t>ネン</t>
    </rPh>
    <rPh sb="1" eb="4">
      <t>シュウリヒ</t>
    </rPh>
    <phoneticPr fontId="2"/>
  </si>
  <si>
    <t>部門別負担修繕費</t>
    <rPh sb="0" eb="3">
      <t>ブモンベツ</t>
    </rPh>
    <rPh sb="3" eb="5">
      <t>フタン</t>
    </rPh>
    <rPh sb="5" eb="8">
      <t>シュウゼンヒ</t>
    </rPh>
    <phoneticPr fontId="2"/>
  </si>
  <si>
    <t>作業名</t>
    <rPh sb="0" eb="2">
      <t>サギョウ</t>
    </rPh>
    <rPh sb="2" eb="3">
      <t>メイ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</si>
  <si>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</si>
  <si>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</si>
  <si>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</si>
  <si>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</si>
  <si>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</si>
  <si>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</si>
  <si>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</si>
  <si>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</si>
  <si>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</si>
  <si>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</si>
  <si>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</si>
  <si>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上</t>
    <rPh sb="0" eb="1">
      <t>ジョウ</t>
    </rPh>
    <phoneticPr fontId="2"/>
  </si>
  <si>
    <t>中</t>
    <rPh sb="0" eb="1">
      <t>チュウ</t>
    </rPh>
    <phoneticPr fontId="2"/>
  </si>
  <si>
    <t>下</t>
    <rPh sb="0" eb="1">
      <t>ゲ</t>
    </rPh>
    <phoneticPr fontId="2"/>
  </si>
  <si>
    <t>（１０ａ当たり）</t>
    <rPh sb="4" eb="5">
      <t>ア</t>
    </rPh>
    <phoneticPr fontId="2"/>
  </si>
  <si>
    <t>　算出基礎</t>
    <rPh sb="1" eb="3">
      <t>サンシュツ</t>
    </rPh>
    <rPh sb="3" eb="5">
      <t>キソ</t>
    </rPh>
    <phoneticPr fontId="2"/>
  </si>
  <si>
    <t>（単収）</t>
    <rPh sb="1" eb="3">
      <t>タンシュウ</t>
    </rPh>
    <phoneticPr fontId="2"/>
  </si>
  <si>
    <t>（単価）</t>
    <rPh sb="1" eb="3">
      <t>タンカ</t>
    </rPh>
    <phoneticPr fontId="2"/>
  </si>
  <si>
    <t>(販売単位)</t>
    <rPh sb="1" eb="3">
      <t>ハンバイ</t>
    </rPh>
    <rPh sb="3" eb="5">
      <t>タンイ</t>
    </rPh>
    <phoneticPr fontId="2"/>
  </si>
  <si>
    <t>(10a当金額（税込）)</t>
    <rPh sb="4" eb="5">
      <t>ア</t>
    </rPh>
    <rPh sb="5" eb="7">
      <t>キンガク</t>
    </rPh>
    <rPh sb="8" eb="10">
      <t>ゼイコミ</t>
    </rPh>
    <phoneticPr fontId="2"/>
  </si>
  <si>
    <t>(必要量)</t>
    <rPh sb="1" eb="4">
      <t>ヒツヨウリョウ</t>
    </rPh>
    <phoneticPr fontId="2"/>
  </si>
  <si>
    <t>粗　　　　収　　　　入</t>
    <rPh sb="0" eb="1">
      <t>ソ</t>
    </rPh>
    <rPh sb="5" eb="11">
      <t>シュウニュウ</t>
    </rPh>
    <phoneticPr fontId="2"/>
  </si>
  <si>
    <t>種類</t>
    <rPh sb="0" eb="2">
      <t>シュルイ</t>
    </rPh>
    <phoneticPr fontId="2"/>
  </si>
  <si>
    <t>科目</t>
    <rPh sb="0" eb="2">
      <t>カモク</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</si>
  <si>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</si>
  <si>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</si>
  <si>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</si>
  <si>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</si>
  <si>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経営規模</t>
    <rPh sb="0" eb="2">
      <t>ケイエイ</t>
    </rPh>
    <rPh sb="2" eb="4">
      <t>キボ</t>
    </rPh>
    <phoneticPr fontId="2"/>
  </si>
  <si>
    <t>その他（                ）</t>
    <rPh sb="0" eb="3">
      <t>ソノタ</t>
    </rPh>
    <phoneticPr fontId="2"/>
  </si>
  <si>
    <t>減価償却費</t>
    <rPh sb="0" eb="2">
      <t>ゲンカ</t>
    </rPh>
    <rPh sb="2" eb="4">
      <t>ショウキャク</t>
    </rPh>
    <rPh sb="4" eb="5">
      <t>ヒ</t>
    </rPh>
    <phoneticPr fontId="2"/>
  </si>
  <si>
    <t>生産物収量（ｋｇ）</t>
    <rPh sb="0" eb="3">
      <t>セイサンブツ</t>
    </rPh>
    <rPh sb="3" eb="5">
      <t>シュウリョウ</t>
    </rPh>
    <phoneticPr fontId="2"/>
  </si>
  <si>
    <t>交付金</t>
    <rPh sb="0" eb="3">
      <t>コウフキン</t>
    </rPh>
    <phoneticPr fontId="2"/>
  </si>
  <si>
    <t>売上高（主産物）</t>
    <rPh sb="0" eb="3">
      <t>ウリアゲダカ</t>
    </rPh>
    <rPh sb="4" eb="7">
      <t>シュサンブツ</t>
    </rPh>
    <phoneticPr fontId="2"/>
  </si>
  <si>
    <t>売上高（副産物）</t>
    <rPh sb="0" eb="2">
      <t>ウリアゲ</t>
    </rPh>
    <rPh sb="2" eb="3">
      <t>ダカ</t>
    </rPh>
    <rPh sb="4" eb="7">
      <t>フクサンブツ</t>
    </rPh>
    <phoneticPr fontId="2"/>
  </si>
  <si>
    <t>動力光熱費</t>
    <rPh sb="0" eb="2">
      <t>ドウリョク</t>
    </rPh>
    <rPh sb="2" eb="4">
      <t>コウネツ</t>
    </rPh>
    <rPh sb="4" eb="5">
      <t>ヒ</t>
    </rPh>
    <phoneticPr fontId="2"/>
  </si>
  <si>
    <t>共済掛金</t>
    <rPh sb="0" eb="2">
      <t>キョウサイ</t>
    </rPh>
    <rPh sb="2" eb="3">
      <t>カ</t>
    </rPh>
    <rPh sb="3" eb="4">
      <t>キン</t>
    </rPh>
    <phoneticPr fontId="2"/>
  </si>
  <si>
    <t>荷造運賃手数料</t>
    <rPh sb="0" eb="2">
      <t>ニヅク</t>
    </rPh>
    <rPh sb="2" eb="4">
      <t>ウンチン</t>
    </rPh>
    <rPh sb="4" eb="7">
      <t>テスウリョウ</t>
    </rPh>
    <phoneticPr fontId="2"/>
  </si>
  <si>
    <t>土地改良水利費</t>
    <rPh sb="0" eb="2">
      <t>トチ</t>
    </rPh>
    <rPh sb="2" eb="4">
      <t>カイリョウ</t>
    </rPh>
    <rPh sb="4" eb="6">
      <t>スイリ</t>
    </rPh>
    <rPh sb="6" eb="7">
      <t>ヒ</t>
    </rPh>
    <phoneticPr fontId="2"/>
  </si>
  <si>
    <t>経</t>
    <rPh sb="0" eb="1">
      <t>キョウ</t>
    </rPh>
    <phoneticPr fontId="2"/>
  </si>
  <si>
    <t>営</t>
    <rPh sb="0" eb="1">
      <t>エイ</t>
    </rPh>
    <phoneticPr fontId="2"/>
  </si>
  <si>
    <t>収</t>
    <rPh sb="0" eb="1">
      <t>オサム</t>
    </rPh>
    <phoneticPr fontId="2"/>
  </si>
  <si>
    <t>入</t>
    <rPh sb="0" eb="1">
      <t>ニュウ</t>
    </rPh>
    <phoneticPr fontId="2"/>
  </si>
  <si>
    <t>　農　業　所　得</t>
    <rPh sb="1" eb="2">
      <t>ノウ</t>
    </rPh>
    <rPh sb="3" eb="4">
      <t>ギョウ</t>
    </rPh>
    <rPh sb="5" eb="6">
      <t>ショ</t>
    </rPh>
    <rPh sb="7" eb="8">
      <t>トク</t>
    </rPh>
    <phoneticPr fontId="2"/>
  </si>
  <si>
    <t>合　　計</t>
    <rPh sb="0" eb="1">
      <t>ア</t>
    </rPh>
    <rPh sb="3" eb="4">
      <t>ケイ</t>
    </rPh>
    <phoneticPr fontId="2"/>
  </si>
  <si>
    <t>合　　計</t>
    <rPh sb="0" eb="1">
      <t>ゴウ</t>
    </rPh>
    <rPh sb="3" eb="4">
      <t>ケイ</t>
    </rPh>
    <phoneticPr fontId="2"/>
  </si>
  <si>
    <t>項　　目</t>
    <rPh sb="0" eb="1">
      <t>コウ</t>
    </rPh>
    <rPh sb="3" eb="4">
      <t>メ</t>
    </rPh>
    <phoneticPr fontId="2"/>
  </si>
  <si>
    <t>資金名</t>
    <rPh sb="0" eb="2">
      <t>シキン</t>
    </rPh>
    <rPh sb="2" eb="3">
      <t>メイ</t>
    </rPh>
    <phoneticPr fontId="2"/>
  </si>
  <si>
    <t>借入先</t>
    <rPh sb="0" eb="2">
      <t>カリイレ</t>
    </rPh>
    <rPh sb="2" eb="3">
      <t>サキ</t>
    </rPh>
    <phoneticPr fontId="2"/>
  </si>
  <si>
    <t>1年目</t>
  </si>
  <si>
    <t>2年目</t>
  </si>
  <si>
    <t>3年目</t>
  </si>
  <si>
    <t>4年目</t>
  </si>
  <si>
    <t>調
達</t>
    <phoneticPr fontId="11"/>
  </si>
  <si>
    <t>運
用</t>
    <phoneticPr fontId="11"/>
  </si>
  <si>
    <t>財
務
支
出</t>
    <phoneticPr fontId="11"/>
  </si>
  <si>
    <t>家
計
支
出</t>
    <phoneticPr fontId="11"/>
  </si>
  <si>
    <t>家計費</t>
  </si>
  <si>
    <t>税金</t>
  </si>
  <si>
    <t>合計労働時間</t>
    <rPh sb="0" eb="2">
      <t>ゴウケイ</t>
    </rPh>
    <rPh sb="2" eb="4">
      <t>ロウドウ</t>
    </rPh>
    <rPh sb="4" eb="6">
      <t>ジカン</t>
    </rPh>
    <phoneticPr fontId="2"/>
  </si>
  <si>
    <t>月別労働時間</t>
    <rPh sb="0" eb="1">
      <t>ツキ</t>
    </rPh>
    <rPh sb="1" eb="2">
      <t>ベツ</t>
    </rPh>
    <rPh sb="2" eb="4">
      <t>ロウドウ</t>
    </rPh>
    <rPh sb="4" eb="6">
      <t>ジカン</t>
    </rPh>
    <phoneticPr fontId="2"/>
  </si>
  <si>
    <t>～</t>
    <phoneticPr fontId="2"/>
  </si>
  <si>
    <t>　１時間あたり農業所得</t>
    <rPh sb="2" eb="4">
      <t>ジカン</t>
    </rPh>
    <rPh sb="7" eb="8">
      <t>ノウ</t>
    </rPh>
    <rPh sb="8" eb="9">
      <t>ギョウ</t>
    </rPh>
    <rPh sb="9" eb="10">
      <t>ショ</t>
    </rPh>
    <rPh sb="10" eb="11">
      <t>トク</t>
    </rPh>
    <phoneticPr fontId="2"/>
  </si>
  <si>
    <t>　農業所得率（％）</t>
    <rPh sb="1" eb="2">
      <t>ノウ</t>
    </rPh>
    <rPh sb="2" eb="3">
      <t>ギョウ</t>
    </rPh>
    <rPh sb="3" eb="4">
      <t>ショ</t>
    </rPh>
    <rPh sb="4" eb="5">
      <t>トク</t>
    </rPh>
    <rPh sb="5" eb="6">
      <t>リツ</t>
    </rPh>
    <phoneticPr fontId="2"/>
  </si>
  <si>
    <t>１．あなたの農業経営</t>
    <rPh sb="6" eb="8">
      <t>ノウギョウ</t>
    </rPh>
    <rPh sb="8" eb="10">
      <t>ケイエイ</t>
    </rPh>
    <phoneticPr fontId="2"/>
  </si>
  <si>
    <t>農作物名</t>
    <rPh sb="0" eb="3">
      <t>ノウサクモツ</t>
    </rPh>
    <rPh sb="3" eb="4">
      <t>メイ</t>
    </rPh>
    <phoneticPr fontId="2"/>
  </si>
  <si>
    <t>（１）農業部門（作目）と経営規模</t>
    <rPh sb="3" eb="5">
      <t>ノウギョウ</t>
    </rPh>
    <rPh sb="5" eb="7">
      <t>ブモン</t>
    </rPh>
    <rPh sb="8" eb="10">
      <t>サクモク</t>
    </rPh>
    <rPh sb="12" eb="14">
      <t>ケイエイ</t>
    </rPh>
    <rPh sb="14" eb="16">
      <t>キボ</t>
    </rPh>
    <phoneticPr fontId="2"/>
  </si>
  <si>
    <t>　このうち、すでに取得済み、
　確保済みのもの</t>
    <rPh sb="9" eb="11">
      <t>シュトク</t>
    </rPh>
    <rPh sb="11" eb="12">
      <t>スミ</t>
    </rPh>
    <rPh sb="16" eb="18">
      <t>カクホ</t>
    </rPh>
    <rPh sb="18" eb="19">
      <t>スミ</t>
    </rPh>
    <phoneticPr fontId="2"/>
  </si>
  <si>
    <t>労働力</t>
    <rPh sb="0" eb="3">
      <t>ロウドウリョク</t>
    </rPh>
    <phoneticPr fontId="2"/>
  </si>
  <si>
    <t>土地</t>
    <rPh sb="0" eb="2">
      <t>トチ</t>
    </rPh>
    <phoneticPr fontId="2"/>
  </si>
  <si>
    <t>施設</t>
    <rPh sb="0" eb="2">
      <t>シセツ</t>
    </rPh>
    <phoneticPr fontId="2"/>
  </si>
  <si>
    <t>ハウス、作業場、井戸など</t>
    <rPh sb="4" eb="6">
      <t>サギョウ</t>
    </rPh>
    <rPh sb="6" eb="7">
      <t>バ</t>
    </rPh>
    <rPh sb="8" eb="10">
      <t>イド</t>
    </rPh>
    <phoneticPr fontId="2"/>
  </si>
  <si>
    <t>機械</t>
    <rPh sb="0" eb="2">
      <t>キカイ</t>
    </rPh>
    <phoneticPr fontId="2"/>
  </si>
  <si>
    <t>資材</t>
    <rPh sb="0" eb="2">
      <t>シザイ</t>
    </rPh>
    <phoneticPr fontId="2"/>
  </si>
  <si>
    <t>肥料、農薬、出荷箱など</t>
    <rPh sb="0" eb="2">
      <t>ヒリョウ</t>
    </rPh>
    <rPh sb="3" eb="5">
      <t>ノウヤク</t>
    </rPh>
    <rPh sb="6" eb="8">
      <t>シュッカ</t>
    </rPh>
    <rPh sb="8" eb="9">
      <t>ハコ</t>
    </rPh>
    <phoneticPr fontId="2"/>
  </si>
  <si>
    <t>トラクター、軽トラック、動力噴霧器など</t>
    <rPh sb="6" eb="7">
      <t>ケイ</t>
    </rPh>
    <rPh sb="12" eb="14">
      <t>ドウリョク</t>
    </rPh>
    <rPh sb="14" eb="17">
      <t>フンムキ</t>
    </rPh>
    <phoneticPr fontId="2"/>
  </si>
  <si>
    <t>資金</t>
    <rPh sb="0" eb="2">
      <t>シキン</t>
    </rPh>
    <phoneticPr fontId="2"/>
  </si>
  <si>
    <t>その他</t>
    <rPh sb="2" eb="3">
      <t>タ</t>
    </rPh>
    <phoneticPr fontId="2"/>
  </si>
  <si>
    <t>一番忙しい時期の必要人数は</t>
    <rPh sb="0" eb="2">
      <t>イチバン</t>
    </rPh>
    <rPh sb="2" eb="3">
      <t>イソガ</t>
    </rPh>
    <rPh sb="5" eb="7">
      <t>ジキ</t>
    </rPh>
    <rPh sb="8" eb="10">
      <t>ヒツヨウ</t>
    </rPh>
    <rPh sb="10" eb="12">
      <t>ニンズウ</t>
    </rPh>
    <phoneticPr fontId="2"/>
  </si>
  <si>
    <t>農地のほか、作業場や農機具庫等の施設用地</t>
    <rPh sb="0" eb="2">
      <t>ノウチ</t>
    </rPh>
    <rPh sb="6" eb="8">
      <t>サギョウ</t>
    </rPh>
    <rPh sb="8" eb="9">
      <t>ジョウ</t>
    </rPh>
    <rPh sb="10" eb="13">
      <t>ノウキグ</t>
    </rPh>
    <rPh sb="13" eb="14">
      <t>コ</t>
    </rPh>
    <rPh sb="14" eb="15">
      <t>トウ</t>
    </rPh>
    <rPh sb="16" eb="18">
      <t>シセツ</t>
    </rPh>
    <rPh sb="18" eb="20">
      <t>ヨウチ</t>
    </rPh>
    <phoneticPr fontId="2"/>
  </si>
  <si>
    <t>　農業経営に必要なもの</t>
    <rPh sb="1" eb="3">
      <t>ノウギョウ</t>
    </rPh>
    <rPh sb="3" eb="5">
      <t>ケイエイ</t>
    </rPh>
    <rPh sb="6" eb="8">
      <t>ヒツヨウ</t>
    </rPh>
    <phoneticPr fontId="2"/>
  </si>
  <si>
    <t>栽培の特徴</t>
    <rPh sb="0" eb="2">
      <t>サイバイ</t>
    </rPh>
    <rPh sb="3" eb="5">
      <t>トクチョウ</t>
    </rPh>
    <phoneticPr fontId="2"/>
  </si>
  <si>
    <t>作　目</t>
    <rPh sb="0" eb="1">
      <t>サク</t>
    </rPh>
    <rPh sb="2" eb="3">
      <t>メ</t>
    </rPh>
    <phoneticPr fontId="2"/>
  </si>
  <si>
    <t>生産目標</t>
    <rPh sb="0" eb="2">
      <t>セイサン</t>
    </rPh>
    <rPh sb="2" eb="4">
      <t>モクヒョウ</t>
    </rPh>
    <phoneticPr fontId="2"/>
  </si>
  <si>
    <t>就農１年目</t>
  </si>
  <si>
    <t>就農１年目</t>
    <rPh sb="0" eb="2">
      <t>シュウノウ</t>
    </rPh>
    <rPh sb="3" eb="5">
      <t>ネンメ</t>
    </rPh>
    <phoneticPr fontId="2"/>
  </si>
  <si>
    <t>５年後</t>
    <rPh sb="1" eb="3">
      <t>ネンゴ</t>
    </rPh>
    <phoneticPr fontId="2"/>
  </si>
  <si>
    <t>主な販売先</t>
    <rPh sb="0" eb="1">
      <t>オモ</t>
    </rPh>
    <rPh sb="2" eb="4">
      <t>ハンバイ</t>
    </rPh>
    <rPh sb="4" eb="5">
      <t>サキ</t>
    </rPh>
    <phoneticPr fontId="2"/>
  </si>
  <si>
    <t>※</t>
    <phoneticPr fontId="2"/>
  </si>
  <si>
    <t>・・・</t>
  </si>
  <si>
    <t>・・・</t>
    <phoneticPr fontId="2"/>
  </si>
  <si>
    <t>▽</t>
    <phoneticPr fontId="2"/>
  </si>
  <si>
    <t>▼</t>
    <phoneticPr fontId="2"/>
  </si>
  <si>
    <t>○</t>
    <phoneticPr fontId="2"/>
  </si>
  <si>
    <t>　　凡例：○播種、△仮植、◎定植、□収穫、▽基肥、▼追肥、※土づくり</t>
    <rPh sb="2" eb="4">
      <t>ハンレイ</t>
    </rPh>
    <rPh sb="6" eb="8">
      <t>ハシュ</t>
    </rPh>
    <rPh sb="10" eb="11">
      <t>カリ</t>
    </rPh>
    <rPh sb="11" eb="12">
      <t>ウ</t>
    </rPh>
    <rPh sb="14" eb="16">
      <t>テイショク</t>
    </rPh>
    <rPh sb="18" eb="20">
      <t>シュウカク</t>
    </rPh>
    <rPh sb="22" eb="24">
      <t>モトゴエ</t>
    </rPh>
    <rPh sb="26" eb="28">
      <t>ツイヒ</t>
    </rPh>
    <rPh sb="30" eb="31">
      <t>ツチ</t>
    </rPh>
    <phoneticPr fontId="2"/>
  </si>
  <si>
    <r>
      <rPr>
        <sz val="8"/>
        <rFont val="ＭＳ Ｐゴシック"/>
        <family val="3"/>
        <charset val="128"/>
      </rPr>
      <t>記入例　</t>
    </r>
    <r>
      <rPr>
        <sz val="12"/>
        <rFont val="ＭＳ Ｐゴシック"/>
        <family val="3"/>
        <charset val="128"/>
      </rPr>
      <t>大　豆</t>
    </r>
    <rPh sb="0" eb="2">
      <t>キニュウ</t>
    </rPh>
    <rPh sb="2" eb="3">
      <t>レイ</t>
    </rPh>
    <rPh sb="4" eb="5">
      <t>ダイ</t>
    </rPh>
    <rPh sb="6" eb="7">
      <t>マメ</t>
    </rPh>
    <phoneticPr fontId="2"/>
  </si>
  <si>
    <t>面積</t>
    <rPh sb="0" eb="2">
      <t>メンセキ</t>
    </rPh>
    <phoneticPr fontId="2"/>
  </si>
  <si>
    <t>３０ａ</t>
    <phoneticPr fontId="2"/>
  </si>
  <si>
    <t>作物名</t>
    <rPh sb="0" eb="2">
      <t>サクモツ</t>
    </rPh>
    <rPh sb="2" eb="3">
      <t>メイ</t>
    </rPh>
    <phoneticPr fontId="2"/>
  </si>
  <si>
    <t>作業項目</t>
    <rPh sb="0" eb="2">
      <t>サギョウ</t>
    </rPh>
    <rPh sb="2" eb="4">
      <t>コウモク</t>
    </rPh>
    <phoneticPr fontId="2"/>
  </si>
  <si>
    <t>事業名</t>
    <rPh sb="0" eb="2">
      <t>ジギョウ</t>
    </rPh>
    <rPh sb="2" eb="3">
      <t>メイ</t>
    </rPh>
    <phoneticPr fontId="2"/>
  </si>
  <si>
    <t>事業内容</t>
    <rPh sb="0" eb="2">
      <t>ジギョウ</t>
    </rPh>
    <rPh sb="2" eb="4">
      <t>ナイヨウ</t>
    </rPh>
    <phoneticPr fontId="2"/>
  </si>
  <si>
    <t>生産量・販売金額等</t>
    <rPh sb="0" eb="2">
      <t>セイサン</t>
    </rPh>
    <rPh sb="2" eb="3">
      <t>リョウ</t>
    </rPh>
    <rPh sb="4" eb="6">
      <t>ハンバイ</t>
    </rPh>
    <rPh sb="6" eb="8">
      <t>キンガク</t>
    </rPh>
    <rPh sb="8" eb="9">
      <t>トウ</t>
    </rPh>
    <phoneticPr fontId="2"/>
  </si>
  <si>
    <t>※ジャム加工、漬物製造など具体的に</t>
    <rPh sb="4" eb="6">
      <t>カコウ</t>
    </rPh>
    <rPh sb="7" eb="9">
      <t>ツケモノ</t>
    </rPh>
    <rPh sb="9" eb="11">
      <t>セイゾウ</t>
    </rPh>
    <rPh sb="13" eb="16">
      <t>グタイテキ</t>
    </rPh>
    <phoneticPr fontId="2"/>
  </si>
  <si>
    <t>地目</t>
  </si>
  <si>
    <t>所有地</t>
  </si>
  <si>
    <t>借入地</t>
  </si>
  <si>
    <t>農業に必要なものの購入費、経営が成り立つまでの生活費など</t>
    <rPh sb="0" eb="2">
      <t>ノウギョウ</t>
    </rPh>
    <rPh sb="3" eb="5">
      <t>ヒツヨウ</t>
    </rPh>
    <rPh sb="9" eb="11">
      <t>コウニュウ</t>
    </rPh>
    <rPh sb="11" eb="12">
      <t>ヒ</t>
    </rPh>
    <rPh sb="13" eb="15">
      <t>ケイエイ</t>
    </rPh>
    <rPh sb="16" eb="17">
      <t>ナ</t>
    </rPh>
    <rPh sb="18" eb="19">
      <t>タ</t>
    </rPh>
    <rPh sb="23" eb="26">
      <t>セイカツヒ</t>
    </rPh>
    <phoneticPr fontId="2"/>
  </si>
  <si>
    <t>建
物
・
構
築
物</t>
    <rPh sb="0" eb="1">
      <t>ケン</t>
    </rPh>
    <rPh sb="2" eb="3">
      <t>ブツ</t>
    </rPh>
    <rPh sb="6" eb="7">
      <t>ガマエル</t>
    </rPh>
    <rPh sb="8" eb="9">
      <t>ツ</t>
    </rPh>
    <rPh sb="10" eb="11">
      <t>ブツ</t>
    </rPh>
    <phoneticPr fontId="2"/>
  </si>
  <si>
    <t>農
機
具
・
車
両</t>
    <rPh sb="0" eb="1">
      <t>ノウ</t>
    </rPh>
    <rPh sb="2" eb="3">
      <t>バタ</t>
    </rPh>
    <rPh sb="4" eb="5">
      <t>ソナエル</t>
    </rPh>
    <rPh sb="8" eb="9">
      <t>シャ</t>
    </rPh>
    <rPh sb="10" eb="11">
      <t>リョウ</t>
    </rPh>
    <phoneticPr fontId="2"/>
  </si>
  <si>
    <t>小計</t>
    <rPh sb="0" eb="1">
      <t>ショウ</t>
    </rPh>
    <rPh sb="1" eb="2">
      <t>ケイ</t>
    </rPh>
    <phoneticPr fontId="2"/>
  </si>
  <si>
    <t>部門別負担割合（％）</t>
    <rPh sb="0" eb="3">
      <t>ブモンベツ</t>
    </rPh>
    <rPh sb="3" eb="5">
      <t>フタン</t>
    </rPh>
    <rPh sb="5" eb="7">
      <t>ワリアイ</t>
    </rPh>
    <phoneticPr fontId="2"/>
  </si>
  <si>
    <t>動
物
・
植
物</t>
    <rPh sb="0" eb="1">
      <t>ドウ</t>
    </rPh>
    <rPh sb="2" eb="3">
      <t>ブツ</t>
    </rPh>
    <rPh sb="6" eb="7">
      <t>ウワル</t>
    </rPh>
    <rPh sb="8" eb="9">
      <t>ブツ</t>
    </rPh>
    <phoneticPr fontId="2"/>
  </si>
  <si>
    <t>１．資本装備（購入）</t>
    <rPh sb="2" eb="4">
      <t>シホン</t>
    </rPh>
    <rPh sb="4" eb="6">
      <t>ソウビ</t>
    </rPh>
    <rPh sb="7" eb="9">
      <t>コウニュウ</t>
    </rPh>
    <phoneticPr fontId="2"/>
  </si>
  <si>
    <t>名　　称</t>
    <rPh sb="0" eb="1">
      <t>メイ</t>
    </rPh>
    <rPh sb="3" eb="4">
      <t>ショウ</t>
    </rPh>
    <phoneticPr fontId="2"/>
  </si>
  <si>
    <t>２．資本装備（リース）</t>
    <rPh sb="2" eb="4">
      <t>シホン</t>
    </rPh>
    <rPh sb="4" eb="6">
      <t>ソウビ</t>
    </rPh>
    <phoneticPr fontId="2"/>
  </si>
  <si>
    <t>年間リース料</t>
    <rPh sb="0" eb="1">
      <t>ネン</t>
    </rPh>
    <rPh sb="1" eb="2">
      <t>カン</t>
    </rPh>
    <rPh sb="5" eb="6">
      <t>リョウ</t>
    </rPh>
    <phoneticPr fontId="2"/>
  </si>
  <si>
    <t>①主要作物</t>
    <rPh sb="1" eb="3">
      <t>シュヨウ</t>
    </rPh>
    <rPh sb="3" eb="5">
      <t>サクモツ</t>
    </rPh>
    <phoneticPr fontId="2"/>
  </si>
  <si>
    <t>１年目</t>
    <rPh sb="1" eb="2">
      <t>ネン</t>
    </rPh>
    <rPh sb="2" eb="3">
      <t>メ</t>
    </rPh>
    <phoneticPr fontId="2"/>
  </si>
  <si>
    <t>２年目</t>
    <rPh sb="1" eb="2">
      <t>ネン</t>
    </rPh>
    <rPh sb="2" eb="3">
      <t>メ</t>
    </rPh>
    <phoneticPr fontId="2"/>
  </si>
  <si>
    <t>３年目</t>
    <rPh sb="1" eb="2">
      <t>ネン</t>
    </rPh>
    <rPh sb="2" eb="3">
      <t>メ</t>
    </rPh>
    <phoneticPr fontId="2"/>
  </si>
  <si>
    <t>４年目</t>
    <rPh sb="1" eb="2">
      <t>ネン</t>
    </rPh>
    <rPh sb="2" eb="3">
      <t>メ</t>
    </rPh>
    <phoneticPr fontId="2"/>
  </si>
  <si>
    <t>目標（５年目）</t>
    <rPh sb="0" eb="2">
      <t>モクヒョウ</t>
    </rPh>
    <rPh sb="4" eb="5">
      <t>ネン</t>
    </rPh>
    <rPh sb="5" eb="6">
      <t>メ</t>
    </rPh>
    <phoneticPr fontId="2"/>
  </si>
  <si>
    <t>経　　産　　牛</t>
    <rPh sb="0" eb="1">
      <t>キョウ</t>
    </rPh>
    <rPh sb="3" eb="4">
      <t>サン</t>
    </rPh>
    <rPh sb="6" eb="7">
      <t>ウシ</t>
    </rPh>
    <phoneticPr fontId="2"/>
  </si>
  <si>
    <t>①期首飼養頭数</t>
    <rPh sb="1" eb="3">
      <t>キシュ</t>
    </rPh>
    <rPh sb="3" eb="5">
      <t>シヨウ</t>
    </rPh>
    <rPh sb="5" eb="7">
      <t>トウスウ</t>
    </rPh>
    <phoneticPr fontId="2"/>
  </si>
  <si>
    <t>期中</t>
    <rPh sb="0" eb="2">
      <t>キチュウ</t>
    </rPh>
    <phoneticPr fontId="2"/>
  </si>
  <si>
    <t>②廃用・事故</t>
    <rPh sb="1" eb="3">
      <t>ハイヨウ</t>
    </rPh>
    <rPh sb="4" eb="6">
      <t>ジコ</t>
    </rPh>
    <phoneticPr fontId="2"/>
  </si>
  <si>
    <t>③育成牛から繰入</t>
    <rPh sb="1" eb="3">
      <t>イクセイ</t>
    </rPh>
    <rPh sb="3" eb="4">
      <t>ギュウ</t>
    </rPh>
    <rPh sb="6" eb="8">
      <t>クリイレ</t>
    </rPh>
    <phoneticPr fontId="2"/>
  </si>
  <si>
    <t>④外部から導入</t>
    <rPh sb="1" eb="3">
      <t>ガイブ</t>
    </rPh>
    <rPh sb="5" eb="7">
      <t>ドウニュウ</t>
    </rPh>
    <phoneticPr fontId="2"/>
  </si>
  <si>
    <t>⑤期末飼養頭数
（＝①-②+③+④）</t>
    <rPh sb="1" eb="3">
      <t>キマツ</t>
    </rPh>
    <rPh sb="3" eb="5">
      <t>シヨウ</t>
    </rPh>
    <rPh sb="5" eb="7">
      <t>トウスウ</t>
    </rPh>
    <phoneticPr fontId="2"/>
  </si>
  <si>
    <t>⑥期中の平均飼養頭数</t>
    <rPh sb="1" eb="3">
      <t>キチュウ</t>
    </rPh>
    <rPh sb="4" eb="6">
      <t>ヘイキン</t>
    </rPh>
    <rPh sb="6" eb="8">
      <t>シヨウ</t>
    </rPh>
    <rPh sb="8" eb="10">
      <t>トウスウ</t>
    </rPh>
    <phoneticPr fontId="2"/>
  </si>
  <si>
    <t>育　　成　　牛</t>
    <rPh sb="0" eb="1">
      <t>イク</t>
    </rPh>
    <rPh sb="3" eb="4">
      <t>シゲル</t>
    </rPh>
    <rPh sb="6" eb="7">
      <t>ウシ</t>
    </rPh>
    <phoneticPr fontId="2"/>
  </si>
  <si>
    <t>⑦期首飼養頭数</t>
    <rPh sb="1" eb="3">
      <t>キシュ</t>
    </rPh>
    <rPh sb="3" eb="5">
      <t>シヨウ</t>
    </rPh>
    <rPh sb="5" eb="7">
      <t>トウスウ</t>
    </rPh>
    <phoneticPr fontId="2"/>
  </si>
  <si>
    <t>⑧子牛から繰入</t>
    <rPh sb="1" eb="3">
      <t>コウシ</t>
    </rPh>
    <rPh sb="5" eb="7">
      <t>クリイレ</t>
    </rPh>
    <phoneticPr fontId="2"/>
  </si>
  <si>
    <t>⑨外部から購入</t>
    <rPh sb="1" eb="3">
      <t>ガイブ</t>
    </rPh>
    <rPh sb="5" eb="7">
      <t>コウニュウ</t>
    </rPh>
    <phoneticPr fontId="2"/>
  </si>
  <si>
    <t>⑩外部へ販売</t>
    <rPh sb="1" eb="3">
      <t>ガイブ</t>
    </rPh>
    <rPh sb="4" eb="6">
      <t>ハンバイ</t>
    </rPh>
    <phoneticPr fontId="2"/>
  </si>
  <si>
    <t>⑪経産牛へ繰入</t>
    <rPh sb="1" eb="4">
      <t>ケイサンギュウ</t>
    </rPh>
    <rPh sb="5" eb="7">
      <t>クリイレ</t>
    </rPh>
    <phoneticPr fontId="2"/>
  </si>
  <si>
    <t>⑫淘汰・へい死</t>
    <rPh sb="1" eb="3">
      <t>トウタ</t>
    </rPh>
    <rPh sb="6" eb="7">
      <t>シ</t>
    </rPh>
    <phoneticPr fontId="2"/>
  </si>
  <si>
    <t>⑬期末飼養頭数
（＝⑦＋⑧＋⑨-⑩-⑪-⑫）</t>
    <rPh sb="1" eb="3">
      <t>キマツ</t>
    </rPh>
    <rPh sb="3" eb="5">
      <t>シヨウ</t>
    </rPh>
    <rPh sb="5" eb="7">
      <t>トウスウ</t>
    </rPh>
    <phoneticPr fontId="2"/>
  </si>
  <si>
    <t>⑭期中の平均飼養頭数
　（＝（⑦+⑬）/2）</t>
    <rPh sb="1" eb="3">
      <t>キチュウ</t>
    </rPh>
    <rPh sb="4" eb="6">
      <t>ヘイキン</t>
    </rPh>
    <rPh sb="6" eb="8">
      <t>シヨウ</t>
    </rPh>
    <rPh sb="8" eb="10">
      <t>トウスウ</t>
    </rPh>
    <phoneticPr fontId="2"/>
  </si>
  <si>
    <t>初　　生　　子　　牛</t>
    <rPh sb="0" eb="1">
      <t>ショ</t>
    </rPh>
    <rPh sb="3" eb="4">
      <t>セイ</t>
    </rPh>
    <rPh sb="6" eb="7">
      <t>コ</t>
    </rPh>
    <rPh sb="9" eb="10">
      <t>ウシ</t>
    </rPh>
    <phoneticPr fontId="2"/>
  </si>
  <si>
    <t>⑮出生</t>
    <rPh sb="1" eb="3">
      <t>シュッセイ</t>
    </rPh>
    <phoneticPr fontId="2"/>
  </si>
  <si>
    <t>♂　オス</t>
    <phoneticPr fontId="2"/>
  </si>
  <si>
    <t>♀　メス</t>
    <phoneticPr fontId="2"/>
  </si>
  <si>
    <t>⑯保留</t>
    <rPh sb="1" eb="3">
      <t>ホリュウ</t>
    </rPh>
    <phoneticPr fontId="2"/>
  </si>
  <si>
    <t>⑰廃用・事故</t>
    <rPh sb="1" eb="3">
      <t>ハイヨウ</t>
    </rPh>
    <rPh sb="4" eb="6">
      <t>ジコ</t>
    </rPh>
    <phoneticPr fontId="2"/>
  </si>
  <si>
    <t>⑱外部へ販売</t>
    <rPh sb="1" eb="3">
      <t>ガイブ</t>
    </rPh>
    <rPh sb="4" eb="6">
      <t>ハンバイ</t>
    </rPh>
    <phoneticPr fontId="2"/>
  </si>
  <si>
    <t>技　術　指　標</t>
    <rPh sb="0" eb="1">
      <t>ワザ</t>
    </rPh>
    <rPh sb="2" eb="3">
      <t>ジュツ</t>
    </rPh>
    <rPh sb="4" eb="5">
      <t>ユビ</t>
    </rPh>
    <rPh sb="6" eb="7">
      <t>ヒョウ</t>
    </rPh>
    <phoneticPr fontId="2"/>
  </si>
  <si>
    <t>分娩間隔</t>
    <rPh sb="0" eb="1">
      <t>ブン</t>
    </rPh>
    <rPh sb="1" eb="2">
      <t>ベン</t>
    </rPh>
    <rPh sb="2" eb="3">
      <t>カン</t>
    </rPh>
    <rPh sb="3" eb="4">
      <t>ヘダ</t>
    </rPh>
    <phoneticPr fontId="2"/>
  </si>
  <si>
    <t>（月）</t>
    <rPh sb="1" eb="2">
      <t>ツキ</t>
    </rPh>
    <phoneticPr fontId="2"/>
  </si>
  <si>
    <t>平均更新年数</t>
    <rPh sb="0" eb="1">
      <t>ヒラ</t>
    </rPh>
    <rPh sb="1" eb="2">
      <t>タモツ</t>
    </rPh>
    <rPh sb="2" eb="4">
      <t>コウシン</t>
    </rPh>
    <rPh sb="4" eb="6">
      <t>ネンスウ</t>
    </rPh>
    <phoneticPr fontId="2"/>
  </si>
  <si>
    <t>（年）</t>
    <rPh sb="1" eb="2">
      <t>ネン</t>
    </rPh>
    <phoneticPr fontId="2"/>
  </si>
  <si>
    <t>b</t>
    <phoneticPr fontId="2"/>
  </si>
  <si>
    <t>平均産次</t>
    <rPh sb="0" eb="2">
      <t>ヘイキン</t>
    </rPh>
    <rPh sb="2" eb="3">
      <t>サン</t>
    </rPh>
    <rPh sb="3" eb="4">
      <t>ジ</t>
    </rPh>
    <phoneticPr fontId="2"/>
  </si>
  <si>
    <t>（産）</t>
    <rPh sb="1" eb="2">
      <t>サン</t>
    </rPh>
    <phoneticPr fontId="2"/>
  </si>
  <si>
    <t>c</t>
    <phoneticPr fontId="2"/>
  </si>
  <si>
    <t>１頭当り乳量</t>
    <rPh sb="1" eb="2">
      <t>トウ</t>
    </rPh>
    <rPh sb="2" eb="3">
      <t>アタ</t>
    </rPh>
    <rPh sb="4" eb="5">
      <t>チチ</t>
    </rPh>
    <rPh sb="5" eb="6">
      <t>リョウ</t>
    </rPh>
    <phoneticPr fontId="2"/>
  </si>
  <si>
    <t>（ｋｇ）</t>
    <phoneticPr fontId="2"/>
  </si>
  <si>
    <t>d</t>
    <phoneticPr fontId="2"/>
  </si>
  <si>
    <t>e/⑥</t>
    <phoneticPr fontId="2"/>
  </si>
  <si>
    <t>生乳生産量</t>
    <rPh sb="0" eb="1">
      <t>ナマ</t>
    </rPh>
    <rPh sb="1" eb="2">
      <t>チチ</t>
    </rPh>
    <rPh sb="2" eb="4">
      <t>セイサン</t>
    </rPh>
    <rPh sb="4" eb="5">
      <t>リョウ</t>
    </rPh>
    <phoneticPr fontId="2"/>
  </si>
  <si>
    <t>e</t>
    <phoneticPr fontId="2"/>
  </si>
  <si>
    <t>乳価</t>
    <rPh sb="0" eb="1">
      <t>チチ</t>
    </rPh>
    <rPh sb="1" eb="2">
      <t>アタイ</t>
    </rPh>
    <phoneticPr fontId="2"/>
  </si>
  <si>
    <t>（円）</t>
    <rPh sb="1" eb="2">
      <t>エン</t>
    </rPh>
    <phoneticPr fontId="2"/>
  </si>
  <si>
    <t>f</t>
    <phoneticPr fontId="2"/>
  </si>
  <si>
    <t>生乳売上</t>
    <rPh sb="0" eb="2">
      <t>セイニュウ</t>
    </rPh>
    <rPh sb="2" eb="4">
      <t>ウリアゲ</t>
    </rPh>
    <phoneticPr fontId="2"/>
  </si>
  <si>
    <t>（千円）</t>
    <rPh sb="1" eb="2">
      <t>セン</t>
    </rPh>
    <rPh sb="2" eb="3">
      <t>エン</t>
    </rPh>
    <phoneticPr fontId="2"/>
  </si>
  <si>
    <t>g</t>
    <phoneticPr fontId="2"/>
  </si>
  <si>
    <t>廃用牛</t>
    <rPh sb="0" eb="1">
      <t>ハイ</t>
    </rPh>
    <rPh sb="1" eb="2">
      <t>ヨウ</t>
    </rPh>
    <rPh sb="2" eb="3">
      <t>ウシ</t>
    </rPh>
    <phoneticPr fontId="2"/>
  </si>
  <si>
    <t>頭数</t>
    <rPh sb="0" eb="2">
      <t>トウスウ</t>
    </rPh>
    <phoneticPr fontId="2"/>
  </si>
  <si>
    <t>（頭）</t>
    <rPh sb="1" eb="2">
      <t>トウ</t>
    </rPh>
    <phoneticPr fontId="2"/>
  </si>
  <si>
    <t>個</t>
    <rPh sb="0" eb="1">
      <t>コ</t>
    </rPh>
    <phoneticPr fontId="2"/>
  </si>
  <si>
    <t>（千円）</t>
    <rPh sb="1" eb="3">
      <t>センエン</t>
    </rPh>
    <phoneticPr fontId="2"/>
  </si>
  <si>
    <t>頭数×単価</t>
    <rPh sb="0" eb="2">
      <t>トウスウ</t>
    </rPh>
    <rPh sb="3" eb="5">
      <t>タンカ</t>
    </rPh>
    <phoneticPr fontId="2"/>
  </si>
  <si>
    <t>体</t>
    <rPh sb="0" eb="1">
      <t>タイ</t>
    </rPh>
    <phoneticPr fontId="2"/>
  </si>
  <si>
    <t>初妊牛</t>
    <rPh sb="0" eb="1">
      <t>ショ</t>
    </rPh>
    <rPh sb="1" eb="2">
      <t>ニン</t>
    </rPh>
    <rPh sb="2" eb="3">
      <t>ウシ</t>
    </rPh>
    <phoneticPr fontId="2"/>
  </si>
  <si>
    <t>販</t>
    <rPh sb="0" eb="1">
      <t>ハン</t>
    </rPh>
    <phoneticPr fontId="2"/>
  </si>
  <si>
    <t>初生子牛</t>
    <rPh sb="0" eb="1">
      <t>ハツ</t>
    </rPh>
    <rPh sb="1" eb="2">
      <t>ウ</t>
    </rPh>
    <rPh sb="2" eb="4">
      <t>コウシ</t>
    </rPh>
    <phoneticPr fontId="2"/>
  </si>
  <si>
    <t>売</t>
    <rPh sb="0" eb="1">
      <t>バイ</t>
    </rPh>
    <phoneticPr fontId="2"/>
  </si>
  <si>
    <t>５年目</t>
    <rPh sb="1" eb="3">
      <t>ネンメ</t>
    </rPh>
    <phoneticPr fontId="2"/>
  </si>
  <si>
    <t>②作業受託計画</t>
    <rPh sb="1" eb="3">
      <t>サギョウ</t>
    </rPh>
    <rPh sb="3" eb="5">
      <t>ジュタク</t>
    </rPh>
    <rPh sb="5" eb="7">
      <t>ケイカク</t>
    </rPh>
    <phoneticPr fontId="2"/>
  </si>
  <si>
    <t>③農産物加工</t>
    <rPh sb="1" eb="3">
      <t>ノウサン</t>
    </rPh>
    <rPh sb="3" eb="4">
      <t>ブツ</t>
    </rPh>
    <rPh sb="4" eb="6">
      <t>カコウ</t>
    </rPh>
    <phoneticPr fontId="2"/>
  </si>
  <si>
    <t>露地　・　施設</t>
    <rPh sb="0" eb="2">
      <t>ロジ</t>
    </rPh>
    <rPh sb="5" eb="7">
      <t>シセツ</t>
    </rPh>
    <phoneticPr fontId="2"/>
  </si>
  <si>
    <t>　　</t>
  </si>
  <si>
    <t>作　目</t>
  </si>
  <si>
    <t>　　　　労働力が不足
　　　　する時期　</t>
    <rPh sb="17" eb="19">
      <t>ジキ</t>
    </rPh>
    <phoneticPr fontId="18"/>
  </si>
  <si>
    <t>労働力の確保方法</t>
  </si>
  <si>
    <t>就農１年目</t>
    <rPh sb="0" eb="2">
      <t>シュウノウ</t>
    </rPh>
    <rPh sb="3" eb="5">
      <t>ネンメ</t>
    </rPh>
    <phoneticPr fontId="18"/>
  </si>
  <si>
    <t>　　　　　　月～　　月</t>
    <phoneticPr fontId="18"/>
  </si>
  <si>
    <t>（１）家族労働力</t>
    <rPh sb="3" eb="5">
      <t>カゾク</t>
    </rPh>
    <rPh sb="5" eb="8">
      <t>ロウドウリョク</t>
    </rPh>
    <phoneticPr fontId="2"/>
  </si>
  <si>
    <t>　　　あなたとあなたの家族の働き方を考えてみましょう。</t>
    <rPh sb="11" eb="13">
      <t>カゾク</t>
    </rPh>
    <rPh sb="14" eb="15">
      <t>ハタラ</t>
    </rPh>
    <rPh sb="16" eb="17">
      <t>カタ</t>
    </rPh>
    <rPh sb="18" eb="19">
      <t>カンガ</t>
    </rPh>
    <phoneticPr fontId="2"/>
  </si>
  <si>
    <t>（２）雇用労働力</t>
    <rPh sb="3" eb="5">
      <t>コヨウ</t>
    </rPh>
    <rPh sb="5" eb="8">
      <t>ロウドウリョク</t>
    </rPh>
    <phoneticPr fontId="2"/>
  </si>
  <si>
    <t>　　　収穫や出荷、定植などの時期に人手が足りなくなる場合、雇用者の受け入れを考えておきましょう。</t>
    <rPh sb="3" eb="5">
      <t>シュウカク</t>
    </rPh>
    <rPh sb="6" eb="8">
      <t>シュッカ</t>
    </rPh>
    <rPh sb="9" eb="11">
      <t>テイショク</t>
    </rPh>
    <rPh sb="14" eb="16">
      <t>ジキ</t>
    </rPh>
    <rPh sb="17" eb="19">
      <t>ヒトデ</t>
    </rPh>
    <rPh sb="20" eb="21">
      <t>タ</t>
    </rPh>
    <rPh sb="26" eb="28">
      <t>バアイ</t>
    </rPh>
    <rPh sb="29" eb="32">
      <t>コヨウシャ</t>
    </rPh>
    <rPh sb="33" eb="34">
      <t>ウ</t>
    </rPh>
    <rPh sb="35" eb="36">
      <t>イ</t>
    </rPh>
    <rPh sb="38" eb="39">
      <t>カンガ</t>
    </rPh>
    <phoneticPr fontId="2"/>
  </si>
  <si>
    <t>　導入する施設・機械等のうち、購入のために資金が必要となるものを整理し、年間の返済計画を立てましょう。</t>
    <rPh sb="1" eb="3">
      <t>ドウニュウ</t>
    </rPh>
    <rPh sb="5" eb="7">
      <t>シセツ</t>
    </rPh>
    <rPh sb="8" eb="10">
      <t>キカイ</t>
    </rPh>
    <rPh sb="10" eb="11">
      <t>トウ</t>
    </rPh>
    <rPh sb="15" eb="17">
      <t>コウニュウ</t>
    </rPh>
    <rPh sb="21" eb="23">
      <t>シキン</t>
    </rPh>
    <rPh sb="24" eb="26">
      <t>ヒツヨウ</t>
    </rPh>
    <rPh sb="32" eb="34">
      <t>セイリ</t>
    </rPh>
    <rPh sb="36" eb="38">
      <t>ネンカン</t>
    </rPh>
    <rPh sb="39" eb="41">
      <t>ヘンサイ</t>
    </rPh>
    <rPh sb="41" eb="43">
      <t>ケイカク</t>
    </rPh>
    <rPh sb="44" eb="45">
      <t>タ</t>
    </rPh>
    <phoneticPr fontId="2"/>
  </si>
  <si>
    <t>高額な機械については、中古品の購入やリース等についても検討してみましょう。</t>
    <rPh sb="0" eb="2">
      <t>コウガク</t>
    </rPh>
    <rPh sb="3" eb="5">
      <t>キカイ</t>
    </rPh>
    <rPh sb="11" eb="13">
      <t>チュウコ</t>
    </rPh>
    <rPh sb="13" eb="14">
      <t>ヒン</t>
    </rPh>
    <rPh sb="15" eb="17">
      <t>コウニュウ</t>
    </rPh>
    <rPh sb="21" eb="22">
      <t>トウ</t>
    </rPh>
    <rPh sb="27" eb="29">
      <t>ケントウ</t>
    </rPh>
    <phoneticPr fontId="2"/>
  </si>
  <si>
    <t>×</t>
    <phoneticPr fontId="2"/>
  </si>
  <si>
    <t>　</t>
    <phoneticPr fontId="2"/>
  </si>
  <si>
    <t>種子</t>
    <rPh sb="0" eb="2">
      <t>シュシ</t>
    </rPh>
    <phoneticPr fontId="2"/>
  </si>
  <si>
    <t>　</t>
    <phoneticPr fontId="2"/>
  </si>
  <si>
    <t>みのり堆肥VS</t>
    <rPh sb="3" eb="5">
      <t>タイヒ</t>
    </rPh>
    <phoneticPr fontId="2"/>
  </si>
  <si>
    <t>リン硝安カリS604</t>
    <rPh sb="2" eb="4">
      <t>ショウアン</t>
    </rPh>
    <rPh sb="3" eb="4">
      <t>アン</t>
    </rPh>
    <phoneticPr fontId="2"/>
  </si>
  <si>
    <t>苦土石灰</t>
    <rPh sb="0" eb="2">
      <t>クド</t>
    </rPh>
    <rPh sb="2" eb="4">
      <t>セッカイ</t>
    </rPh>
    <phoneticPr fontId="2"/>
  </si>
  <si>
    <t>フォース粒剤</t>
    <rPh sb="4" eb="6">
      <t>リュウザイ</t>
    </rPh>
    <phoneticPr fontId="2"/>
  </si>
  <si>
    <t>モスピラン水溶剤</t>
    <rPh sb="5" eb="8">
      <t>スイヨウザイ</t>
    </rPh>
    <phoneticPr fontId="2"/>
  </si>
  <si>
    <t>フェニックス顆粒水和剤</t>
    <rPh sb="6" eb="8">
      <t>カリュウ</t>
    </rPh>
    <rPh sb="8" eb="10">
      <t>スイワ</t>
    </rPh>
    <rPh sb="10" eb="11">
      <t>ザイ</t>
    </rPh>
    <phoneticPr fontId="2"/>
  </si>
  <si>
    <t>ランマンフロアブル</t>
    <phoneticPr fontId="2"/>
  </si>
  <si>
    <t>アファーム乳剤</t>
    <rPh sb="5" eb="7">
      <t>ニュウザイ</t>
    </rPh>
    <phoneticPr fontId="2"/>
  </si>
  <si>
    <t>軽油</t>
    <rPh sb="0" eb="2">
      <t>ケイユ</t>
    </rPh>
    <phoneticPr fontId="2"/>
  </si>
  <si>
    <t>ガソリン</t>
    <phoneticPr fontId="2"/>
  </si>
  <si>
    <t>被覆ビニール</t>
    <rPh sb="0" eb="2">
      <t>ヒフク</t>
    </rPh>
    <phoneticPr fontId="2"/>
  </si>
  <si>
    <t>FG袋</t>
    <rPh sb="2" eb="3">
      <t>フクロ</t>
    </rPh>
    <phoneticPr fontId="2"/>
  </si>
  <si>
    <t>手数料</t>
    <rPh sb="0" eb="3">
      <t>テスウリョウ</t>
    </rPh>
    <phoneticPr fontId="2"/>
  </si>
  <si>
    <t>　①農業部門</t>
    <rPh sb="2" eb="4">
      <t>ノウギョウ</t>
    </rPh>
    <rPh sb="4" eb="6">
      <t>ブモン</t>
    </rPh>
    <phoneticPr fontId="2"/>
  </si>
  <si>
    <t>　</t>
    <phoneticPr fontId="2"/>
  </si>
  <si>
    <t>　　　　当てはまるものチェックを入れる。当てはまるものがない場合は「その他」に記入</t>
    <phoneticPr fontId="2"/>
  </si>
  <si>
    <r>
      <rPr>
        <sz val="16"/>
        <rFont val="ＭＳ Ｐゴシック"/>
        <family val="3"/>
        <charset val="128"/>
      </rPr>
      <t>休日
　</t>
    </r>
    <r>
      <rPr>
        <sz val="10"/>
        <rFont val="ＭＳ Ｐゴシック"/>
        <family val="3"/>
        <charset val="128"/>
      </rPr>
      <t>週休○日など</t>
    </r>
    <phoneticPr fontId="2"/>
  </si>
  <si>
    <r>
      <rPr>
        <sz val="16"/>
        <rFont val="ＭＳ Ｐゴシック"/>
        <family val="3"/>
        <charset val="128"/>
      </rPr>
      <t>労働時間
　</t>
    </r>
    <r>
      <rPr>
        <sz val="10"/>
        <rFont val="ＭＳ Ｐゴシック"/>
        <family val="3"/>
        <charset val="128"/>
      </rPr>
      <t>○時～○時（繁忙期除く）など</t>
    </r>
    <phoneticPr fontId="2"/>
  </si>
  <si>
    <r>
      <rPr>
        <sz val="16"/>
        <rFont val="ＭＳ Ｐゴシック"/>
        <family val="3"/>
        <charset val="128"/>
      </rPr>
      <t>役割分担</t>
    </r>
    <r>
      <rPr>
        <sz val="12"/>
        <rFont val="ＭＳ Ｐゴシック"/>
        <family val="3"/>
        <charset val="128"/>
      </rPr>
      <t xml:space="preserve">
　</t>
    </r>
    <r>
      <rPr>
        <sz val="10"/>
        <rFont val="ＭＳ Ｐゴシック"/>
        <family val="3"/>
        <charset val="128"/>
      </rPr>
      <t>具体的な仕事の分担を記入</t>
    </r>
    <phoneticPr fontId="2"/>
  </si>
  <si>
    <t>区　分</t>
    <rPh sb="0" eb="1">
      <t>ク</t>
    </rPh>
    <rPh sb="2" eb="3">
      <t>ブン</t>
    </rPh>
    <phoneticPr fontId="2"/>
  </si>
  <si>
    <t>2年目</t>
    <rPh sb="1" eb="3">
      <t>ネンメ</t>
    </rPh>
    <phoneticPr fontId="2"/>
  </si>
  <si>
    <t>3年目</t>
    <rPh sb="1" eb="3">
      <t>ネンメ</t>
    </rPh>
    <phoneticPr fontId="2"/>
  </si>
  <si>
    <t>4年目</t>
    <rPh sb="1" eb="3">
      <t>ネンメ</t>
    </rPh>
    <phoneticPr fontId="2"/>
  </si>
  <si>
    <t>農
業
収
入</t>
    <phoneticPr fontId="11"/>
  </si>
  <si>
    <t>営
農
支
出</t>
    <phoneticPr fontId="11"/>
  </si>
  <si>
    <t>次年繰越（Ａ－Ｂ）</t>
    <phoneticPr fontId="2"/>
  </si>
  <si>
    <t>　計（Ａ）</t>
    <phoneticPr fontId="2"/>
  </si>
  <si>
    <t>　計（Ｂ）</t>
    <phoneticPr fontId="2"/>
  </si>
  <si>
    <t>※営農支出は減価償却費を含めないこと</t>
    <rPh sb="1" eb="3">
      <t>エイノウ</t>
    </rPh>
    <rPh sb="3" eb="5">
      <t>シシュツ</t>
    </rPh>
    <rPh sb="6" eb="8">
      <t>ゲンカ</t>
    </rPh>
    <rPh sb="8" eb="10">
      <t>ショウキャク</t>
    </rPh>
    <rPh sb="10" eb="11">
      <t>ヒ</t>
    </rPh>
    <rPh sb="12" eb="13">
      <t>フク</t>
    </rPh>
    <phoneticPr fontId="2"/>
  </si>
  <si>
    <t>部門別負担リース料</t>
    <rPh sb="0" eb="3">
      <t>ブモンベツ</t>
    </rPh>
    <rPh sb="3" eb="5">
      <t>フタン</t>
    </rPh>
    <rPh sb="8" eb="9">
      <t>リョウ</t>
    </rPh>
    <phoneticPr fontId="2"/>
  </si>
  <si>
    <t>　農業を始めるために必要なものを書き出してみましょう。</t>
    <rPh sb="1" eb="3">
      <t>ノウギョウ</t>
    </rPh>
    <rPh sb="4" eb="5">
      <t>ハジ</t>
    </rPh>
    <rPh sb="10" eb="12">
      <t>ヒツヨウ</t>
    </rPh>
    <rPh sb="16" eb="17">
      <t>カ</t>
    </rPh>
    <rPh sb="18" eb="19">
      <t>ダ</t>
    </rPh>
    <phoneticPr fontId="2"/>
  </si>
  <si>
    <t>　経営する農地に作付けする作物、面積、年間の作業内容等を整理し、記入してみましょう。</t>
    <rPh sb="5" eb="6">
      <t>ノウ</t>
    </rPh>
    <rPh sb="6" eb="7">
      <t>チ</t>
    </rPh>
    <rPh sb="8" eb="9">
      <t>サク</t>
    </rPh>
    <rPh sb="9" eb="10">
      <t>ヅ</t>
    </rPh>
    <rPh sb="13" eb="15">
      <t>サクモツ</t>
    </rPh>
    <rPh sb="16" eb="18">
      <t>メンセキ</t>
    </rPh>
    <rPh sb="19" eb="21">
      <t>ネンカン</t>
    </rPh>
    <rPh sb="22" eb="24">
      <t>サギョウ</t>
    </rPh>
    <rPh sb="24" eb="26">
      <t>ナイヨウ</t>
    </rPh>
    <rPh sb="26" eb="27">
      <t>トウ</t>
    </rPh>
    <rPh sb="28" eb="30">
      <t>セイリ</t>
    </rPh>
    <rPh sb="32" eb="34">
      <t>キニュウ</t>
    </rPh>
    <phoneticPr fontId="2"/>
  </si>
  <si>
    <t>就農1年目から5年後までの経営規模、売上高等の計画を立てましょう。</t>
    <rPh sb="0" eb="2">
      <t>シュウノウ</t>
    </rPh>
    <rPh sb="3" eb="5">
      <t>ネンメ</t>
    </rPh>
    <rPh sb="8" eb="10">
      <t>ネンゴ</t>
    </rPh>
    <rPh sb="13" eb="15">
      <t>ケイエイ</t>
    </rPh>
    <rPh sb="15" eb="17">
      <t>キボ</t>
    </rPh>
    <rPh sb="18" eb="20">
      <t>ウリアゲ</t>
    </rPh>
    <rPh sb="20" eb="21">
      <t>ダカ</t>
    </rPh>
    <rPh sb="21" eb="22">
      <t>トウ</t>
    </rPh>
    <rPh sb="23" eb="25">
      <t>ケイカク</t>
    </rPh>
    <rPh sb="26" eb="27">
      <t>タ</t>
    </rPh>
    <phoneticPr fontId="2"/>
  </si>
  <si>
    <t>　　水田経営は、農作業の受託についても考えてみましょう。</t>
    <rPh sb="2" eb="4">
      <t>スイデン</t>
    </rPh>
    <rPh sb="4" eb="6">
      <t>ケイエイ</t>
    </rPh>
    <rPh sb="8" eb="11">
      <t>ノウサギョウ</t>
    </rPh>
    <rPh sb="12" eb="14">
      <t>ジュタク</t>
    </rPh>
    <rPh sb="19" eb="20">
      <t>カンガ</t>
    </rPh>
    <phoneticPr fontId="2"/>
  </si>
  <si>
    <t>　　農産物の加工などに取り組む予定はありますか。</t>
    <rPh sb="2" eb="5">
      <t>ノウサンブツ</t>
    </rPh>
    <rPh sb="6" eb="8">
      <t>カコウ</t>
    </rPh>
    <rPh sb="11" eb="12">
      <t>ト</t>
    </rPh>
    <rPh sb="13" eb="14">
      <t>ク</t>
    </rPh>
    <rPh sb="15" eb="17">
      <t>ヨテイ</t>
    </rPh>
    <phoneticPr fontId="2"/>
  </si>
  <si>
    <t>　目標とする農業を行うためには、どれくらいの農地が必要になりますか。</t>
    <rPh sb="1" eb="3">
      <t>モクヒョウ</t>
    </rPh>
    <rPh sb="6" eb="8">
      <t>ノウギョウ</t>
    </rPh>
    <rPh sb="9" eb="10">
      <t>オコナ</t>
    </rPh>
    <rPh sb="22" eb="24">
      <t>ノウチ</t>
    </rPh>
    <rPh sb="25" eb="27">
      <t>ヒツヨウ</t>
    </rPh>
    <phoneticPr fontId="2"/>
  </si>
  <si>
    <t>取得価額</t>
    <rPh sb="0" eb="2">
      <t>シュトク</t>
    </rPh>
    <rPh sb="2" eb="4">
      <t>カガク</t>
    </rPh>
    <phoneticPr fontId="2"/>
  </si>
  <si>
    <t>　　　　野菜や果樹、花き、畜産については、具体的な農作物名を記入</t>
    <rPh sb="4" eb="6">
      <t>ヤサイ</t>
    </rPh>
    <rPh sb="7" eb="9">
      <t>カジュ</t>
    </rPh>
    <rPh sb="10" eb="11">
      <t>カ</t>
    </rPh>
    <rPh sb="13" eb="15">
      <t>チクサン</t>
    </rPh>
    <rPh sb="21" eb="24">
      <t>グタイテキ</t>
    </rPh>
    <rPh sb="25" eb="28">
      <t>ノウサクモツ</t>
    </rPh>
    <rPh sb="28" eb="29">
      <t>メイ</t>
    </rPh>
    <rPh sb="30" eb="32">
      <t>キニュウ</t>
    </rPh>
    <phoneticPr fontId="2"/>
  </si>
  <si>
    <r>
      <rPr>
        <sz val="16"/>
        <rFont val="ＭＳ Ｐゴシック"/>
        <family val="3"/>
        <charset val="128"/>
      </rPr>
      <t>その他</t>
    </r>
    <r>
      <rPr>
        <sz val="12"/>
        <rFont val="ＭＳ Ｐゴシック"/>
        <family val="3"/>
        <charset val="128"/>
      </rPr>
      <t xml:space="preserve">
　</t>
    </r>
    <r>
      <rPr>
        <sz val="10"/>
        <rFont val="ＭＳ Ｐゴシック"/>
        <family val="3"/>
        <charset val="128"/>
      </rPr>
      <t>ヘルパーの活用等</t>
    </r>
    <rPh sb="12" eb="13">
      <t>トウ</t>
    </rPh>
    <phoneticPr fontId="2"/>
  </si>
  <si>
    <t>　　　給料・賃金 （年間）　　　　　　　　</t>
    <rPh sb="10" eb="12">
      <t>ネンカン</t>
    </rPh>
    <phoneticPr fontId="2"/>
  </si>
  <si>
    <t>償却率</t>
    <rPh sb="0" eb="2">
      <t>ショウキャク</t>
    </rPh>
    <rPh sb="2" eb="3">
      <t>リツ</t>
    </rPh>
    <phoneticPr fontId="2"/>
  </si>
  <si>
    <t>本体価額</t>
    <rPh sb="0" eb="2">
      <t>ホンタイ</t>
    </rPh>
    <rPh sb="2" eb="4">
      <t>カガク</t>
    </rPh>
    <phoneticPr fontId="2"/>
  </si>
  <si>
    <t>本体単価</t>
    <rPh sb="0" eb="2">
      <t>ホンタイ</t>
    </rPh>
    <rPh sb="2" eb="4">
      <t>タンカ</t>
    </rPh>
    <phoneticPr fontId="2"/>
  </si>
  <si>
    <t>リース利率</t>
    <rPh sb="3" eb="5">
      <t>リリツ</t>
    </rPh>
    <phoneticPr fontId="2"/>
  </si>
  <si>
    <t>リース年数</t>
    <rPh sb="3" eb="5">
      <t>ネンスウ</t>
    </rPh>
    <phoneticPr fontId="2"/>
  </si>
  <si>
    <t>導入年</t>
    <rPh sb="0" eb="2">
      <t>ドウニュウ</t>
    </rPh>
    <rPh sb="2" eb="3">
      <t>ネン</t>
    </rPh>
    <phoneticPr fontId="2"/>
  </si>
  <si>
    <t>年修繕費</t>
    <rPh sb="0" eb="1">
      <t>ネン</t>
    </rPh>
    <rPh sb="1" eb="4">
      <t>シュウゼンヒ</t>
    </rPh>
    <phoneticPr fontId="2"/>
  </si>
  <si>
    <t>ａあたり時間数</t>
    <rPh sb="4" eb="7">
      <t>ジカンスウ</t>
    </rPh>
    <phoneticPr fontId="2"/>
  </si>
  <si>
    <t>ａあたり 時間数</t>
    <rPh sb="5" eb="8">
      <t>ジカンスウ</t>
    </rPh>
    <phoneticPr fontId="2"/>
  </si>
  <si>
    <t>作業体系・必要時間 （10aあたり）</t>
    <rPh sb="0" eb="2">
      <t>サギョウ</t>
    </rPh>
    <rPh sb="2" eb="4">
      <t>タイケイ</t>
    </rPh>
    <rPh sb="5" eb="7">
      <t>ヒツヨウ</t>
    </rPh>
    <rPh sb="7" eb="9">
      <t>ジカン</t>
    </rPh>
    <phoneticPr fontId="2"/>
  </si>
  <si>
    <t>作業体系・必要時間（経営面積あたり）</t>
    <rPh sb="0" eb="2">
      <t>サギョウ</t>
    </rPh>
    <rPh sb="2" eb="4">
      <t>タイケイ</t>
    </rPh>
    <rPh sb="5" eb="7">
      <t>ヒツヨウ</t>
    </rPh>
    <rPh sb="7" eb="9">
      <t>ジカン</t>
    </rPh>
    <rPh sb="10" eb="12">
      <t>ケイエイ</t>
    </rPh>
    <rPh sb="12" eb="14">
      <t>メンセキ</t>
    </rPh>
    <phoneticPr fontId="2"/>
  </si>
  <si>
    <t>旬別労働時間</t>
    <rPh sb="0" eb="1">
      <t>ジュン</t>
    </rPh>
    <rPh sb="1" eb="2">
      <t>ベツ</t>
    </rPh>
    <rPh sb="2" eb="4">
      <t>ロウドウ</t>
    </rPh>
    <rPh sb="4" eb="6">
      <t>ジカン</t>
    </rPh>
    <phoneticPr fontId="2"/>
  </si>
  <si>
    <t>　うち家族労働時間</t>
    <rPh sb="3" eb="5">
      <t>カゾク</t>
    </rPh>
    <rPh sb="5" eb="7">
      <t>ロウドウ</t>
    </rPh>
    <rPh sb="7" eb="9">
      <t>ジカン</t>
    </rPh>
    <phoneticPr fontId="2"/>
  </si>
  <si>
    <t>労働時間上限</t>
    <rPh sb="0" eb="2">
      <t>ロウドウ</t>
    </rPh>
    <rPh sb="2" eb="4">
      <t>ジカン</t>
    </rPh>
    <rPh sb="4" eb="6">
      <t>ジョウゲン</t>
    </rPh>
    <phoneticPr fontId="2"/>
  </si>
  <si>
    <t>－</t>
    <phoneticPr fontId="2"/>
  </si>
  <si>
    <t>－</t>
    <phoneticPr fontId="2"/>
  </si>
  <si>
    <t>労働区分</t>
    <rPh sb="0" eb="2">
      <t>ロウドウ</t>
    </rPh>
    <rPh sb="2" eb="4">
      <t>クブン</t>
    </rPh>
    <phoneticPr fontId="2"/>
  </si>
  <si>
    <t>経営全体</t>
    <rPh sb="0" eb="2">
      <t>ケイエイ</t>
    </rPh>
    <rPh sb="2" eb="4">
      <t>ゼンタイ</t>
    </rPh>
    <phoneticPr fontId="2"/>
  </si>
  <si>
    <t>　作業時間 （時間）</t>
    <rPh sb="1" eb="3">
      <t>サギョウ</t>
    </rPh>
    <rPh sb="3" eb="4">
      <t>トキ</t>
    </rPh>
    <rPh sb="4" eb="5">
      <t>アイダ</t>
    </rPh>
    <rPh sb="7" eb="9">
      <t>ジカン</t>
    </rPh>
    <phoneticPr fontId="2"/>
  </si>
  <si>
    <t>〇〇部門</t>
    <rPh sb="2" eb="4">
      <t>ブモン</t>
    </rPh>
    <phoneticPr fontId="2"/>
  </si>
  <si>
    <t>（記入例）ハウスコマツナ部門</t>
    <rPh sb="12" eb="14">
      <t>ブモン</t>
    </rPh>
    <phoneticPr fontId="2"/>
  </si>
  <si>
    <t>〇〇部門</t>
    <rPh sb="2" eb="4">
      <t>ブモン</t>
    </rPh>
    <phoneticPr fontId="2"/>
  </si>
  <si>
    <t>経営費　計</t>
    <rPh sb="0" eb="2">
      <t>ケイエイ</t>
    </rPh>
    <rPh sb="2" eb="3">
      <t>ヒ</t>
    </rPh>
    <rPh sb="4" eb="5">
      <t>ケイ</t>
    </rPh>
    <phoneticPr fontId="2"/>
  </si>
  <si>
    <t>粗収入　計</t>
    <rPh sb="0" eb="1">
      <t>ソ</t>
    </rPh>
    <rPh sb="1" eb="3">
      <t>シュウニュウ</t>
    </rPh>
    <rPh sb="4" eb="5">
      <t>ケイ</t>
    </rPh>
    <phoneticPr fontId="2"/>
  </si>
  <si>
    <t>(使用期間）</t>
    <rPh sb="1" eb="3">
      <t>シヨウ</t>
    </rPh>
    <rPh sb="3" eb="5">
      <t>キカン</t>
    </rPh>
    <phoneticPr fontId="2"/>
  </si>
  <si>
    <t>〇回転</t>
    <rPh sb="1" eb="3">
      <t>カイテン</t>
    </rPh>
    <phoneticPr fontId="2"/>
  </si>
  <si>
    <t>８回転</t>
    <rPh sb="1" eb="3">
      <t>カイテン</t>
    </rPh>
    <phoneticPr fontId="2"/>
  </si>
  <si>
    <t>参考：乳牛動態表</t>
    <rPh sb="0" eb="2">
      <t>サンコウ</t>
    </rPh>
    <rPh sb="3" eb="5">
      <t>ニュウギュウ</t>
    </rPh>
    <rPh sb="5" eb="7">
      <t>ドウタイ</t>
    </rPh>
    <rPh sb="7" eb="8">
      <t>ヒョウ</t>
    </rPh>
    <phoneticPr fontId="2"/>
  </si>
  <si>
    <t>課程・学年：</t>
    <rPh sb="0" eb="2">
      <t>カテイ</t>
    </rPh>
    <rPh sb="3" eb="5">
      <t>ガクネン</t>
    </rPh>
    <phoneticPr fontId="2"/>
  </si>
  <si>
    <t>借入利率
（％）</t>
    <rPh sb="0" eb="2">
      <t>カリイレ</t>
    </rPh>
    <rPh sb="2" eb="4">
      <t>リリツ</t>
    </rPh>
    <phoneticPr fontId="2"/>
  </si>
  <si>
    <r>
      <t xml:space="preserve">償還年数
</t>
    </r>
    <r>
      <rPr>
        <sz val="10"/>
        <rFont val="ＭＳ Ｐゴシック"/>
        <family val="3"/>
        <charset val="128"/>
      </rPr>
      <t>（うち据置期間）</t>
    </r>
    <rPh sb="0" eb="2">
      <t>ショウカン</t>
    </rPh>
    <rPh sb="2" eb="4">
      <t>ネンスウ</t>
    </rPh>
    <rPh sb="8" eb="9">
      <t>ス</t>
    </rPh>
    <rPh sb="9" eb="10">
      <t>オ</t>
    </rPh>
    <rPh sb="10" eb="12">
      <t>キカン</t>
    </rPh>
    <phoneticPr fontId="2"/>
  </si>
  <si>
    <t>平均単価（円/kg ）</t>
    <rPh sb="0" eb="2">
      <t>ヘイキン</t>
    </rPh>
    <rPh sb="2" eb="4">
      <t>タンカ</t>
    </rPh>
    <rPh sb="5" eb="6">
      <t>エン</t>
    </rPh>
    <phoneticPr fontId="2"/>
  </si>
  <si>
    <t>　前年繰越</t>
    <phoneticPr fontId="11"/>
  </si>
  <si>
    <t>作業受託収入</t>
  </si>
  <si>
    <t>作業受託収入</t>
    <rPh sb="0" eb="2">
      <t>サギョウ</t>
    </rPh>
    <rPh sb="2" eb="4">
      <t>ジュタク</t>
    </rPh>
    <rPh sb="4" eb="6">
      <t>シュウニュウ</t>
    </rPh>
    <phoneticPr fontId="2"/>
  </si>
  <si>
    <t>交付金・その他</t>
    <rPh sb="0" eb="3">
      <t>コウフキン</t>
    </rPh>
    <rPh sb="6" eb="7">
      <t>タ</t>
    </rPh>
    <phoneticPr fontId="2"/>
  </si>
  <si>
    <t>その他</t>
    <rPh sb="0" eb="3">
      <t>ソノタ</t>
    </rPh>
    <phoneticPr fontId="2"/>
  </si>
  <si>
    <t>材料費</t>
    <rPh sb="0" eb="3">
      <t>ザイリョウヒ</t>
    </rPh>
    <phoneticPr fontId="2"/>
  </si>
  <si>
    <t>労務費</t>
    <rPh sb="0" eb="3">
      <t>ロウムヒ</t>
    </rPh>
    <phoneticPr fontId="2"/>
  </si>
  <si>
    <t>その他経費</t>
    <rPh sb="2" eb="3">
      <t>タ</t>
    </rPh>
    <rPh sb="3" eb="5">
      <t>ケイヒ</t>
    </rPh>
    <phoneticPr fontId="2"/>
  </si>
  <si>
    <t>租税公課</t>
    <rPh sb="0" eb="2">
      <t>ソゼイ</t>
    </rPh>
    <rPh sb="2" eb="4">
      <t>コウカ</t>
    </rPh>
    <phoneticPr fontId="2"/>
  </si>
  <si>
    <t>施設機械投資</t>
    <rPh sb="0" eb="2">
      <t>シセツ</t>
    </rPh>
    <rPh sb="2" eb="4">
      <t>キカイ</t>
    </rPh>
    <rPh sb="4" eb="6">
      <t>トウシ</t>
    </rPh>
    <phoneticPr fontId="2"/>
  </si>
  <si>
    <t>交付金・その他</t>
    <rPh sb="6" eb="7">
      <t>タ</t>
    </rPh>
    <phoneticPr fontId="2"/>
  </si>
  <si>
    <t>農
外
収
入</t>
    <rPh sb="0" eb="1">
      <t>ノウ</t>
    </rPh>
    <rPh sb="2" eb="3">
      <t>ガイ</t>
    </rPh>
    <phoneticPr fontId="11"/>
  </si>
  <si>
    <t>農外収入</t>
    <rPh sb="0" eb="1">
      <t>ノウ</t>
    </rPh>
    <rPh sb="1" eb="2">
      <t>ガイ</t>
    </rPh>
    <phoneticPr fontId="2"/>
  </si>
  <si>
    <t>その他収入</t>
    <rPh sb="2" eb="3">
      <t>タ</t>
    </rPh>
    <phoneticPr fontId="2"/>
  </si>
  <si>
    <t>売上高</t>
    <rPh sb="0" eb="2">
      <t>ウリアゲ</t>
    </rPh>
    <phoneticPr fontId="2"/>
  </si>
  <si>
    <t>その他支出</t>
    <rPh sb="3" eb="5">
      <t>シシュツ</t>
    </rPh>
    <phoneticPr fontId="2"/>
  </si>
  <si>
    <t>氏       名：</t>
    <rPh sb="0" eb="1">
      <t>シ</t>
    </rPh>
    <rPh sb="8" eb="9">
      <t>メイ</t>
    </rPh>
    <phoneticPr fontId="2"/>
  </si>
  <si>
    <t>耕
起</t>
    <rPh sb="0" eb="1">
      <t>コウ</t>
    </rPh>
    <rPh sb="2" eb="3">
      <t>キ</t>
    </rPh>
    <phoneticPr fontId="2"/>
  </si>
  <si>
    <t>代
か
き</t>
    <phoneticPr fontId="2"/>
  </si>
  <si>
    <t>田
植
え</t>
    <phoneticPr fontId="2"/>
  </si>
  <si>
    <t>収
穫</t>
    <phoneticPr fontId="2"/>
  </si>
  <si>
    <t>そ
の
他</t>
    <phoneticPr fontId="2"/>
  </si>
  <si>
    <t>合
計</t>
    <rPh sb="0" eb="1">
      <t>ゴウ</t>
    </rPh>
    <rPh sb="2" eb="3">
      <t>ケイ</t>
    </rPh>
    <phoneticPr fontId="2"/>
  </si>
  <si>
    <t>　 〃 雇用労働時間</t>
    <rPh sb="4" eb="6">
      <t>コヨウ</t>
    </rPh>
    <rPh sb="6" eb="8">
      <t>ロウドウ</t>
    </rPh>
    <rPh sb="8" eb="10">
      <t>ジカン</t>
    </rPh>
    <phoneticPr fontId="2"/>
  </si>
  <si>
    <t>費</t>
    <rPh sb="0" eb="1">
      <t>ヒ</t>
    </rPh>
    <phoneticPr fontId="2"/>
  </si>
  <si>
    <t>×</t>
    <phoneticPr fontId="2"/>
  </si>
  <si>
    <t>　</t>
    <phoneticPr fontId="2"/>
  </si>
  <si>
    <t>　</t>
    <phoneticPr fontId="2"/>
  </si>
  <si>
    <t>ガソリン</t>
    <phoneticPr fontId="2"/>
  </si>
  <si>
    <t>×</t>
    <phoneticPr fontId="2"/>
  </si>
  <si>
    <t>ガソリン</t>
    <phoneticPr fontId="2"/>
  </si>
  <si>
    <t>農業経営計画</t>
    <rPh sb="0" eb="2">
      <t>ノウギョウ</t>
    </rPh>
    <rPh sb="2" eb="4">
      <t>ケイエイ</t>
    </rPh>
    <rPh sb="4" eb="6">
      <t>ケイカク</t>
    </rPh>
    <phoneticPr fontId="2"/>
  </si>
  <si>
    <t>売上高（主産物）</t>
  </si>
  <si>
    <t>売上高（副産物）</t>
  </si>
  <si>
    <t>その他（                ）</t>
  </si>
  <si>
    <t>5年目</t>
    <rPh sb="1" eb="3">
      <t>ネンメ</t>
    </rPh>
    <phoneticPr fontId="2"/>
  </si>
  <si>
    <t>就農
１年目</t>
    <phoneticPr fontId="2"/>
  </si>
  <si>
    <t>年修繕費</t>
    <rPh sb="0" eb="1">
      <t>ネン</t>
    </rPh>
    <rPh sb="1" eb="3">
      <t>シュウゼン</t>
    </rPh>
    <rPh sb="3" eb="4">
      <t>ヒ</t>
    </rPh>
    <phoneticPr fontId="2"/>
  </si>
  <si>
    <r>
      <rPr>
        <u/>
        <sz val="11"/>
        <rFont val="ＭＳ Ｐゴシック"/>
        <family val="3"/>
        <charset val="128"/>
        <scheme val="minor"/>
      </rPr>
      <t>年修繕費</t>
    </r>
    <r>
      <rPr>
        <sz val="11"/>
        <rFont val="ＭＳ Ｐゴシック"/>
        <family val="3"/>
        <charset val="128"/>
        <scheme val="minor"/>
      </rPr>
      <t xml:space="preserve">
取得価額</t>
    </r>
    <rPh sb="0" eb="1">
      <t>ネン</t>
    </rPh>
    <rPh sb="1" eb="3">
      <t>シュウゼン</t>
    </rPh>
    <rPh sb="3" eb="4">
      <t>ヒ</t>
    </rPh>
    <rPh sb="5" eb="7">
      <t>シュトク</t>
    </rPh>
    <rPh sb="7" eb="9">
      <t>カガク</t>
    </rPh>
    <phoneticPr fontId="2"/>
  </si>
  <si>
    <t>年別 修繕費</t>
    <rPh sb="0" eb="1">
      <t>ネン</t>
    </rPh>
    <rPh sb="1" eb="2">
      <t>ベツ</t>
    </rPh>
    <rPh sb="3" eb="6">
      <t>シュウゼンヒ</t>
    </rPh>
    <phoneticPr fontId="2"/>
  </si>
  <si>
    <t>年別　減価償却費</t>
    <rPh sb="0" eb="1">
      <t>ネン</t>
    </rPh>
    <rPh sb="1" eb="2">
      <t>ベツ</t>
    </rPh>
    <rPh sb="3" eb="5">
      <t>ゲンカ</t>
    </rPh>
    <rPh sb="5" eb="7">
      <t>ショウキャク</t>
    </rPh>
    <rPh sb="7" eb="8">
      <t>ヒ</t>
    </rPh>
    <phoneticPr fontId="2"/>
  </si>
  <si>
    <t>年別　リース料</t>
    <rPh sb="0" eb="1">
      <t>トシ</t>
    </rPh>
    <rPh sb="1" eb="2">
      <t>ベツ</t>
    </rPh>
    <rPh sb="6" eb="7">
      <t>リョウ</t>
    </rPh>
    <phoneticPr fontId="2"/>
  </si>
  <si>
    <r>
      <rPr>
        <u/>
        <sz val="11"/>
        <rFont val="ＭＳ Ｐゴシック"/>
        <family val="3"/>
        <charset val="128"/>
        <scheme val="minor"/>
      </rPr>
      <t>年修繕費</t>
    </r>
    <r>
      <rPr>
        <sz val="11"/>
        <rFont val="ＭＳ Ｐゴシック"/>
        <family val="3"/>
        <charset val="128"/>
        <scheme val="minor"/>
      </rPr>
      <t xml:space="preserve">
取得価額</t>
    </r>
    <rPh sb="0" eb="1">
      <t>ネン</t>
    </rPh>
    <rPh sb="1" eb="3">
      <t>シュウゼン</t>
    </rPh>
    <rPh sb="3" eb="4">
      <t>ヒ</t>
    </rPh>
    <rPh sb="5" eb="7">
      <t>シュトク</t>
    </rPh>
    <rPh sb="7" eb="9">
      <t>カガク</t>
    </rPh>
    <phoneticPr fontId="2"/>
  </si>
  <si>
    <t>借入年</t>
    <rPh sb="0" eb="2">
      <t>カリイレ</t>
    </rPh>
    <rPh sb="2" eb="3">
      <t>ネン</t>
    </rPh>
    <phoneticPr fontId="2"/>
  </si>
  <si>
    <t>資金の使いみち</t>
    <rPh sb="0" eb="2">
      <t>シキン</t>
    </rPh>
    <rPh sb="3" eb="4">
      <t>ツカ</t>
    </rPh>
    <phoneticPr fontId="2"/>
  </si>
  <si>
    <t>資金借入</t>
    <rPh sb="0" eb="2">
      <t>シキン</t>
    </rPh>
    <rPh sb="2" eb="4">
      <t>カリイレ</t>
    </rPh>
    <phoneticPr fontId="2"/>
  </si>
  <si>
    <t>資金返済</t>
    <rPh sb="0" eb="2">
      <t>シキン</t>
    </rPh>
    <phoneticPr fontId="2"/>
  </si>
  <si>
    <t>□□部門</t>
    <rPh sb="2" eb="4">
      <t>ブモン</t>
    </rPh>
    <phoneticPr fontId="2"/>
  </si>
  <si>
    <t>△△部門</t>
    <rPh sb="2" eb="4">
      <t>ブモン</t>
    </rPh>
    <phoneticPr fontId="2"/>
  </si>
  <si>
    <t>▽▽部門</t>
    <rPh sb="2" eb="4">
      <t>ブモン</t>
    </rPh>
    <phoneticPr fontId="2"/>
  </si>
  <si>
    <t>（時間/10日あたり）</t>
    <rPh sb="1" eb="3">
      <t>ジカン</t>
    </rPh>
    <rPh sb="6" eb="7">
      <t>ニチ</t>
    </rPh>
    <phoneticPr fontId="2"/>
  </si>
  <si>
    <t>年別　修繕費</t>
    <rPh sb="0" eb="1">
      <t>ネン</t>
    </rPh>
    <rPh sb="1" eb="2">
      <t>ベツ</t>
    </rPh>
    <rPh sb="3" eb="6">
      <t>シュウゼンヒ</t>
    </rPh>
    <phoneticPr fontId="2"/>
  </si>
  <si>
    <t>リース
年数</t>
    <rPh sb="4" eb="6">
      <t>ネンスウ</t>
    </rPh>
    <phoneticPr fontId="2"/>
  </si>
  <si>
    <t>リース
利率</t>
    <rPh sb="4" eb="6">
      <t>リリツ</t>
    </rPh>
    <phoneticPr fontId="2"/>
  </si>
  <si>
    <t>年間
リース料</t>
    <rPh sb="0" eb="1">
      <t>ネン</t>
    </rPh>
    <rPh sb="1" eb="2">
      <t>カン</t>
    </rPh>
    <rPh sb="6" eb="7">
      <t>リョウ</t>
    </rPh>
    <phoneticPr fontId="2"/>
  </si>
  <si>
    <t>（</t>
    <phoneticPr fontId="2"/>
  </si>
  <si>
    <t>（２）農業経営の目指す姿</t>
    <rPh sb="3" eb="5">
      <t>ノウギョウ</t>
    </rPh>
    <rPh sb="5" eb="7">
      <t>ケイエイ</t>
    </rPh>
    <rPh sb="8" eb="10">
      <t>メザ</t>
    </rPh>
    <rPh sb="11" eb="12">
      <t>スガタ</t>
    </rPh>
    <phoneticPr fontId="2"/>
  </si>
  <si>
    <t>乳牛動態表</t>
    <rPh sb="0" eb="2">
      <t>ニュウギュウ</t>
    </rPh>
    <rPh sb="2" eb="4">
      <t>ドウタイ</t>
    </rPh>
    <rPh sb="4" eb="5">
      <t>ヒョウ</t>
    </rPh>
    <phoneticPr fontId="2"/>
  </si>
  <si>
    <t>前年の「次年繰越」より</t>
    <rPh sb="0" eb="2">
      <t>ゼンネン</t>
    </rPh>
    <rPh sb="4" eb="5">
      <t>ツギ</t>
    </rPh>
    <rPh sb="5" eb="6">
      <t>ネン</t>
    </rPh>
    <rPh sb="6" eb="8">
      <t>クリコシ</t>
    </rPh>
    <phoneticPr fontId="2"/>
  </si>
  <si>
    <t>施設・機械・土地等の購入費用を記入</t>
    <rPh sb="0" eb="2">
      <t>シセツ</t>
    </rPh>
    <rPh sb="3" eb="5">
      <t>キカイ</t>
    </rPh>
    <rPh sb="6" eb="8">
      <t>トチ</t>
    </rPh>
    <rPh sb="8" eb="9">
      <t>トウ</t>
    </rPh>
    <rPh sb="10" eb="12">
      <t>コウニュウ</t>
    </rPh>
    <rPh sb="12" eb="14">
      <t>ヒヨウ</t>
    </rPh>
    <rPh sb="15" eb="17">
      <t>キニュウ</t>
    </rPh>
    <phoneticPr fontId="2"/>
  </si>
  <si>
    <t>年間いくら必要かを考慮して記入</t>
    <rPh sb="0" eb="2">
      <t>ネンカン</t>
    </rPh>
    <rPh sb="5" eb="7">
      <t>ヒツヨウ</t>
    </rPh>
    <rPh sb="9" eb="11">
      <t>コウリョ</t>
    </rPh>
    <rPh sb="13" eb="15">
      <t>キニュウ</t>
    </rPh>
    <phoneticPr fontId="2"/>
  </si>
  <si>
    <t>所得税・法人税・住民税を見積もって記入</t>
    <rPh sb="0" eb="3">
      <t>ショトクゼイ</t>
    </rPh>
    <rPh sb="4" eb="7">
      <t>ホウジンゼイ</t>
    </rPh>
    <rPh sb="8" eb="11">
      <t>ジュウミンゼイ</t>
    </rPh>
    <rPh sb="12" eb="14">
      <t>ミツ</t>
    </rPh>
    <rPh sb="17" eb="19">
      <t>キニュウ</t>
    </rPh>
    <phoneticPr fontId="2"/>
  </si>
  <si>
    <t>その他支出があれば記入</t>
    <rPh sb="2" eb="3">
      <t>タ</t>
    </rPh>
    <rPh sb="3" eb="5">
      <t>シシュツ</t>
    </rPh>
    <rPh sb="9" eb="11">
      <t>キニュウ</t>
    </rPh>
    <phoneticPr fontId="2"/>
  </si>
  <si>
    <t>毎年の繰越額がマイナスにならない（資金の余裕をもって翌年を迎える）ように組んでいく。</t>
    <rPh sb="0" eb="2">
      <t>マイトシ</t>
    </rPh>
    <rPh sb="3" eb="5">
      <t>クリコシ</t>
    </rPh>
    <rPh sb="5" eb="6">
      <t>ガク</t>
    </rPh>
    <rPh sb="17" eb="19">
      <t>シキン</t>
    </rPh>
    <rPh sb="20" eb="22">
      <t>ヨユウ</t>
    </rPh>
    <rPh sb="26" eb="28">
      <t>ヨクネン</t>
    </rPh>
    <rPh sb="29" eb="30">
      <t>ムカ</t>
    </rPh>
    <rPh sb="36" eb="37">
      <t>ク</t>
    </rPh>
    <phoneticPr fontId="2"/>
  </si>
  <si>
    <t>※「１０．収支計画」「８．資金計画」シートと連動させています。</t>
    <rPh sb="5" eb="7">
      <t>シュウシ</t>
    </rPh>
    <rPh sb="7" eb="9">
      <t>ケイカク</t>
    </rPh>
    <rPh sb="13" eb="15">
      <t>シキン</t>
    </rPh>
    <rPh sb="15" eb="17">
      <t>ケイカク</t>
    </rPh>
    <rPh sb="22" eb="24">
      <t>レンドウ</t>
    </rPh>
    <phoneticPr fontId="2"/>
  </si>
  <si>
    <t>10_「売上高」の合計額と連動</t>
    <rPh sb="4" eb="6">
      <t>ウリアゲ</t>
    </rPh>
    <rPh sb="6" eb="7">
      <t>ダカ</t>
    </rPh>
    <rPh sb="9" eb="11">
      <t>ゴウケイ</t>
    </rPh>
    <rPh sb="11" eb="12">
      <t>ガク</t>
    </rPh>
    <rPh sb="13" eb="15">
      <t>レンドウ</t>
    </rPh>
    <phoneticPr fontId="2"/>
  </si>
  <si>
    <t>10_「作業委託費」と連動</t>
    <rPh sb="4" eb="6">
      <t>サギョウ</t>
    </rPh>
    <rPh sb="6" eb="8">
      <t>イタク</t>
    </rPh>
    <rPh sb="8" eb="9">
      <t>ヒ</t>
    </rPh>
    <rPh sb="11" eb="13">
      <t>レンドウ</t>
    </rPh>
    <phoneticPr fontId="2"/>
  </si>
  <si>
    <t>10_「交付金・その他」と連動</t>
    <rPh sb="4" eb="7">
      <t>コウフキン</t>
    </rPh>
    <rPh sb="10" eb="11">
      <t>タ</t>
    </rPh>
    <rPh sb="13" eb="15">
      <t>レンドウ</t>
    </rPh>
    <phoneticPr fontId="2"/>
  </si>
  <si>
    <t>10_「種苗費＋肥料費＋農薬費＋諸材料費」と連動</t>
    <rPh sb="4" eb="6">
      <t>シュビョウ</t>
    </rPh>
    <rPh sb="6" eb="7">
      <t>ヒ</t>
    </rPh>
    <rPh sb="8" eb="10">
      <t>ヒリョウ</t>
    </rPh>
    <rPh sb="10" eb="11">
      <t>ヒ</t>
    </rPh>
    <rPh sb="12" eb="14">
      <t>ノウヤク</t>
    </rPh>
    <rPh sb="14" eb="15">
      <t>ヒ</t>
    </rPh>
    <rPh sb="16" eb="17">
      <t>ショ</t>
    </rPh>
    <rPh sb="17" eb="20">
      <t>ザイリョウヒ</t>
    </rPh>
    <rPh sb="22" eb="24">
      <t>レンドウ</t>
    </rPh>
    <phoneticPr fontId="2"/>
  </si>
  <si>
    <t>10_「雇用労賃」と連動</t>
    <rPh sb="4" eb="6">
      <t>コヨウ</t>
    </rPh>
    <rPh sb="6" eb="8">
      <t>ロウチン</t>
    </rPh>
    <rPh sb="10" eb="12">
      <t>レンドウ</t>
    </rPh>
    <phoneticPr fontId="2"/>
  </si>
  <si>
    <t>8_「資金返済　合計」と連動</t>
    <rPh sb="3" eb="5">
      <t>シキン</t>
    </rPh>
    <rPh sb="5" eb="7">
      <t>ヘンサイ</t>
    </rPh>
    <rPh sb="8" eb="10">
      <t>ゴウケイ</t>
    </rPh>
    <rPh sb="12" eb="14">
      <t>レンドウ</t>
    </rPh>
    <phoneticPr fontId="2"/>
  </si>
  <si>
    <t>　②具体的な農作物名</t>
    <rPh sb="2" eb="5">
      <t>グタイテキ</t>
    </rPh>
    <rPh sb="6" eb="9">
      <t>ノウサクモツ</t>
    </rPh>
    <rPh sb="9" eb="10">
      <t>メイ</t>
    </rPh>
    <phoneticPr fontId="2"/>
  </si>
  <si>
    <t>※不要な行は「非表示」とし、削除しないこと。</t>
    <rPh sb="1" eb="3">
      <t>フヨウ</t>
    </rPh>
    <rPh sb="4" eb="5">
      <t>ギョウ</t>
    </rPh>
    <rPh sb="7" eb="10">
      <t>ヒヒョウジ</t>
    </rPh>
    <rPh sb="14" eb="16">
      <t>サクジョ</t>
    </rPh>
    <phoneticPr fontId="2"/>
  </si>
  <si>
    <t>就農から５年間に必要となる施設・機械等の固定資産について、書き出してみましょう。また、年間の減価償却費や修繕費を産出してみましょう。</t>
    <rPh sb="0" eb="2">
      <t>シュウノウ</t>
    </rPh>
    <rPh sb="5" eb="7">
      <t>ネンカン</t>
    </rPh>
    <rPh sb="8" eb="10">
      <t>ヒツヨウ</t>
    </rPh>
    <rPh sb="13" eb="15">
      <t>シセツ</t>
    </rPh>
    <rPh sb="16" eb="18">
      <t>キカイ</t>
    </rPh>
    <rPh sb="18" eb="19">
      <t>トウ</t>
    </rPh>
    <rPh sb="20" eb="22">
      <t>コテイ</t>
    </rPh>
    <rPh sb="22" eb="24">
      <t>シサン</t>
    </rPh>
    <rPh sb="29" eb="30">
      <t>カ</t>
    </rPh>
    <rPh sb="31" eb="32">
      <t>ダ</t>
    </rPh>
    <rPh sb="43" eb="45">
      <t>ネンカン</t>
    </rPh>
    <rPh sb="46" eb="48">
      <t>ゲンカ</t>
    </rPh>
    <rPh sb="48" eb="50">
      <t>ショウキャク</t>
    </rPh>
    <rPh sb="50" eb="51">
      <t>ヒ</t>
    </rPh>
    <rPh sb="52" eb="55">
      <t>シュウゼンヒ</t>
    </rPh>
    <rPh sb="56" eb="58">
      <t>サンシュツ</t>
    </rPh>
    <phoneticPr fontId="2"/>
  </si>
  <si>
    <t>5年目</t>
    <phoneticPr fontId="2"/>
  </si>
  <si>
    <r>
      <rPr>
        <sz val="12"/>
        <rFont val="ＭＳ Ｐゴシック"/>
        <family val="3"/>
        <charset val="128"/>
      </rPr>
      <t>売上高
（円）</t>
    </r>
    <r>
      <rPr>
        <sz val="11"/>
        <rFont val="ＭＳ Ｐゴシック"/>
        <family val="3"/>
        <charset val="128"/>
      </rPr>
      <t xml:space="preserve">
</t>
    </r>
    <rPh sb="0" eb="2">
      <t>ウリア</t>
    </rPh>
    <rPh sb="2" eb="3">
      <t>ダカ</t>
    </rPh>
    <rPh sb="5" eb="6">
      <t>エン</t>
    </rPh>
    <phoneticPr fontId="2"/>
  </si>
  <si>
    <r>
      <rPr>
        <sz val="12"/>
        <rFont val="ＭＳ Ｐゴシック"/>
        <family val="3"/>
        <charset val="128"/>
      </rPr>
      <t>平均単価</t>
    </r>
    <r>
      <rPr>
        <sz val="11"/>
        <rFont val="ＭＳ Ｐゴシック"/>
        <family val="3"/>
        <charset val="128"/>
      </rPr>
      <t xml:space="preserve">
（円/　　　）</t>
    </r>
    <rPh sb="0" eb="2">
      <t>ヘイキン</t>
    </rPh>
    <rPh sb="2" eb="4">
      <t>タンカ</t>
    </rPh>
    <rPh sb="4" eb="5">
      <t>サンリョウ</t>
    </rPh>
    <rPh sb="6" eb="7">
      <t>エン</t>
    </rPh>
    <phoneticPr fontId="2"/>
  </si>
  <si>
    <r>
      <rPr>
        <sz val="12"/>
        <rFont val="ＭＳ Ｐゴシック"/>
        <family val="3"/>
        <charset val="128"/>
      </rPr>
      <t>年間生産量</t>
    </r>
    <r>
      <rPr>
        <sz val="11"/>
        <rFont val="ＭＳ Ｐゴシック"/>
        <family val="3"/>
        <charset val="128"/>
      </rPr>
      <t xml:space="preserve">
（　　　　）</t>
    </r>
    <rPh sb="0" eb="2">
      <t>ネンカン</t>
    </rPh>
    <rPh sb="2" eb="4">
      <t>セイサン</t>
    </rPh>
    <rPh sb="4" eb="5">
      <t>リョウ</t>
    </rPh>
    <phoneticPr fontId="2"/>
  </si>
  <si>
    <r>
      <rPr>
        <sz val="12"/>
        <rFont val="ＭＳ Ｐゴシック"/>
        <family val="3"/>
        <charset val="128"/>
      </rPr>
      <t>経営規模</t>
    </r>
    <r>
      <rPr>
        <sz val="11"/>
        <rFont val="ＭＳ Ｐゴシック"/>
        <family val="3"/>
        <charset val="128"/>
      </rPr>
      <t xml:space="preserve">
（　　　　）</t>
    </r>
    <rPh sb="0" eb="2">
      <t>ケイエイ</t>
    </rPh>
    <rPh sb="2" eb="4">
      <t>キボ</t>
    </rPh>
    <phoneticPr fontId="2"/>
  </si>
  <si>
    <t>年修繕費
÷取得価額</t>
    <rPh sb="0" eb="1">
      <t>ネン</t>
    </rPh>
    <rPh sb="1" eb="3">
      <t>シュウゼン</t>
    </rPh>
    <rPh sb="3" eb="4">
      <t>ヒ</t>
    </rPh>
    <rPh sb="6" eb="8">
      <t>シュトク</t>
    </rPh>
    <rPh sb="8" eb="10">
      <t>カガク</t>
    </rPh>
    <phoneticPr fontId="2"/>
  </si>
  <si>
    <r>
      <t xml:space="preserve">導入年
</t>
    </r>
    <r>
      <rPr>
        <sz val="9"/>
        <rFont val="ＭＳ Ｐゴシック"/>
        <family val="3"/>
        <charset val="128"/>
        <scheme val="minor"/>
      </rPr>
      <t>（〇年目）</t>
    </r>
    <rPh sb="0" eb="2">
      <t>ドウニュウ</t>
    </rPh>
    <rPh sb="2" eb="3">
      <t>ネン</t>
    </rPh>
    <rPh sb="6" eb="8">
      <t>ネンメ</t>
    </rPh>
    <phoneticPr fontId="2"/>
  </si>
  <si>
    <r>
      <t xml:space="preserve">耐用年数
</t>
    </r>
    <r>
      <rPr>
        <sz val="9"/>
        <rFont val="ＭＳ Ｐゴシック"/>
        <family val="3"/>
        <charset val="128"/>
        <scheme val="minor"/>
      </rPr>
      <t>（年）</t>
    </r>
    <rPh sb="0" eb="2">
      <t>タイヨウ</t>
    </rPh>
    <rPh sb="2" eb="4">
      <t>ネンスウ</t>
    </rPh>
    <rPh sb="6" eb="7">
      <t>ネン</t>
    </rPh>
    <phoneticPr fontId="2"/>
  </si>
  <si>
    <t>円</t>
    <rPh sb="0" eb="1">
      <t>エン</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</si>
  <si>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</si>
  <si>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</si>
  <si>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</si>
  <si>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</si>
  <si>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</si>
  <si>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元金償還</t>
    <rPh sb="0" eb="2">
      <t>ガンキン</t>
    </rPh>
    <rPh sb="2" eb="4">
      <t>ショウカン</t>
    </rPh>
    <phoneticPr fontId="2"/>
  </si>
  <si>
    <t>元金残高</t>
    <rPh sb="0" eb="2">
      <t>ガンキン</t>
    </rPh>
    <rPh sb="2" eb="4">
      <t>ザンダカ</t>
    </rPh>
    <phoneticPr fontId="2"/>
  </si>
  <si>
    <t>１１年目</t>
    <rPh sb="2" eb="4">
      <t>ネンメ</t>
    </rPh>
    <phoneticPr fontId="2"/>
  </si>
  <si>
    <t>１２年目</t>
    <rPh sb="2" eb="4">
      <t>ネンメ</t>
    </rPh>
    <phoneticPr fontId="2"/>
  </si>
  <si>
    <t>１３年目</t>
    <rPh sb="2" eb="4">
      <t>ネンメ</t>
    </rPh>
    <phoneticPr fontId="2"/>
  </si>
  <si>
    <t>１４年目</t>
    <rPh sb="2" eb="4">
      <t>ネンメ</t>
    </rPh>
    <phoneticPr fontId="2"/>
  </si>
  <si>
    <t>１５年目</t>
    <rPh sb="2" eb="4">
      <t>ネンメ</t>
    </rPh>
    <phoneticPr fontId="2"/>
  </si>
  <si>
    <t>１６年目</t>
    <rPh sb="2" eb="4">
      <t>ネンメ</t>
    </rPh>
    <phoneticPr fontId="2"/>
  </si>
  <si>
    <t>１７年目</t>
    <rPh sb="2" eb="4">
      <t>ネンメ</t>
    </rPh>
    <phoneticPr fontId="2"/>
  </si>
  <si>
    <t>計</t>
    <rPh sb="0" eb="1">
      <t>ケイ</t>
    </rPh>
    <phoneticPr fontId="2"/>
  </si>
  <si>
    <t>　資金返済計画</t>
    <rPh sb="1" eb="3">
      <t>シキン</t>
    </rPh>
    <rPh sb="3" eb="5">
      <t>ヘンサイ</t>
    </rPh>
    <rPh sb="5" eb="7">
      <t>ケイカク</t>
    </rPh>
    <phoneticPr fontId="2"/>
  </si>
  <si>
    <t>部門別償却額</t>
    <rPh sb="0" eb="3">
      <t>ブモンベツ</t>
    </rPh>
    <rPh sb="3" eb="6">
      <t>ショウキャクガク</t>
    </rPh>
    <phoneticPr fontId="2"/>
  </si>
  <si>
    <t>部門別修理費</t>
    <rPh sb="0" eb="3">
      <t>ブモンベツ</t>
    </rPh>
    <rPh sb="3" eb="6">
      <t>シュウリヒ</t>
    </rPh>
    <phoneticPr fontId="2"/>
  </si>
  <si>
    <t>別紙</t>
    <rPh sb="0" eb="2">
      <t>ベッシ</t>
    </rPh>
    <phoneticPr fontId="2"/>
  </si>
  <si>
    <t>２年後</t>
    <phoneticPr fontId="2"/>
  </si>
  <si>
    <t>３年後</t>
  </si>
  <si>
    <t>４年後</t>
  </si>
  <si>
    <t>就農２年目</t>
    <rPh sb="0" eb="2">
      <t>シュウノウ</t>
    </rPh>
    <rPh sb="3" eb="5">
      <t>ネンメ</t>
    </rPh>
    <phoneticPr fontId="18"/>
  </si>
  <si>
    <t>就農３年目</t>
    <rPh sb="0" eb="2">
      <t>シュウノウ</t>
    </rPh>
    <rPh sb="3" eb="5">
      <t>ネンメ</t>
    </rPh>
    <phoneticPr fontId="18"/>
  </si>
  <si>
    <t>就農４年目</t>
    <rPh sb="0" eb="2">
      <t>シュウノウ</t>
    </rPh>
    <rPh sb="3" eb="5">
      <t>ネンメ</t>
    </rPh>
    <phoneticPr fontId="18"/>
  </si>
  <si>
    <t>就農５年目</t>
    <rPh sb="0" eb="2">
      <t>シュウノウ</t>
    </rPh>
    <rPh sb="3" eb="5">
      <t>ネンメ</t>
    </rPh>
    <phoneticPr fontId="18"/>
  </si>
  <si>
    <t>就農２年目</t>
  </si>
  <si>
    <t>就農３年目</t>
  </si>
  <si>
    <t>就農４年目</t>
  </si>
  <si>
    <t>就農２年目</t>
    <rPh sb="0" eb="2">
      <t>シュウノウ</t>
    </rPh>
    <rPh sb="3" eb="5">
      <t>ネンメ</t>
    </rPh>
    <phoneticPr fontId="2"/>
  </si>
  <si>
    <t>就農３年目</t>
    <rPh sb="0" eb="2">
      <t>シュウノウ</t>
    </rPh>
    <rPh sb="3" eb="5">
      <t>ネンメ</t>
    </rPh>
    <phoneticPr fontId="2"/>
  </si>
  <si>
    <t>就農４年目</t>
    <rPh sb="0" eb="2">
      <t>シュウノウ</t>
    </rPh>
    <rPh sb="3" eb="5">
      <t>ネンメ</t>
    </rPh>
    <phoneticPr fontId="2"/>
  </si>
  <si>
    <t>↓</t>
    <phoneticPr fontId="2"/>
  </si>
  <si>
    <t>就農１年目</t>
    <rPh sb="0" eb="2">
      <t>シュウノウ</t>
    </rPh>
    <rPh sb="3" eb="5">
      <t>ネンメ</t>
    </rPh>
    <phoneticPr fontId="2"/>
  </si>
  <si>
    <t>就農５年目</t>
    <rPh sb="0" eb="2">
      <t>シュウノウ</t>
    </rPh>
    <rPh sb="3" eb="5">
      <t>ネンメ</t>
    </rPh>
    <phoneticPr fontId="2"/>
  </si>
  <si>
    <t>※複合経営の場合は、こちらのシートも活用してください。</t>
    <rPh sb="1" eb="3">
      <t>フクゴウ</t>
    </rPh>
    <rPh sb="3" eb="5">
      <t>ケイエイ</t>
    </rPh>
    <rPh sb="6" eb="8">
      <t>バアイ</t>
    </rPh>
    <rPh sb="18" eb="20">
      <t>カツヨウ</t>
    </rPh>
    <phoneticPr fontId="2"/>
  </si>
  <si>
    <t xml:space="preserve">青年等就農資金   </t>
    <phoneticPr fontId="2"/>
  </si>
  <si>
    <t>【日本政策金融公庫】</t>
    <phoneticPr fontId="2"/>
  </si>
  <si>
    <t xml:space="preserve">農業近代化資金  </t>
    <phoneticPr fontId="2"/>
  </si>
  <si>
    <t>【農協または信連等】</t>
    <phoneticPr fontId="2"/>
  </si>
  <si>
    <t xml:space="preserve">農業経営基盤強化資金（スーパーL)     </t>
    <phoneticPr fontId="2"/>
  </si>
  <si>
    <t>【農協】</t>
    <phoneticPr fontId="2"/>
  </si>
  <si>
    <t xml:space="preserve">農業改良資金   </t>
    <phoneticPr fontId="2"/>
  </si>
  <si>
    <t xml:space="preserve">農業経営改善促進資金（スーパーS）  </t>
    <phoneticPr fontId="2"/>
  </si>
  <si>
    <t>対象者</t>
    <rPh sb="0" eb="3">
      <t>タイショウシャ</t>
    </rPh>
    <phoneticPr fontId="2"/>
  </si>
  <si>
    <t>認定新規就農者</t>
    <rPh sb="0" eb="2">
      <t>ニンテイ</t>
    </rPh>
    <rPh sb="2" eb="4">
      <t>シンキ</t>
    </rPh>
    <rPh sb="4" eb="6">
      <t>シュウノウ</t>
    </rPh>
    <rPh sb="6" eb="7">
      <t>シャ</t>
    </rPh>
    <phoneticPr fontId="2"/>
  </si>
  <si>
    <t>認定農業者等</t>
    <rPh sb="0" eb="2">
      <t>ニンテイ</t>
    </rPh>
    <rPh sb="2" eb="5">
      <t>ノウギョウシャ</t>
    </rPh>
    <rPh sb="5" eb="6">
      <t>トウ</t>
    </rPh>
    <phoneticPr fontId="2"/>
  </si>
  <si>
    <t>エコファーマー等</t>
    <rPh sb="7" eb="8">
      <t>トウ</t>
    </rPh>
    <phoneticPr fontId="2"/>
  </si>
  <si>
    <t>認定農業者</t>
    <rPh sb="0" eb="2">
      <t>ニンテイ</t>
    </rPh>
    <rPh sb="2" eb="5">
      <t>ノウギョウシャ</t>
    </rPh>
    <phoneticPr fontId="2"/>
  </si>
  <si>
    <t>内容</t>
    <rPh sb="0" eb="2">
      <t>ナイヨウ</t>
    </rPh>
    <phoneticPr fontId="2"/>
  </si>
  <si>
    <t>認定新規就農者への無利子資金</t>
    <phoneticPr fontId="2"/>
  </si>
  <si>
    <t>一般的な施設改善等の資金</t>
    <phoneticPr fontId="2"/>
  </si>
  <si>
    <t>施設改善等の資金の中で金額の大きいものや償還年数の長いもの向けに利用</t>
    <phoneticPr fontId="2"/>
  </si>
  <si>
    <t>新たな技術へのチャレンジ資金（無利子）</t>
    <phoneticPr fontId="2"/>
  </si>
  <si>
    <t>農業経営に必要な運転資金</t>
    <phoneticPr fontId="2"/>
  </si>
  <si>
    <t>就農１０年目</t>
    <rPh sb="0" eb="2">
      <t>シュウノウ</t>
    </rPh>
    <rPh sb="4" eb="6">
      <t>ネンメ</t>
    </rPh>
    <phoneticPr fontId="2"/>
  </si>
  <si>
    <t>就農１０年目</t>
    <rPh sb="0" eb="2">
      <t>シュウノウ</t>
    </rPh>
    <rPh sb="4" eb="6">
      <t>ネンメ</t>
    </rPh>
    <phoneticPr fontId="18"/>
  </si>
  <si>
    <t>５年後</t>
  </si>
  <si>
    <t>６年後</t>
  </si>
  <si>
    <t>７年後</t>
  </si>
  <si>
    <t>８年後</t>
  </si>
  <si>
    <t>９年後</t>
  </si>
  <si>
    <t>１０年後</t>
  </si>
  <si>
    <t>就農５年目</t>
  </si>
  <si>
    <t>就農６年目</t>
  </si>
  <si>
    <t>就農７年目</t>
  </si>
  <si>
    <t>就農８年目</t>
  </si>
  <si>
    <t>就農９年目</t>
  </si>
  <si>
    <t>１０年後</t>
    <phoneticPr fontId="2"/>
  </si>
  <si>
    <t>就農６年目</t>
    <rPh sb="0" eb="2">
      <t>シュウノウ</t>
    </rPh>
    <rPh sb="3" eb="5">
      <t>ネンメ</t>
    </rPh>
    <phoneticPr fontId="2"/>
  </si>
  <si>
    <t>就農７年目</t>
    <rPh sb="0" eb="2">
      <t>シュウノウ</t>
    </rPh>
    <rPh sb="3" eb="5">
      <t>ネンメ</t>
    </rPh>
    <phoneticPr fontId="2"/>
  </si>
  <si>
    <t>就農８年目</t>
    <rPh sb="0" eb="2">
      <t>シュウノウ</t>
    </rPh>
    <rPh sb="3" eb="5">
      <t>ネンメ</t>
    </rPh>
    <phoneticPr fontId="2"/>
  </si>
  <si>
    <t>就農９年目</t>
    <rPh sb="0" eb="2">
      <t>シュウノウ</t>
    </rPh>
    <rPh sb="3" eb="5">
      <t>ネンメ</t>
    </rPh>
    <phoneticPr fontId="2"/>
  </si>
  <si>
    <t>１０年目後</t>
    <rPh sb="2" eb="4">
      <t>ネンメ</t>
    </rPh>
    <rPh sb="4" eb="5">
      <t>ゴ</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</si>
  <si>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</si>
  <si>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</si>
  <si>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</si>
  <si>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</si>
  <si>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</si>
  <si>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6年目</t>
  </si>
  <si>
    <t>7年目</t>
  </si>
  <si>
    <t>8年目</t>
  </si>
  <si>
    <t>9年目</t>
  </si>
  <si>
    <t>10年目</t>
  </si>
  <si>
    <t>売上税抜き</t>
    <rPh sb="0" eb="2">
      <t>ウリアゲ</t>
    </rPh>
    <rPh sb="2" eb="3">
      <t>ゼイ</t>
    </rPh>
    <rPh sb="3" eb="4">
      <t>ヌ</t>
    </rPh>
    <phoneticPr fontId="2"/>
  </si>
  <si>
    <t>【仮受消費税】</t>
    <rPh sb="1" eb="6">
      <t>カリウケショウヒゼイ</t>
    </rPh>
    <phoneticPr fontId="2"/>
  </si>
  <si>
    <t>支出税抜き</t>
    <rPh sb="0" eb="2">
      <t>シシュツ</t>
    </rPh>
    <rPh sb="2" eb="3">
      <t>ゼイ</t>
    </rPh>
    <rPh sb="3" eb="4">
      <t>ヌ</t>
    </rPh>
    <phoneticPr fontId="2"/>
  </si>
  <si>
    <t>【仮払消費税】</t>
    <rPh sb="1" eb="6">
      <t>カリバライショウヒゼイ</t>
    </rPh>
    <phoneticPr fontId="2"/>
  </si>
  <si>
    <t>【差引消費税（納税）】</t>
    <rPh sb="1" eb="3">
      <t>サシヒキ</t>
    </rPh>
    <rPh sb="3" eb="6">
      <t>ショウヒゼイ</t>
    </rPh>
    <rPh sb="7" eb="9">
      <t>ノウゼイ</t>
    </rPh>
    <phoneticPr fontId="2"/>
  </si>
  <si>
    <t>　総収入-必要経費（-青色申告控除）＝農業所得
　所得税額＝（農業所得-基礎控除48万円-他の控除があれば）×課税される所得に対する税率-控除額</t>
    <rPh sb="1" eb="4">
      <t>ソウシュウニュウ</t>
    </rPh>
    <rPh sb="5" eb="7">
      <t>ヒツヨウ</t>
    </rPh>
    <rPh sb="7" eb="9">
      <t>ケイヒ</t>
    </rPh>
    <rPh sb="11" eb="13">
      <t>アオイロ</t>
    </rPh>
    <rPh sb="13" eb="15">
      <t>シンコク</t>
    </rPh>
    <rPh sb="15" eb="17">
      <t>コウジョ</t>
    </rPh>
    <rPh sb="19" eb="21">
      <t>ノウギョウ</t>
    </rPh>
    <rPh sb="21" eb="23">
      <t>ショトク</t>
    </rPh>
    <rPh sb="25" eb="28">
      <t>ショトクゼイ</t>
    </rPh>
    <rPh sb="28" eb="29">
      <t>ガク</t>
    </rPh>
    <rPh sb="31" eb="33">
      <t>ノウギョウ</t>
    </rPh>
    <rPh sb="33" eb="35">
      <t>ショトク</t>
    </rPh>
    <rPh sb="36" eb="38">
      <t>キソ</t>
    </rPh>
    <rPh sb="38" eb="40">
      <t>コウジョ</t>
    </rPh>
    <rPh sb="42" eb="44">
      <t>マンエン</t>
    </rPh>
    <rPh sb="45" eb="46">
      <t>ホカ</t>
    </rPh>
    <rPh sb="47" eb="49">
      <t>コウジョ</t>
    </rPh>
    <rPh sb="55" eb="57">
      <t>カゼイ</t>
    </rPh>
    <rPh sb="60" eb="62">
      <t>ショトク</t>
    </rPh>
    <rPh sb="63" eb="64">
      <t>タイ</t>
    </rPh>
    <rPh sb="66" eb="68">
      <t>ゼイリツ</t>
    </rPh>
    <rPh sb="69" eb="71">
      <t>コウジョ</t>
    </rPh>
    <rPh sb="71" eb="72">
      <t>ガク</t>
    </rPh>
    <phoneticPr fontId="2"/>
  </si>
  <si>
    <t>青色申告控除（e-tax)
65万円</t>
    <rPh sb="0" eb="2">
      <t>アオイロ</t>
    </rPh>
    <rPh sb="2" eb="4">
      <t>シンコク</t>
    </rPh>
    <rPh sb="4" eb="6">
      <t>コウジョ</t>
    </rPh>
    <rPh sb="16" eb="18">
      <t>マンエン</t>
    </rPh>
    <phoneticPr fontId="2"/>
  </si>
  <si>
    <t>課税対象農業所得</t>
    <rPh sb="0" eb="2">
      <t>カゼイ</t>
    </rPh>
    <rPh sb="2" eb="4">
      <t>タイショウ</t>
    </rPh>
    <rPh sb="4" eb="6">
      <t>ノウギョウ</t>
    </rPh>
    <rPh sb="6" eb="8">
      <t>ショトク</t>
    </rPh>
    <phoneticPr fontId="2"/>
  </si>
  <si>
    <t>基礎控除</t>
    <rPh sb="0" eb="2">
      <t>キソ</t>
    </rPh>
    <rPh sb="2" eb="4">
      <t>コウジョ</t>
    </rPh>
    <phoneticPr fontId="2"/>
  </si>
  <si>
    <t>【所得税】</t>
    <rPh sb="1" eb="4">
      <t>ショトクゼイ</t>
    </rPh>
    <phoneticPr fontId="2"/>
  </si>
  <si>
    <t>２年目から</t>
    <rPh sb="1" eb="3">
      <t>ネンメ</t>
    </rPh>
    <phoneticPr fontId="2"/>
  </si>
  <si>
    <t>【住民税】</t>
    <rPh sb="1" eb="4">
      <t>ジュウミンゼイ</t>
    </rPh>
    <phoneticPr fontId="2"/>
  </si>
  <si>
    <t>均等割</t>
    <rPh sb="0" eb="2">
      <t>キントウ</t>
    </rPh>
    <rPh sb="2" eb="3">
      <t>ワリ</t>
    </rPh>
    <phoneticPr fontId="2"/>
  </si>
  <si>
    <t>１年目から</t>
    <rPh sb="1" eb="3">
      <t>ネンメ</t>
    </rPh>
    <phoneticPr fontId="2"/>
  </si>
  <si>
    <t>所得割</t>
    <rPh sb="0" eb="2">
      <t>ショトク</t>
    </rPh>
    <rPh sb="2" eb="3">
      <t>ワリ</t>
    </rPh>
    <phoneticPr fontId="2"/>
  </si>
  <si>
    <t>２年目から追加されるよ</t>
    <rPh sb="1" eb="3">
      <t>ネンメ</t>
    </rPh>
    <rPh sb="5" eb="7">
      <t>ツイカ</t>
    </rPh>
    <phoneticPr fontId="2"/>
  </si>
  <si>
    <t>住民税</t>
    <rPh sb="0" eb="3">
      <t>ジュウミンゼイ</t>
    </rPh>
    <phoneticPr fontId="2"/>
  </si>
  <si>
    <t xml:space="preserve">
経
営
費</t>
    <rPh sb="3" eb="4">
      <t>ケイ</t>
    </rPh>
    <rPh sb="8" eb="9">
      <t>エイ</t>
    </rPh>
    <rPh sb="13" eb="14">
      <t>ヒ</t>
    </rPh>
    <phoneticPr fontId="2"/>
  </si>
  <si>
    <t>合　　計①</t>
    <rPh sb="0" eb="1">
      <t>ア</t>
    </rPh>
    <rPh sb="3" eb="4">
      <t>ケイ</t>
    </rPh>
    <phoneticPr fontId="2"/>
  </si>
  <si>
    <t>うち育成にかかる費用②</t>
    <rPh sb="2" eb="4">
      <t>イクセイ</t>
    </rPh>
    <rPh sb="8" eb="10">
      <t>ヒヨウ</t>
    </rPh>
    <phoneticPr fontId="2"/>
  </si>
  <si>
    <t xml:space="preserve">
経
営
費</t>
    <rPh sb="3" eb="4">
      <t>キョウ</t>
    </rPh>
    <rPh sb="8" eb="9">
      <t>エイ</t>
    </rPh>
    <rPh sb="13" eb="14">
      <t>ヒ</t>
    </rPh>
    <phoneticPr fontId="2"/>
  </si>
  <si>
    <t>単価（円）</t>
    <rPh sb="3" eb="4">
      <t>エン</t>
    </rPh>
    <phoneticPr fontId="2"/>
  </si>
  <si>
    <t>面積（a）</t>
    <phoneticPr fontId="2"/>
  </si>
  <si>
    <t>収入（円）</t>
    <rPh sb="3" eb="4">
      <t>エン</t>
    </rPh>
    <phoneticPr fontId="2"/>
  </si>
  <si>
    <t>面積（a）</t>
    <rPh sb="0" eb="2">
      <t>メンセキ</t>
    </rPh>
    <phoneticPr fontId="2"/>
  </si>
  <si>
    <t>賃借料（施設機械リース）</t>
    <rPh sb="0" eb="3">
      <t>チンシャクリョウ</t>
    </rPh>
    <rPh sb="4" eb="6">
      <t>シセツ</t>
    </rPh>
    <rPh sb="6" eb="8">
      <t>キカイ</t>
    </rPh>
    <phoneticPr fontId="2"/>
  </si>
  <si>
    <t>賃借料</t>
    <rPh sb="0" eb="3">
      <t>チンシャクリョウ</t>
    </rPh>
    <phoneticPr fontId="2"/>
  </si>
  <si>
    <t xml:space="preserve">控除額
</t>
    <rPh sb="0" eb="2">
      <t>コウジョ</t>
    </rPh>
    <rPh sb="2" eb="3">
      <t>ガク</t>
    </rPh>
    <phoneticPr fontId="2"/>
  </si>
  <si>
    <t>２年目から</t>
    <rPh sb="1" eb="3">
      <t>ネンメ</t>
    </rPh>
    <phoneticPr fontId="2"/>
  </si>
  <si>
    <t>９．施設・機械等の導入　（年別様式）</t>
    <rPh sb="2" eb="4">
      <t>シセツ</t>
    </rPh>
    <rPh sb="5" eb="7">
      <t>キカイ</t>
    </rPh>
    <rPh sb="7" eb="8">
      <t>トウ</t>
    </rPh>
    <rPh sb="9" eb="11">
      <t>ドウニュウ</t>
    </rPh>
    <rPh sb="13" eb="14">
      <t>ネン</t>
    </rPh>
    <rPh sb="14" eb="15">
      <t>ベツ</t>
    </rPh>
    <rPh sb="15" eb="17">
      <t>ヨウシキ</t>
    </rPh>
    <phoneticPr fontId="2"/>
  </si>
  <si>
    <t>１０．作業時間</t>
    <rPh sb="3" eb="5">
      <t>サギョウ</t>
    </rPh>
    <rPh sb="5" eb="7">
      <t>ジカン</t>
    </rPh>
    <phoneticPr fontId="2"/>
  </si>
  <si>
    <t>１１．労働力</t>
    <rPh sb="3" eb="6">
      <t>ロウドウリョク</t>
    </rPh>
    <phoneticPr fontId="2"/>
  </si>
  <si>
    <t>１２．資金借入・返済計画</t>
    <rPh sb="3" eb="4">
      <t>シ</t>
    </rPh>
    <rPh sb="4" eb="5">
      <t>キン</t>
    </rPh>
    <rPh sb="5" eb="6">
      <t>シャク</t>
    </rPh>
    <rPh sb="6" eb="7">
      <t>ニュウ</t>
    </rPh>
    <rPh sb="8" eb="10">
      <t>ヘンサイ</t>
    </rPh>
    <rPh sb="10" eb="11">
      <t>ケイ</t>
    </rPh>
    <rPh sb="11" eb="12">
      <t>ガ</t>
    </rPh>
    <phoneticPr fontId="2"/>
  </si>
  <si>
    <t>１３．資金繰り表</t>
    <rPh sb="3" eb="5">
      <t>シキン</t>
    </rPh>
    <rPh sb="5" eb="6">
      <t>グ</t>
    </rPh>
    <rPh sb="7" eb="8">
      <t>ヒョウ</t>
    </rPh>
    <phoneticPr fontId="2"/>
  </si>
  <si>
    <t xml:space="preserve"> 　経　　営　　費</t>
    <rPh sb="2" eb="3">
      <t>ヘ</t>
    </rPh>
    <rPh sb="5" eb="6">
      <t>エイ</t>
    </rPh>
    <rPh sb="8" eb="9">
      <t>ヒ</t>
    </rPh>
    <phoneticPr fontId="2"/>
  </si>
  <si>
    <t>育成にかかる費用②</t>
    <rPh sb="0" eb="2">
      <t>イクセイ</t>
    </rPh>
    <rPh sb="6" eb="8">
      <t>ヒヨウ</t>
    </rPh>
    <phoneticPr fontId="2"/>
  </si>
  <si>
    <t>農産物以外期首棚卸高③</t>
    <rPh sb="0" eb="3">
      <t>ノウサンブツ</t>
    </rPh>
    <rPh sb="3" eb="5">
      <t>イガイ</t>
    </rPh>
    <rPh sb="5" eb="10">
      <t>キシュタナオロシダカ</t>
    </rPh>
    <phoneticPr fontId="2"/>
  </si>
  <si>
    <t>農産物以外期末棚卸高④</t>
    <rPh sb="0" eb="3">
      <t>ノウサンブツ</t>
    </rPh>
    <rPh sb="3" eb="5">
      <t>イガイ</t>
    </rPh>
    <rPh sb="5" eb="7">
      <t>キマツ</t>
    </rPh>
    <rPh sb="7" eb="9">
      <t>タナオロシ</t>
    </rPh>
    <rPh sb="9" eb="10">
      <t>ダカ</t>
    </rPh>
    <phoneticPr fontId="2"/>
  </si>
  <si>
    <t>暖房費（施設園芸）</t>
    <rPh sb="0" eb="2">
      <t>ダンボウ</t>
    </rPh>
    <rPh sb="2" eb="3">
      <t>ヒ</t>
    </rPh>
    <rPh sb="4" eb="6">
      <t>シセツ</t>
    </rPh>
    <rPh sb="6" eb="8">
      <t>エンゲイ</t>
    </rPh>
    <phoneticPr fontId="2"/>
  </si>
  <si>
    <t>暖房費（施設園芸）</t>
    <rPh sb="0" eb="2">
      <t>ダンボウ</t>
    </rPh>
    <rPh sb="2" eb="3">
      <t>ヒ</t>
    </rPh>
    <rPh sb="4" eb="6">
      <t>シセツ</t>
    </rPh>
    <rPh sb="6" eb="8">
      <t>エンゲイ</t>
    </rPh>
    <phoneticPr fontId="2"/>
  </si>
  <si>
    <t>賃借料（施設機械リース）</t>
    <rPh sb="4" eb="6">
      <t>シセツ</t>
    </rPh>
    <rPh sb="6" eb="8">
      <t>キカイ</t>
    </rPh>
    <phoneticPr fontId="2"/>
  </si>
  <si>
    <t>暖房費（施設園芸）</t>
    <rPh sb="0" eb="2">
      <t>ダンボウ</t>
    </rPh>
    <rPh sb="2" eb="3">
      <t>ヒ</t>
    </rPh>
    <rPh sb="4" eb="6">
      <t>シセツ</t>
    </rPh>
    <rPh sb="6" eb="8">
      <t>エンゲイ</t>
    </rPh>
    <phoneticPr fontId="2"/>
  </si>
  <si>
    <t>経</t>
    <rPh sb="0" eb="1">
      <t>キョウ</t>
    </rPh>
    <phoneticPr fontId="2"/>
  </si>
  <si>
    <t>営</t>
    <rPh sb="0" eb="1">
      <t>エイ</t>
    </rPh>
    <phoneticPr fontId="2"/>
  </si>
  <si>
    <t>費</t>
    <rPh sb="0" eb="1">
      <t>ヒ</t>
    </rPh>
    <phoneticPr fontId="2"/>
  </si>
  <si>
    <t>賃借料（施設機械リース）</t>
    <rPh sb="0" eb="3">
      <t>チンシャクリョウ</t>
    </rPh>
    <rPh sb="4" eb="6">
      <t>シセツ</t>
    </rPh>
    <rPh sb="6" eb="8">
      <t>キカイ</t>
    </rPh>
    <phoneticPr fontId="2"/>
  </si>
  <si>
    <t>暖房費（施設園芸）</t>
    <rPh sb="0" eb="3">
      <t>ダンボウヒ</t>
    </rPh>
    <rPh sb="4" eb="8">
      <t>シセツエンゲイ</t>
    </rPh>
    <phoneticPr fontId="2"/>
  </si>
  <si>
    <t>粗利</t>
    <rPh sb="0" eb="2">
      <t>アラリ</t>
    </rPh>
    <phoneticPr fontId="2"/>
  </si>
  <si>
    <t>人　×</t>
    <rPh sb="0" eb="1">
      <t>ニン</t>
    </rPh>
    <phoneticPr fontId="2"/>
  </si>
  <si>
    <t>日　×</t>
    <rPh sb="0" eb="1">
      <t>ニチ</t>
    </rPh>
    <phoneticPr fontId="2"/>
  </si>
  <si>
    <t>臨時雇用（パート等）</t>
    <rPh sb="0" eb="2">
      <t>リンジ</t>
    </rPh>
    <rPh sb="2" eb="4">
      <t>コヨウ</t>
    </rPh>
    <rPh sb="8" eb="9">
      <t>トウ</t>
    </rPh>
    <phoneticPr fontId="2"/>
  </si>
  <si>
    <t>円/時間 　＝</t>
    <rPh sb="0" eb="1">
      <t>エン</t>
    </rPh>
    <rPh sb="2" eb="4">
      <t>ジカン</t>
    </rPh>
    <phoneticPr fontId="2"/>
  </si>
  <si>
    <t>常時雇用</t>
    <rPh sb="0" eb="2">
      <t>ジョウジ</t>
    </rPh>
    <rPh sb="2" eb="4">
      <t>コヨウ</t>
    </rPh>
    <phoneticPr fontId="18"/>
  </si>
  <si>
    <t>円　＝</t>
    <rPh sb="0" eb="1">
      <t>エン</t>
    </rPh>
    <phoneticPr fontId="2"/>
  </si>
  <si>
    <t>　①目標とする経営</t>
    <rPh sb="2" eb="4">
      <t>モクヒョウ</t>
    </rPh>
    <rPh sb="7" eb="9">
      <t>ケイエイ</t>
    </rPh>
    <phoneticPr fontId="2"/>
  </si>
  <si>
    <t>どの様な農業経営をめざすのか、目標とする売上高や所得金額、販売方法、働き方など自由な発想で記述してください。</t>
  </si>
  <si>
    <t>②あなたの経営の特徴</t>
    <rPh sb="5" eb="7">
      <t>ケイエイ</t>
    </rPh>
    <rPh sb="8" eb="10">
      <t>トクチョウ</t>
    </rPh>
    <phoneticPr fontId="2"/>
  </si>
  <si>
    <t>①の目標とする農業経営を実現するために必要となると思われる「あなたの農業経営」の特徴・強みを記述してください。</t>
  </si>
  <si>
    <t xml:space="preserve">
</t>
    <phoneticPr fontId="2"/>
  </si>
  <si>
    <t>〇回転</t>
    <rPh sb="1" eb="3">
      <t>カイテン</t>
    </rPh>
    <phoneticPr fontId="2"/>
  </si>
  <si>
    <t>　　　　　　</t>
    <phoneticPr fontId="2"/>
  </si>
  <si>
    <t>　　　　</t>
    <phoneticPr fontId="2"/>
  </si>
  <si>
    <t>２．収支内訳（１部門）</t>
    <rPh sb="2" eb="4">
      <t>シュウシ</t>
    </rPh>
    <rPh sb="4" eb="6">
      <t>ウチワケ</t>
    </rPh>
    <phoneticPr fontId="2"/>
  </si>
  <si>
    <t>２．収支内訳（部門別）</t>
    <rPh sb="2" eb="4">
      <t>シュウシ</t>
    </rPh>
    <rPh sb="4" eb="6">
      <t>ウチワケ</t>
    </rPh>
    <phoneticPr fontId="2"/>
  </si>
  <si>
    <t>３．収支計画（１部門のみ）</t>
    <rPh sb="2" eb="4">
      <t>シュウシ</t>
    </rPh>
    <rPh sb="4" eb="6">
      <t>ケイカク</t>
    </rPh>
    <rPh sb="8" eb="10">
      <t>ブモン</t>
    </rPh>
    <phoneticPr fontId="2"/>
  </si>
  <si>
    <t>３．収支計画（部門別）</t>
    <rPh sb="2" eb="4">
      <t>シュウシ</t>
    </rPh>
    <rPh sb="4" eb="6">
      <t>ケイカク</t>
    </rPh>
    <rPh sb="7" eb="9">
      <t>ブモン</t>
    </rPh>
    <rPh sb="9" eb="10">
      <t>ベツ</t>
    </rPh>
    <phoneticPr fontId="2"/>
  </si>
  <si>
    <t>４．生産計画</t>
    <rPh sb="2" eb="4">
      <t>セイサン</t>
    </rPh>
    <rPh sb="4" eb="6">
      <t>ケイカク</t>
    </rPh>
    <phoneticPr fontId="2"/>
  </si>
  <si>
    <t>５．作付体系</t>
    <rPh sb="2" eb="3">
      <t>サク</t>
    </rPh>
    <rPh sb="3" eb="4">
      <t>ヅ</t>
    </rPh>
    <rPh sb="4" eb="6">
      <t>タイケイ</t>
    </rPh>
    <phoneticPr fontId="2"/>
  </si>
  <si>
    <t>７．農業経営に必要なもの</t>
    <rPh sb="2" eb="4">
      <t>ノウギョウ</t>
    </rPh>
    <rPh sb="4" eb="6">
      <t>ケイエイ</t>
    </rPh>
    <rPh sb="7" eb="9">
      <t>ヒツヨウ</t>
    </rPh>
    <phoneticPr fontId="2"/>
  </si>
  <si>
    <t>８．農地確保</t>
    <rPh sb="2" eb="4">
      <t>ノウチ</t>
    </rPh>
    <rPh sb="4" eb="6">
      <t>カクホ</t>
    </rPh>
    <phoneticPr fontId="2"/>
  </si>
  <si>
    <t>９．施設・機械等の導入　（部門別様式）</t>
    <rPh sb="2" eb="4">
      <t>シセツ</t>
    </rPh>
    <rPh sb="5" eb="7">
      <t>キカイ</t>
    </rPh>
    <rPh sb="7" eb="8">
      <t>トウ</t>
    </rPh>
    <rPh sb="9" eb="11">
      <t>ドウニュウ</t>
    </rPh>
    <rPh sb="13" eb="15">
      <t>ブモン</t>
    </rPh>
    <rPh sb="15" eb="16">
      <t>ベツ</t>
    </rPh>
    <rPh sb="16" eb="18">
      <t>ヨウシキ</t>
    </rPh>
    <phoneticPr fontId="2"/>
  </si>
  <si>
    <t>２．収支内訳</t>
    <rPh sb="2" eb="4">
      <t>シュウシ</t>
    </rPh>
    <rPh sb="4" eb="6">
      <t>ウチワケ</t>
    </rPh>
    <phoneticPr fontId="2"/>
  </si>
  <si>
    <t>３．収支計画</t>
    <rPh sb="2" eb="4">
      <t>シュウシ</t>
    </rPh>
    <rPh sb="4" eb="6">
      <t>ケイカク</t>
    </rPh>
    <phoneticPr fontId="2"/>
  </si>
  <si>
    <t>４．生産計画（主要作物）</t>
    <rPh sb="2" eb="4">
      <t>セイサン</t>
    </rPh>
    <rPh sb="4" eb="6">
      <t>ケイカク</t>
    </rPh>
    <rPh sb="7" eb="9">
      <t>シュヨウ</t>
    </rPh>
    <rPh sb="9" eb="11">
      <t>サクモツ</t>
    </rPh>
    <phoneticPr fontId="2"/>
  </si>
  <si>
    <t>５．生産計画（受託・加工）</t>
    <rPh sb="2" eb="4">
      <t>セイサン</t>
    </rPh>
    <rPh sb="4" eb="6">
      <t>ケイカク</t>
    </rPh>
    <rPh sb="7" eb="9">
      <t>ジュタク</t>
    </rPh>
    <rPh sb="10" eb="12">
      <t>カコウ</t>
    </rPh>
    <phoneticPr fontId="2"/>
  </si>
  <si>
    <t>６．作付体系</t>
    <rPh sb="2" eb="6">
      <t>サクツケタイケイ</t>
    </rPh>
    <phoneticPr fontId="2"/>
  </si>
  <si>
    <t>９．施設機械</t>
    <rPh sb="2" eb="4">
      <t>シセツ</t>
    </rPh>
    <rPh sb="4" eb="6">
      <t>キカイ</t>
    </rPh>
    <phoneticPr fontId="2"/>
  </si>
  <si>
    <t>10．作業時間</t>
    <rPh sb="3" eb="5">
      <t>サギョウ</t>
    </rPh>
    <rPh sb="5" eb="7">
      <t>ジカン</t>
    </rPh>
    <phoneticPr fontId="2"/>
  </si>
  <si>
    <t>11．労働力</t>
    <rPh sb="3" eb="6">
      <t>ロウドウリョク</t>
    </rPh>
    <phoneticPr fontId="2"/>
  </si>
  <si>
    <t>12．資金計画</t>
    <rPh sb="3" eb="5">
      <t>シキン</t>
    </rPh>
    <rPh sb="5" eb="7">
      <t>ケイカク</t>
    </rPh>
    <phoneticPr fontId="2"/>
  </si>
  <si>
    <t>13．資金繰り表</t>
    <rPh sb="3" eb="5">
      <t>シキン</t>
    </rPh>
    <rPh sb="5" eb="6">
      <t>グ</t>
    </rPh>
    <rPh sb="7" eb="8">
      <t>ヒョウ</t>
    </rPh>
    <phoneticPr fontId="2"/>
  </si>
  <si>
    <t>賃借料</t>
    <phoneticPr fontId="2"/>
  </si>
  <si>
    <t>賃借料</t>
    <rPh sb="0" eb="3">
      <t>チンシャクリョウ</t>
    </rPh>
    <phoneticPr fontId="2"/>
  </si>
  <si>
    <t>借入額
（円）</t>
    <rPh sb="0" eb="2">
      <t>カリイレ</t>
    </rPh>
    <rPh sb="2" eb="3">
      <t>ガク</t>
    </rPh>
    <rPh sb="5" eb="6">
      <t>エン</t>
    </rPh>
    <phoneticPr fontId="2"/>
  </si>
  <si>
    <t>経営規模　年次別計画（a)</t>
    <rPh sb="0" eb="2">
      <t>ケイエイ</t>
    </rPh>
    <rPh sb="2" eb="4">
      <t>キボ</t>
    </rPh>
    <rPh sb="5" eb="8">
      <t>ネンジベツ</t>
    </rPh>
    <rPh sb="8" eb="10">
      <t>ケイカク</t>
    </rPh>
    <phoneticPr fontId="2"/>
  </si>
  <si>
    <t>田
(a)</t>
    <phoneticPr fontId="2"/>
  </si>
  <si>
    <t>畑
(a)</t>
    <phoneticPr fontId="2"/>
  </si>
  <si>
    <t>購入費
(円）</t>
    <rPh sb="0" eb="2">
      <t>コウニュウ</t>
    </rPh>
    <rPh sb="2" eb="3">
      <t>ヒ</t>
    </rPh>
    <rPh sb="5" eb="6">
      <t>エン</t>
    </rPh>
    <phoneticPr fontId="2"/>
  </si>
  <si>
    <t>田
（a）</t>
    <phoneticPr fontId="2"/>
  </si>
  <si>
    <t>畑
（a）</t>
    <phoneticPr fontId="2"/>
  </si>
  <si>
    <t>支払
地代
（円）</t>
    <rPh sb="0" eb="2">
      <t>シハライ</t>
    </rPh>
    <rPh sb="3" eb="5">
      <t>チダイ</t>
    </rPh>
    <rPh sb="7" eb="8">
      <t>エン</t>
    </rPh>
    <phoneticPr fontId="2"/>
  </si>
  <si>
    <t>税率
５％～４５％</t>
    <rPh sb="0" eb="2">
      <t>ゼイリツ</t>
    </rPh>
    <phoneticPr fontId="2"/>
  </si>
  <si>
    <t>住民税合計</t>
    <rPh sb="0" eb="3">
      <t>ジュウミンゼイ</t>
    </rPh>
    <rPh sb="3" eb="5">
      <t>ゴウケイ</t>
    </rPh>
    <phoneticPr fontId="2"/>
  </si>
  <si>
    <r>
      <rPr>
        <sz val="11"/>
        <color theme="1"/>
        <rFont val="ＭＳ Ｐゴシック"/>
        <family val="3"/>
        <charset val="128"/>
      </rPr>
      <t>目標とする所得：</t>
    </r>
    <r>
      <rPr>
        <sz val="11"/>
        <rFont val="ＭＳ Ｐゴシック"/>
        <family val="3"/>
        <charset val="128"/>
      </rPr>
      <t xml:space="preserve">
</t>
    </r>
    <r>
      <rPr>
        <strike/>
        <sz val="11"/>
        <rFont val="ＭＳ Ｐゴシック"/>
        <family val="3"/>
        <charset val="128"/>
      </rPr>
      <t xml:space="preserve">
</t>
    </r>
    <r>
      <rPr>
        <sz val="11"/>
        <rFont val="ＭＳ Ｐゴシック"/>
        <family val="3"/>
        <charset val="128"/>
      </rPr>
      <t xml:space="preserve">
</t>
    </r>
    <rPh sb="0" eb="2">
      <t>モクヒョウ</t>
    </rPh>
    <rPh sb="5" eb="7">
      <t>ショトク</t>
    </rPh>
    <phoneticPr fontId="2"/>
  </si>
  <si>
    <t>【仮払消費税】</t>
    <rPh sb="1" eb="3">
      <t>カリバライ</t>
    </rPh>
    <rPh sb="3" eb="6">
      <t>ショウヒゼイ</t>
    </rPh>
    <phoneticPr fontId="2"/>
  </si>
  <si>
    <t>施設機械税込（シート９より）</t>
    <rPh sb="0" eb="2">
      <t>シセツ</t>
    </rPh>
    <rPh sb="2" eb="4">
      <t>キカイ</t>
    </rPh>
    <rPh sb="4" eb="5">
      <t>ゼイ</t>
    </rPh>
    <rPh sb="5" eb="6">
      <t>コ</t>
    </rPh>
    <phoneticPr fontId="2"/>
  </si>
  <si>
    <t>施設機械税抜き</t>
    <rPh sb="0" eb="4">
      <t>シセツキカイ</t>
    </rPh>
    <rPh sb="4" eb="5">
      <t>ゼイ</t>
    </rPh>
    <rPh sb="5" eb="6">
      <t>ヌ</t>
    </rPh>
    <phoneticPr fontId="2"/>
  </si>
  <si>
    <t>売上高（△△部門）</t>
    <rPh sb="0" eb="2">
      <t>ウリアゲ</t>
    </rPh>
    <rPh sb="2" eb="3">
      <t>ダカ</t>
    </rPh>
    <rPh sb="6" eb="8">
      <t>ブモン</t>
    </rPh>
    <phoneticPr fontId="2"/>
  </si>
  <si>
    <t>売上高（▽▽部門）</t>
    <rPh sb="0" eb="2">
      <t>ウリアゲ</t>
    </rPh>
    <rPh sb="2" eb="3">
      <t>ダカ</t>
    </rPh>
    <rPh sb="6" eb="8">
      <t>ブモン</t>
    </rPh>
    <phoneticPr fontId="2"/>
  </si>
  <si>
    <t>消費税</t>
    <rPh sb="0" eb="3">
      <t>ショウヒゼイ</t>
    </rPh>
    <phoneticPr fontId="2"/>
  </si>
  <si>
    <t>10_「動力光熱費＋小農具費＋修繕費＋賃借料＋荷造運賃手数料＋共済掛金＋土地改良水利費＋支払地代＋支払利息＋租税公課＋消費税＋その他」と連動</t>
    <rPh sb="4" eb="6">
      <t>ドウリョク</t>
    </rPh>
    <rPh sb="6" eb="9">
      <t>コウネツヒ</t>
    </rPh>
    <rPh sb="10" eb="13">
      <t>ショウノウグ</t>
    </rPh>
    <rPh sb="13" eb="14">
      <t>ヒ</t>
    </rPh>
    <rPh sb="15" eb="18">
      <t>シュウゼンヒ</t>
    </rPh>
    <rPh sb="19" eb="22">
      <t>チンシャクリョウ</t>
    </rPh>
    <rPh sb="23" eb="25">
      <t>ニヅク</t>
    </rPh>
    <rPh sb="25" eb="27">
      <t>ウンチン</t>
    </rPh>
    <rPh sb="27" eb="30">
      <t>テスウリョウ</t>
    </rPh>
    <rPh sb="31" eb="33">
      <t>キョウサイ</t>
    </rPh>
    <rPh sb="33" eb="35">
      <t>カケキン</t>
    </rPh>
    <rPh sb="36" eb="38">
      <t>トチ</t>
    </rPh>
    <rPh sb="38" eb="40">
      <t>カイリョウ</t>
    </rPh>
    <rPh sb="40" eb="42">
      <t>スイリ</t>
    </rPh>
    <rPh sb="42" eb="43">
      <t>ヒ</t>
    </rPh>
    <rPh sb="44" eb="46">
      <t>シハラ</t>
    </rPh>
    <rPh sb="46" eb="48">
      <t>チダイ</t>
    </rPh>
    <rPh sb="49" eb="51">
      <t>シハライ</t>
    </rPh>
    <rPh sb="51" eb="53">
      <t>リソク</t>
    </rPh>
    <rPh sb="54" eb="56">
      <t>ソゼイ</t>
    </rPh>
    <rPh sb="56" eb="58">
      <t>コウカ</t>
    </rPh>
    <rPh sb="59" eb="62">
      <t>ショウヒゼイ</t>
    </rPh>
    <rPh sb="65" eb="66">
      <t>タ</t>
    </rPh>
    <rPh sb="68" eb="70">
      <t>レンドウ</t>
    </rPh>
    <phoneticPr fontId="2"/>
  </si>
  <si>
    <t>雑収入（消費税還付）</t>
    <rPh sb="0" eb="3">
      <t>ザツシュウニュウ</t>
    </rPh>
    <rPh sb="4" eb="7">
      <t>ショウヒゼイ</t>
    </rPh>
    <rPh sb="7" eb="9">
      <t>カンプ</t>
    </rPh>
    <phoneticPr fontId="2"/>
  </si>
  <si>
    <t>費用合計①－②＋③－④</t>
    <rPh sb="0" eb="2">
      <t>ヒヨウ</t>
    </rPh>
    <rPh sb="2" eb="4">
      <t>ゴウケイ</t>
    </rPh>
    <phoneticPr fontId="2"/>
  </si>
  <si>
    <t>雑収入（消費税還付）</t>
    <rPh sb="0" eb="3">
      <t>ザツシュウニュウ</t>
    </rPh>
    <rPh sb="4" eb="9">
      <t>ショウヒゼイカンプ</t>
    </rPh>
    <phoneticPr fontId="2"/>
  </si>
  <si>
    <t>R7年、8年</t>
    <rPh sb="2" eb="3">
      <t>ネン</t>
    </rPh>
    <rPh sb="5" eb="6">
      <t>ネン</t>
    </rPh>
    <phoneticPr fontId="2"/>
  </si>
  <si>
    <t>R9年以降</t>
    <rPh sb="2" eb="5">
      <t>ネンイコウ</t>
    </rPh>
    <phoneticPr fontId="2"/>
  </si>
  <si>
    <t>合計所得</t>
    <rPh sb="0" eb="2">
      <t>ゴウケイ</t>
    </rPh>
    <rPh sb="2" eb="4">
      <t>ショトク</t>
    </rPh>
    <phoneticPr fontId="2"/>
  </si>
  <si>
    <t>132万円以下</t>
    <rPh sb="3" eb="5">
      <t>マンエン</t>
    </rPh>
    <rPh sb="5" eb="7">
      <t>イカ</t>
    </rPh>
    <phoneticPr fontId="2"/>
  </si>
  <si>
    <t>132万～336万円以下</t>
    <rPh sb="3" eb="4">
      <t>マン</t>
    </rPh>
    <rPh sb="8" eb="10">
      <t>マンエン</t>
    </rPh>
    <rPh sb="10" eb="12">
      <t>イカ</t>
    </rPh>
    <phoneticPr fontId="2"/>
  </si>
  <si>
    <t>336万円超489万円以下</t>
    <rPh sb="3" eb="5">
      <t>マンエン</t>
    </rPh>
    <rPh sb="5" eb="6">
      <t>コ</t>
    </rPh>
    <rPh sb="9" eb="11">
      <t>マンエン</t>
    </rPh>
    <rPh sb="11" eb="13">
      <t>イカ</t>
    </rPh>
    <phoneticPr fontId="2"/>
  </si>
  <si>
    <t>489万円超655万円以下</t>
    <rPh sb="3" eb="5">
      <t>マンエン</t>
    </rPh>
    <rPh sb="5" eb="6">
      <t>コ</t>
    </rPh>
    <rPh sb="9" eb="11">
      <t>マンエン</t>
    </rPh>
    <rPh sb="11" eb="13">
      <t>イカ</t>
    </rPh>
    <phoneticPr fontId="2"/>
  </si>
  <si>
    <t>655万円越2350万円以下</t>
    <rPh sb="3" eb="5">
      <t>マンエン</t>
    </rPh>
    <rPh sb="5" eb="6">
      <t>コ</t>
    </rPh>
    <rPh sb="10" eb="12">
      <t>マンエン</t>
    </rPh>
    <rPh sb="12" eb="14">
      <t>イカ</t>
    </rPh>
    <phoneticPr fontId="2"/>
  </si>
  <si>
    <t>95万円</t>
    <rPh sb="2" eb="4">
      <t>マンエン</t>
    </rPh>
    <phoneticPr fontId="2"/>
  </si>
  <si>
    <t>58万円</t>
    <rPh sb="2" eb="4">
      <t>マンエン</t>
    </rPh>
    <phoneticPr fontId="2"/>
  </si>
  <si>
    <t>88万円</t>
    <rPh sb="2" eb="4">
      <t>マンエン</t>
    </rPh>
    <phoneticPr fontId="2"/>
  </si>
  <si>
    <t>68万円</t>
    <rPh sb="2" eb="4">
      <t>マンエン</t>
    </rPh>
    <phoneticPr fontId="2"/>
  </si>
  <si>
    <t>63万円</t>
    <rPh sb="2" eb="4">
      <t>マンエン</t>
    </rPh>
    <phoneticPr fontId="2"/>
  </si>
  <si>
    <t>税率</t>
    <rPh sb="0" eb="2">
      <t>ゼイリツ</t>
    </rPh>
    <phoneticPr fontId="2"/>
  </si>
  <si>
    <t>課税対象所得</t>
    <rPh sb="0" eb="2">
      <t>カゼイ</t>
    </rPh>
    <rPh sb="2" eb="4">
      <t>タイショウ</t>
    </rPh>
    <rPh sb="4" eb="6">
      <t>ショトク</t>
    </rPh>
    <phoneticPr fontId="2"/>
  </si>
  <si>
    <t>1,000～1,949,000円</t>
    <rPh sb="15" eb="16">
      <t>エン</t>
    </rPh>
    <phoneticPr fontId="2"/>
  </si>
  <si>
    <t>1,950,000～3,299,000円</t>
    <rPh sb="19" eb="20">
      <t>エン</t>
    </rPh>
    <phoneticPr fontId="2"/>
  </si>
  <si>
    <t>3,300,000～6,949,000円</t>
    <rPh sb="19" eb="20">
      <t>エン</t>
    </rPh>
    <phoneticPr fontId="2"/>
  </si>
  <si>
    <t>6,950,000～8,999,000円</t>
    <rPh sb="19" eb="20">
      <t>エン</t>
    </rPh>
    <phoneticPr fontId="2"/>
  </si>
  <si>
    <t>9,000,000～17,999,000円</t>
    <rPh sb="20" eb="21">
      <t>エン</t>
    </rPh>
    <phoneticPr fontId="2"/>
  </si>
  <si>
    <t>18,000,000～39,999,000円</t>
    <rPh sb="21" eb="22">
      <t>エン</t>
    </rPh>
    <phoneticPr fontId="2"/>
  </si>
  <si>
    <t>40,000,000円以上</t>
    <rPh sb="10" eb="13">
      <t>エンイジョウ</t>
    </rPh>
    <phoneticPr fontId="2"/>
  </si>
  <si>
    <t>控除額</t>
    <rPh sb="0" eb="2">
      <t>コウジョ</t>
    </rPh>
    <rPh sb="2" eb="3">
      <t>ガク</t>
    </rPh>
    <phoneticPr fontId="2"/>
  </si>
  <si>
    <t>0円</t>
    <rPh sb="1" eb="2">
      <t>エン</t>
    </rPh>
    <phoneticPr fontId="2"/>
  </si>
  <si>
    <t>97,500円</t>
    <rPh sb="6" eb="7">
      <t>エン</t>
    </rPh>
    <phoneticPr fontId="2"/>
  </si>
  <si>
    <t>427,500円</t>
    <rPh sb="7" eb="8">
      <t>エン</t>
    </rPh>
    <phoneticPr fontId="2"/>
  </si>
  <si>
    <t>636,000円</t>
    <rPh sb="7" eb="8">
      <t>エン</t>
    </rPh>
    <phoneticPr fontId="2"/>
  </si>
  <si>
    <t>1,536,000円</t>
    <rPh sb="9" eb="10">
      <t>エン</t>
    </rPh>
    <phoneticPr fontId="2"/>
  </si>
  <si>
    <t>2,796,000円</t>
    <rPh sb="9" eb="10">
      <t>エン</t>
    </rPh>
    <phoneticPr fontId="2"/>
  </si>
  <si>
    <t>4,796,000円</t>
    <rPh sb="9" eb="10">
      <t>エン</t>
    </rPh>
    <phoneticPr fontId="2"/>
  </si>
  <si>
    <t>表１　基礎控除</t>
    <rPh sb="0" eb="1">
      <t>ヒョウ</t>
    </rPh>
    <rPh sb="3" eb="5">
      <t>キソ</t>
    </rPh>
    <rPh sb="5" eb="7">
      <t>コウジョ</t>
    </rPh>
    <phoneticPr fontId="2"/>
  </si>
  <si>
    <t>表２　税率</t>
    <rPh sb="0" eb="1">
      <t>ヒョウ</t>
    </rPh>
    <rPh sb="3" eb="5">
      <t>ゼイリツ</t>
    </rPh>
    <phoneticPr fontId="2"/>
  </si>
  <si>
    <t>基礎控除（表１）</t>
    <rPh sb="0" eb="2">
      <t>キソ</t>
    </rPh>
    <rPh sb="2" eb="4">
      <t>コウジョ</t>
    </rPh>
    <rPh sb="5" eb="6">
      <t>ヒョウ</t>
    </rPh>
    <phoneticPr fontId="2"/>
  </si>
  <si>
    <t>税率（表２）
５％～４５％</t>
    <rPh sb="0" eb="2">
      <t>ゼイリツ</t>
    </rPh>
    <rPh sb="3" eb="4">
      <t>ヒョウ</t>
    </rPh>
    <phoneticPr fontId="2"/>
  </si>
  <si>
    <r>
      <rPr>
        <sz val="11"/>
        <rFont val="ＭＳ Ｐゴシック"/>
        <family val="3"/>
        <charset val="128"/>
      </rPr>
      <t>控除額（表２）</t>
    </r>
    <r>
      <rPr>
        <sz val="10"/>
        <rFont val="ＭＳ Ｐゴシック"/>
        <family val="3"/>
        <charset val="128"/>
      </rPr>
      <t xml:space="preserve">
</t>
    </r>
    <rPh sb="0" eb="2">
      <t>コウジョ</t>
    </rPh>
    <rPh sb="2" eb="3">
      <t>ガク</t>
    </rPh>
    <rPh sb="4" eb="5">
      <t>ヒョウ</t>
    </rPh>
    <phoneticPr fontId="2"/>
  </si>
  <si>
    <t>素畜費</t>
    <rPh sb="0" eb="1">
      <t>ソ</t>
    </rPh>
    <rPh sb="1" eb="2">
      <t>チク</t>
    </rPh>
    <rPh sb="2" eb="3">
      <t>ヒ</t>
    </rPh>
    <phoneticPr fontId="2"/>
  </si>
  <si>
    <t>飼料費</t>
    <rPh sb="0" eb="2">
      <t>シリョウ</t>
    </rPh>
    <rPh sb="2" eb="3">
      <t>ヒ</t>
    </rPh>
    <phoneticPr fontId="2"/>
  </si>
  <si>
    <t>医薬品費</t>
    <rPh sb="0" eb="3">
      <t>イヤクヒン</t>
    </rPh>
    <rPh sb="3" eb="4">
      <t>ヒ</t>
    </rPh>
    <phoneticPr fontId="2"/>
  </si>
  <si>
    <t>飼養頭数（頭）</t>
    <rPh sb="0" eb="2">
      <t>シヨウ</t>
    </rPh>
    <rPh sb="2" eb="4">
      <t>トウスウ</t>
    </rPh>
    <rPh sb="5" eb="6">
      <t>トウ</t>
    </rPh>
    <phoneticPr fontId="2"/>
  </si>
  <si>
    <t>年間出荷頭数（頭）</t>
    <rPh sb="0" eb="2">
      <t>ネンカン</t>
    </rPh>
    <rPh sb="2" eb="4">
      <t>シュッカ</t>
    </rPh>
    <rPh sb="4" eb="6">
      <t>トウスウ</t>
    </rPh>
    <rPh sb="7" eb="8">
      <t>トウ</t>
    </rPh>
    <phoneticPr fontId="2"/>
  </si>
  <si>
    <t>素畜費</t>
    <rPh sb="0" eb="1">
      <t>モト</t>
    </rPh>
    <rPh sb="1" eb="2">
      <t>チク</t>
    </rPh>
    <rPh sb="2" eb="3">
      <t>ヒ</t>
    </rPh>
    <phoneticPr fontId="2"/>
  </si>
  <si>
    <t>か月</t>
    <rPh sb="1" eb="2">
      <t>ゲツ</t>
    </rPh>
    <phoneticPr fontId="2"/>
  </si>
  <si>
    <t>飼養期間</t>
    <rPh sb="0" eb="2">
      <t>シヨウ</t>
    </rPh>
    <rPh sb="2" eb="4">
      <t>キカン</t>
    </rPh>
    <phoneticPr fontId="2"/>
  </si>
  <si>
    <t>（牛１頭当たり）</t>
    <rPh sb="1" eb="2">
      <t>ウシ</t>
    </rPh>
    <rPh sb="3" eb="4">
      <t>トウ</t>
    </rPh>
    <rPh sb="4" eb="5">
      <t>ア</t>
    </rPh>
    <phoneticPr fontId="2"/>
  </si>
  <si>
    <t>1年あたりの粗利</t>
    <rPh sb="1" eb="2">
      <t>ネン</t>
    </rPh>
    <rPh sb="6" eb="8">
      <t>アラリ</t>
    </rPh>
    <phoneticPr fontId="2"/>
  </si>
  <si>
    <t>飼養期間（月）</t>
    <rPh sb="0" eb="2">
      <t>シヨウ</t>
    </rPh>
    <rPh sb="2" eb="4">
      <t>キカン</t>
    </rPh>
    <rPh sb="5" eb="6">
      <t>ゲツ</t>
    </rPh>
    <phoneticPr fontId="2"/>
  </si>
  <si>
    <t>年間導入頭数（頭）</t>
    <rPh sb="0" eb="2">
      <t>ネンカン</t>
    </rPh>
    <rPh sb="2" eb="4">
      <t>ドウニュウ</t>
    </rPh>
    <rPh sb="4" eb="6">
      <t>トウスウ</t>
    </rPh>
    <rPh sb="7" eb="8">
      <t>トウ</t>
    </rPh>
    <phoneticPr fontId="2"/>
  </si>
  <si>
    <t>飼養期間（月）</t>
    <rPh sb="0" eb="2">
      <t>シヨウ</t>
    </rPh>
    <rPh sb="2" eb="4">
      <t>キカン</t>
    </rPh>
    <rPh sb="5" eb="6">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</si>
</sst>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76" formatCode="#,##0_ "/>
    <numFmt numFmtId="177" formatCode="#,##0.0_ "/>
    <numFmt numFmtId="178" formatCode="###.#&quot;kg&quot;_ "/>
    <numFmt numFmtId="179" formatCode="###.#&quot;L&quot;"/>
    <numFmt numFmtId="180" formatCode="##&quot;袋&quot;\ "/>
    <numFmt numFmtId="181" formatCode="##&quot;ha&quot;"/>
    <numFmt numFmtId="182" formatCode="0.0%"/>
    <numFmt numFmtId="183" formatCode="0.0;0;"/>
    <numFmt numFmtId="184" formatCode="##&quot;円&quot;"/>
    <numFmt numFmtId="185" formatCode="###&quot;ml&quot;"/>
    <numFmt numFmtId="186" formatCode="###.#&quot;ｔ&quot;_ "/>
    <numFmt numFmtId="187" formatCode="###&quot;本&quot;_ "/>
    <numFmt numFmtId="188" formatCode="##&quot;箱&quot;\ "/>
    <numFmt numFmtId="189" formatCode="##&quot;丁&quot;\ "/>
    <numFmt numFmtId="190" formatCode="##&quot;個&quot;"/>
    <numFmt numFmtId="191" formatCode="#&quot;ｔ&quot;_ "/>
    <numFmt numFmtId="192" formatCode="##&quot;％&quot;"/>
    <numFmt numFmtId="193" formatCode="##&quot;ａ&quot;"/>
    <numFmt numFmtId="194" formatCode="#,##0_);[Red]\(#,##0\)"/>
    <numFmt numFmtId="195" formatCode="###&quot;kg&quot;"/>
    <numFmt numFmtId="196" formatCode="###&quot;ｇ&quot;"/>
    <numFmt numFmtId="197" formatCode="###&quot;kg&quot;_ "/>
    <numFmt numFmtId="198" formatCode="#,##0.0;[Red]\-#,##0.0"/>
    <numFmt numFmtId="199" formatCode="##&quot;dl&quot;"/>
    <numFmt numFmtId="200" formatCode="###&quot;袋&quot;_ "/>
    <numFmt numFmtId="201" formatCode="##&quot;&quot;"/>
    <numFmt numFmtId="202" formatCode="0.000"/>
    <numFmt numFmtId="203" formatCode="#,##0.000;[Red]\-#,##0.000"/>
    <numFmt numFmtId="204" formatCode="##&quot;円＝&quot;"/>
    <numFmt numFmtId="205" formatCode="#&quot;年&quot;"/>
    <numFmt numFmtId="206" formatCode="#,###&quot;円&quot;\ "/>
    <numFmt numFmtId="207" formatCode="#,##0.000_);[Red]\(#,##0.000\)"/>
    <numFmt numFmtId="208" formatCode="##&quot;頭&quot;"/>
    <numFmt numFmtId="209" formatCode="###&quot;頭&quot;_ "/>
  </numFmts>
  <fonts count="55">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1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6"/>
      <name val="ＭＳ Ｐゴシック"/>
      <family val="3"/>
      <charset val="128"/>
    </font>
    <font>
      <sz val="18"/>
      <name val="ＭＳ Ｐゴシック"/>
      <family val="3"/>
      <charset val="128"/>
    </font>
    <font>
      <sz val="8"/>
      <name val="ＭＳ Ｐゴシック"/>
      <family val="3"/>
      <charset val="128"/>
    </font>
    <font>
      <sz val="11"/>
      <color indexed="9"/>
      <name val="ＭＳ Ｐゴシック"/>
      <family val="3"/>
      <charset val="128"/>
    </font>
    <font>
      <b/>
      <sz val="10"/>
      <name val="ＭＳ Ｐゴシック"/>
      <family val="3"/>
      <charset val="128"/>
    </font>
    <font>
      <sz val="14"/>
      <name val="HG創英角ﾎﾟｯﾌﾟ体"/>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color theme="1"/>
      <name val="ＭＳ Ｐゴシック"/>
      <family val="3"/>
      <charset val="128"/>
    </font>
    <font>
      <b/>
      <sz val="20"/>
      <name val="ＭＳ Ｐゴシック"/>
      <family val="3"/>
      <charset val="128"/>
      <scheme val="minor"/>
    </font>
    <font>
      <sz val="18"/>
      <name val="ＭＳ Ｐゴシック"/>
      <family val="3"/>
      <charset val="128"/>
      <scheme val="minor"/>
    </font>
    <font>
      <sz val="11"/>
      <color indexed="10"/>
      <name val="ＭＳ Ｐゴシック"/>
      <family val="3"/>
      <charset val="128"/>
      <scheme val="minor"/>
    </font>
    <font>
      <sz val="12"/>
      <name val="ＭＳ Ｐゴシック"/>
      <family val="3"/>
      <charset val="128"/>
      <scheme val="minor"/>
    </font>
    <font>
      <sz val="11"/>
      <color rgb="FF1A1A1A"/>
      <name val="ＭＳ Ｐゴシック"/>
      <family val="3"/>
      <charset val="128"/>
    </font>
    <font>
      <sz val="12"/>
      <color rgb="FF0070C0"/>
      <name val="ＭＳ Ｐゴシック"/>
      <family val="3"/>
      <charset val="128"/>
      <scheme val="minor"/>
    </font>
    <font>
      <sz val="11"/>
      <color rgb="FF0070C0"/>
      <name val="ＭＳ Ｐゴシック"/>
      <family val="3"/>
      <charset val="128"/>
    </font>
    <font>
      <b/>
      <sz val="18"/>
      <name val="ＭＳ Ｐゴシック"/>
      <family val="3"/>
      <charset val="128"/>
    </font>
    <font>
      <u/>
      <sz val="11"/>
      <name val="ＭＳ Ｐゴシック"/>
      <family val="3"/>
      <charset val="128"/>
      <scheme val="minor"/>
    </font>
    <font>
      <sz val="12"/>
      <color rgb="FF002060"/>
      <name val="ＭＳ Ｐゴシック"/>
      <family val="3"/>
      <charset val="128"/>
    </font>
    <font>
      <sz val="9"/>
      <name val="ＭＳ Ｐゴシック"/>
      <family val="3"/>
      <charset val="128"/>
      <scheme val="minor"/>
    </font>
    <font>
      <b/>
      <sz val="11"/>
      <color indexed="81"/>
      <name val="ＭＳ Ｐゴシック"/>
      <family val="3"/>
      <charset val="128"/>
    </font>
    <font>
      <b/>
      <sz val="22"/>
      <name val="ＭＳ Ｐゴシック"/>
      <family val="3"/>
      <charset val="128"/>
    </font>
    <font>
      <sz val="12"/>
      <color rgb="FF1A1A1A"/>
      <name val="ＭＳ Ｐゴシック"/>
      <family val="3"/>
      <charset val="128"/>
    </font>
    <font>
      <b/>
      <u/>
      <sz val="11"/>
      <name val="ＭＳ Ｐゴシック"/>
      <family val="3"/>
      <charset val="128"/>
      <scheme val="minor"/>
    </font>
    <font>
      <b/>
      <u/>
      <sz val="14"/>
      <name val="ＭＳ Ｐゴシック"/>
      <family val="3"/>
      <charset val="128"/>
      <scheme val="minor"/>
    </font>
    <font>
      <u/>
      <sz val="11"/>
      <name val="ＭＳ Ｐゴシック"/>
      <family val="3"/>
      <charset val="128"/>
    </font>
    <font>
      <b/>
      <u/>
      <sz val="11"/>
      <name val="ＭＳ Ｐゴシック"/>
      <family val="3"/>
      <charset val="128"/>
    </font>
    <font>
      <b/>
      <sz val="11"/>
      <color rgb="FFFF0000"/>
      <name val="ＭＳ Ｐゴシック"/>
      <family val="3"/>
      <charset val="128"/>
    </font>
    <font>
      <sz val="11"/>
      <color rgb="FFFF0000"/>
      <name val="ＭＳ Ｐゴシック"/>
      <family val="3"/>
      <charset val="128"/>
    </font>
    <font>
      <sz val="12"/>
      <color rgb="FFFF0000"/>
      <name val="ＭＳ Ｐゴシック"/>
      <family val="3"/>
      <charset val="128"/>
    </font>
    <font>
      <b/>
      <sz val="14"/>
      <color rgb="FFFF0000"/>
      <name val="ＭＳ Ｐゴシック"/>
      <family val="3"/>
      <charset val="128"/>
      <scheme val="minor"/>
    </font>
    <font>
      <sz val="9"/>
      <color indexed="81"/>
      <name val="MS P ゴシック"/>
      <family val="3"/>
      <charset val="128"/>
    </font>
    <font>
      <b/>
      <sz val="9"/>
      <color indexed="81"/>
      <name val="MS P ゴシック"/>
      <family val="3"/>
      <charset val="128"/>
    </font>
    <font>
      <sz val="12"/>
      <color indexed="81"/>
      <name val="MS P ゴシック"/>
      <family val="3"/>
      <charset val="128"/>
    </font>
    <font>
      <b/>
      <sz val="12"/>
      <color indexed="81"/>
      <name val="MS P ゴシック"/>
      <family val="3"/>
      <charset val="128"/>
    </font>
    <font>
      <strike/>
      <sz val="11"/>
      <name val="ＭＳ Ｐゴシック"/>
      <family val="3"/>
      <charset val="128"/>
    </font>
    <font>
      <sz val="12"/>
      <color theme="1"/>
      <name val="ＭＳ Ｐゴシック"/>
      <family val="3"/>
      <charset val="128"/>
      <scheme val="minor"/>
    </font>
    <font>
      <sz val="11"/>
      <color indexed="81"/>
      <name val="MS P ゴシック"/>
      <family val="3"/>
      <charset val="128"/>
    </font>
    <font>
      <sz val="11"/>
      <color theme="1"/>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9"/>
        <bgColor indexed="15"/>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E1FFFF"/>
        <bgColor indexed="64"/>
      </patternFill>
    </fill>
    <fill>
      <patternFill patternType="solid">
        <fgColor rgb="FFCCFFFF"/>
        <bgColor indexed="64"/>
      </patternFill>
    </fill>
    <fill>
      <patternFill patternType="solid">
        <fgColor rgb="FFE1FFFF"/>
        <bgColor indexed="8"/>
      </patternFill>
    </fill>
    <fill>
      <patternFill patternType="solid">
        <fgColor theme="0"/>
        <bgColor indexed="64"/>
      </patternFill>
    </fill>
    <fill>
      <patternFill patternType="solid">
        <fgColor rgb="FF00B0F0"/>
        <bgColor indexed="64"/>
      </patternFill>
    </fill>
  </fills>
  <borders count="208">
    <border>
      <left/>
      <right/>
      <top/>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medium">
        <color indexed="64"/>
      </left>
      <right/>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dashed">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medium">
        <color indexed="64"/>
      </top>
      <bottom/>
      <diagonal/>
    </border>
    <border>
      <left style="dashed">
        <color indexed="64"/>
      </left>
      <right style="dashed">
        <color indexed="64"/>
      </right>
      <top style="medium">
        <color indexed="64"/>
      </top>
      <bottom/>
      <diagonal/>
    </border>
    <border>
      <left style="dashed">
        <color indexed="64"/>
      </left>
      <right style="dashed">
        <color indexed="64"/>
      </right>
      <top/>
      <bottom style="thin">
        <color indexed="64"/>
      </bottom>
      <diagonal/>
    </border>
    <border>
      <left style="thin">
        <color indexed="64"/>
      </left>
      <right/>
      <top/>
      <bottom style="medium">
        <color indexed="64"/>
      </bottom>
      <diagonal/>
    </border>
    <border>
      <left style="dashed">
        <color indexed="64"/>
      </left>
      <right style="dashed">
        <color indexed="64"/>
      </right>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medium">
        <color indexed="64"/>
      </left>
      <right/>
      <top style="thin">
        <color indexed="64"/>
      </top>
      <bottom style="dashed">
        <color indexed="64"/>
      </bottom>
      <diagonal/>
    </border>
    <border>
      <left style="medium">
        <color indexed="64"/>
      </left>
      <right/>
      <top style="thin">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ashed">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medium">
        <color indexed="64"/>
      </left>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right/>
      <top style="dashed">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bottom style="dashed">
        <color indexed="64"/>
      </bottom>
      <diagonal/>
    </border>
    <border>
      <left/>
      <right style="medium">
        <color indexed="64"/>
      </right>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thin">
        <color indexed="64"/>
      </left>
      <right style="dashed">
        <color indexed="64"/>
      </right>
      <top style="hair">
        <color indexed="64"/>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diagonal/>
    </border>
    <border>
      <left/>
      <right style="dashed">
        <color indexed="64"/>
      </right>
      <top style="thin">
        <color indexed="64"/>
      </top>
      <bottom style="thin">
        <color indexed="64"/>
      </bottom>
      <diagonal/>
    </border>
    <border>
      <left/>
      <right style="dashed">
        <color indexed="64"/>
      </right>
      <top/>
      <bottom style="hair">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ouble">
        <color indexed="64"/>
      </bottom>
      <diagonal/>
    </border>
    <border>
      <left style="medium">
        <color indexed="64"/>
      </left>
      <right style="thin">
        <color indexed="64"/>
      </right>
      <top style="double">
        <color indexed="64"/>
      </top>
      <bottom style="dashed">
        <color indexed="64"/>
      </bottom>
      <diagonal/>
    </border>
    <border>
      <left style="medium">
        <color indexed="64"/>
      </left>
      <right style="thin">
        <color indexed="64"/>
      </right>
      <top style="dashed">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style="thin">
        <color indexed="64"/>
      </top>
      <bottom/>
      <diagonal/>
    </border>
    <border>
      <left style="thin">
        <color indexed="64"/>
      </left>
      <right style="medium">
        <color indexed="64"/>
      </right>
      <top style="dashed">
        <color indexed="64"/>
      </top>
      <bottom style="double">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20" fillId="0" borderId="0">
      <alignment vertical="center"/>
    </xf>
    <xf numFmtId="0" fontId="3" fillId="0" borderId="0">
      <alignment vertical="center"/>
    </xf>
  </cellStyleXfs>
  <cellXfs count="1297">
    <xf numFmtId="0" fontId="0" fillId="0" borderId="0" xfId="0"/>
    <xf numFmtId="0" fontId="0" fillId="0" borderId="0" xfId="0"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202" fontId="3" fillId="0" borderId="0" xfId="0" applyNumberFormat="1" applyFont="1" applyBorder="1" applyAlignment="1">
      <alignment horizontal="right"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38" fontId="3" fillId="0" borderId="0" xfId="2" applyFont="1" applyBorder="1" applyAlignment="1">
      <alignment vertical="center"/>
    </xf>
    <xf numFmtId="0" fontId="9" fillId="0" borderId="0" xfId="0" applyFont="1" applyAlignment="1">
      <alignment vertical="center"/>
    </xf>
    <xf numFmtId="0" fontId="13" fillId="0" borderId="0" xfId="0" applyFont="1" applyAlignment="1">
      <alignment vertical="center"/>
    </xf>
    <xf numFmtId="0" fontId="0" fillId="0" borderId="0" xfId="0" applyAlignment="1">
      <alignment vertical="top"/>
    </xf>
    <xf numFmtId="0" fontId="0" fillId="0" borderId="10" xfId="0" applyBorder="1" applyAlignment="1">
      <alignment vertical="center"/>
    </xf>
    <xf numFmtId="0" fontId="6" fillId="0" borderId="0" xfId="0" applyFont="1" applyAlignment="1">
      <alignment horizontal="justify" vertical="center"/>
    </xf>
    <xf numFmtId="0" fontId="12" fillId="0" borderId="0" xfId="0" applyFont="1"/>
    <xf numFmtId="0" fontId="0" fillId="0" borderId="0" xfId="0" applyFont="1"/>
    <xf numFmtId="0" fontId="0" fillId="4" borderId="27" xfId="0" applyFill="1" applyBorder="1" applyAlignment="1">
      <alignment vertical="center"/>
    </xf>
    <xf numFmtId="0" fontId="5" fillId="4" borderId="27" xfId="0" applyFont="1" applyFill="1" applyBorder="1" applyAlignment="1">
      <alignment vertical="center"/>
    </xf>
    <xf numFmtId="0" fontId="5" fillId="4" borderId="27" xfId="0" applyFont="1" applyFill="1" applyBorder="1" applyAlignment="1">
      <alignment vertical="center" wrapText="1"/>
    </xf>
    <xf numFmtId="0" fontId="0" fillId="4" borderId="27" xfId="0" applyFill="1" applyBorder="1" applyAlignment="1">
      <alignment horizontal="center" vertical="center"/>
    </xf>
    <xf numFmtId="0" fontId="0" fillId="4" borderId="38" xfId="0" applyFill="1" applyBorder="1" applyAlignment="1">
      <alignment vertical="center"/>
    </xf>
    <xf numFmtId="0" fontId="0" fillId="4" borderId="26" xfId="0" applyFill="1" applyBorder="1" applyAlignment="1">
      <alignment vertical="center"/>
    </xf>
    <xf numFmtId="0" fontId="13" fillId="0" borderId="0" xfId="4" applyFont="1">
      <alignment vertical="center"/>
    </xf>
    <xf numFmtId="0" fontId="3" fillId="0" borderId="0" xfId="4">
      <alignment vertical="center"/>
    </xf>
    <xf numFmtId="176" fontId="0" fillId="0" borderId="43" xfId="0" applyNumberFormat="1" applyBorder="1" applyAlignment="1">
      <alignment vertical="center" wrapText="1"/>
    </xf>
    <xf numFmtId="176" fontId="0" fillId="0" borderId="0" xfId="0" applyNumberFormat="1" applyAlignment="1">
      <alignment vertical="center" wrapText="1"/>
    </xf>
    <xf numFmtId="177" fontId="15" fillId="0" borderId="0" xfId="0" applyNumberFormat="1" applyFont="1" applyFill="1" applyAlignment="1">
      <alignment vertical="center" wrapText="1"/>
    </xf>
    <xf numFmtId="176" fontId="15" fillId="0" borderId="0" xfId="0" applyNumberFormat="1" applyFont="1" applyAlignment="1">
      <alignment vertical="center" wrapText="1"/>
    </xf>
    <xf numFmtId="176" fontId="0" fillId="0" borderId="44" xfId="0" applyNumberFormat="1" applyBorder="1" applyAlignment="1">
      <alignment vertical="center" wrapText="1"/>
    </xf>
    <xf numFmtId="176" fontId="0" fillId="0" borderId="45" xfId="0" applyNumberFormat="1" applyBorder="1" applyAlignment="1">
      <alignment vertical="center" wrapText="1"/>
    </xf>
    <xf numFmtId="177" fontId="15" fillId="0" borderId="0" xfId="0" applyNumberFormat="1" applyFont="1" applyAlignment="1">
      <alignment vertical="center" wrapText="1"/>
    </xf>
    <xf numFmtId="176" fontId="0" fillId="0" borderId="48" xfId="0" applyNumberFormat="1" applyBorder="1" applyAlignment="1">
      <alignment vertical="center" wrapText="1"/>
    </xf>
    <xf numFmtId="176" fontId="0" fillId="0" borderId="50" xfId="0" applyNumberFormat="1" applyBorder="1" applyAlignment="1">
      <alignment vertical="center" wrapText="1"/>
    </xf>
    <xf numFmtId="176" fontId="0" fillId="0" borderId="47" xfId="0" applyNumberFormat="1" applyBorder="1" applyAlignment="1">
      <alignment vertical="center" wrapText="1"/>
    </xf>
    <xf numFmtId="0" fontId="0" fillId="4" borderId="51" xfId="0" applyFill="1" applyBorder="1" applyAlignment="1">
      <alignment vertical="center"/>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3" xfId="0" applyFill="1" applyBorder="1" applyAlignment="1">
      <alignment horizontal="center" vertical="center"/>
    </xf>
    <xf numFmtId="0" fontId="0" fillId="4" borderId="54" xfId="0" applyFill="1" applyBorder="1" applyAlignment="1">
      <alignment vertical="center"/>
    </xf>
    <xf numFmtId="0" fontId="6" fillId="4" borderId="55" xfId="0" applyFont="1" applyFill="1" applyBorder="1" applyAlignment="1">
      <alignment horizontal="center" vertical="center"/>
    </xf>
    <xf numFmtId="0" fontId="6" fillId="4" borderId="57" xfId="0" applyFont="1" applyFill="1" applyBorder="1" applyAlignment="1">
      <alignment vertical="center"/>
    </xf>
    <xf numFmtId="0" fontId="6" fillId="4" borderId="12" xfId="0" applyFont="1" applyFill="1" applyBorder="1" applyAlignment="1">
      <alignment vertical="center"/>
    </xf>
    <xf numFmtId="0" fontId="6" fillId="4" borderId="46" xfId="0" applyFont="1" applyFill="1" applyBorder="1" applyAlignment="1">
      <alignment vertical="center"/>
    </xf>
    <xf numFmtId="0" fontId="6" fillId="4" borderId="9" xfId="0" applyFont="1" applyFill="1" applyBorder="1" applyAlignment="1">
      <alignment vertical="center"/>
    </xf>
    <xf numFmtId="0" fontId="6" fillId="4" borderId="55" xfId="0" applyFont="1" applyFill="1" applyBorder="1" applyAlignment="1">
      <alignment horizontal="center" vertical="center" wrapText="1"/>
    </xf>
    <xf numFmtId="0" fontId="6" fillId="4" borderId="56" xfId="0" applyFont="1" applyFill="1" applyBorder="1" applyAlignment="1">
      <alignment vertical="center"/>
    </xf>
    <xf numFmtId="0" fontId="6" fillId="4" borderId="57"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60" xfId="0" applyFont="1" applyFill="1" applyBorder="1" applyAlignment="1">
      <alignment vertical="center"/>
    </xf>
    <xf numFmtId="0" fontId="6" fillId="4" borderId="61" xfId="0" applyFont="1" applyFill="1" applyBorder="1" applyAlignment="1">
      <alignment vertical="center"/>
    </xf>
    <xf numFmtId="0" fontId="6" fillId="4" borderId="62" xfId="0" applyFont="1" applyFill="1" applyBorder="1" applyAlignment="1">
      <alignment vertical="center"/>
    </xf>
    <xf numFmtId="0" fontId="6" fillId="4" borderId="63" xfId="0" applyFont="1" applyFill="1" applyBorder="1" applyAlignment="1">
      <alignment vertical="center"/>
    </xf>
    <xf numFmtId="0" fontId="6" fillId="4" borderId="65" xfId="0" applyFont="1" applyFill="1" applyBorder="1" applyAlignment="1">
      <alignment vertical="center"/>
    </xf>
    <xf numFmtId="0" fontId="3" fillId="4" borderId="70" xfId="4" applyFill="1" applyBorder="1" applyAlignment="1">
      <alignment horizontal="center" vertical="center"/>
    </xf>
    <xf numFmtId="0" fontId="0" fillId="4" borderId="57" xfId="0" applyFill="1" applyBorder="1" applyAlignment="1">
      <alignment vertical="center"/>
    </xf>
    <xf numFmtId="0" fontId="0" fillId="4" borderId="71" xfId="0" applyFill="1" applyBorder="1" applyAlignment="1">
      <alignment horizontal="center" vertical="center" wrapText="1"/>
    </xf>
    <xf numFmtId="0" fontId="0" fillId="4" borderId="58" xfId="0" applyFill="1" applyBorder="1" applyAlignment="1">
      <alignment horizontal="center" vertical="center" wrapText="1"/>
    </xf>
    <xf numFmtId="0" fontId="0" fillId="4" borderId="62" xfId="0" applyFill="1" applyBorder="1" applyAlignment="1">
      <alignment horizontal="center" vertical="center" wrapText="1"/>
    </xf>
    <xf numFmtId="0" fontId="0" fillId="4" borderId="46" xfId="0" applyFill="1" applyBorder="1" applyAlignment="1">
      <alignment vertical="center"/>
    </xf>
    <xf numFmtId="0" fontId="6" fillId="4" borderId="54"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38" xfId="0" applyFont="1" applyFill="1" applyBorder="1" applyAlignment="1">
      <alignment horizontal="center" vertical="center"/>
    </xf>
    <xf numFmtId="0" fontId="3" fillId="0" borderId="0" xfId="4" applyFont="1">
      <alignment vertical="center"/>
    </xf>
    <xf numFmtId="176" fontId="10" fillId="4" borderId="55" xfId="0" applyNumberFormat="1" applyFont="1" applyFill="1" applyBorder="1" applyAlignment="1">
      <alignment horizontal="center" vertical="center" wrapText="1"/>
    </xf>
    <xf numFmtId="176" fontId="10" fillId="4" borderId="57" xfId="0" applyNumberFormat="1" applyFont="1" applyFill="1" applyBorder="1" applyAlignment="1">
      <alignment horizontal="center" vertical="center" wrapText="1"/>
    </xf>
    <xf numFmtId="176" fontId="10" fillId="4" borderId="46" xfId="0" applyNumberFormat="1" applyFont="1" applyFill="1" applyBorder="1" applyAlignment="1">
      <alignment vertical="center" wrapText="1"/>
    </xf>
    <xf numFmtId="0" fontId="21" fillId="0" borderId="0" xfId="0" applyFont="1" applyBorder="1" applyAlignment="1">
      <alignment vertical="center"/>
    </xf>
    <xf numFmtId="0" fontId="22" fillId="0" borderId="0" xfId="0" applyFont="1" applyBorder="1" applyAlignment="1">
      <alignment vertical="center"/>
    </xf>
    <xf numFmtId="181" fontId="21" fillId="0" borderId="0" xfId="0" applyNumberFormat="1" applyFont="1" applyFill="1" applyBorder="1" applyAlignment="1">
      <alignment horizontal="left" vertical="center"/>
    </xf>
    <xf numFmtId="0" fontId="21" fillId="2" borderId="0" xfId="0" applyFont="1" applyFill="1" applyBorder="1" applyAlignment="1">
      <alignment vertical="center"/>
    </xf>
    <xf numFmtId="0" fontId="21" fillId="0" borderId="0" xfId="0" applyFont="1" applyFill="1" applyBorder="1" applyAlignment="1">
      <alignment vertical="center"/>
    </xf>
    <xf numFmtId="0" fontId="21" fillId="5" borderId="27" xfId="0" applyFont="1" applyFill="1" applyBorder="1" applyAlignment="1">
      <alignment horizontal="center" vertical="center"/>
    </xf>
    <xf numFmtId="0" fontId="21" fillId="4" borderId="27" xfId="0" applyFont="1" applyFill="1" applyBorder="1" applyAlignment="1">
      <alignment horizontal="center" vertical="center"/>
    </xf>
    <xf numFmtId="183" fontId="21" fillId="0" borderId="0" xfId="0" applyNumberFormat="1" applyFont="1" applyBorder="1" applyAlignment="1">
      <alignment vertical="center"/>
    </xf>
    <xf numFmtId="198" fontId="21" fillId="0" borderId="0" xfId="0" applyNumberFormat="1" applyFont="1" applyBorder="1" applyAlignment="1">
      <alignment vertical="center"/>
    </xf>
    <xf numFmtId="0" fontId="23" fillId="0" borderId="0" xfId="0" applyFont="1" applyBorder="1" applyAlignment="1">
      <alignment vertical="center"/>
    </xf>
    <xf numFmtId="0" fontId="25" fillId="0" borderId="0" xfId="0" applyFont="1" applyBorder="1" applyAlignment="1">
      <alignment vertical="center"/>
    </xf>
    <xf numFmtId="0" fontId="19" fillId="0" borderId="0" xfId="0" applyFont="1" applyAlignment="1">
      <alignment vertical="center"/>
    </xf>
    <xf numFmtId="0" fontId="0" fillId="0" borderId="0" xfId="0" applyFont="1" applyAlignment="1">
      <alignment horizontal="left" vertical="center"/>
    </xf>
    <xf numFmtId="0" fontId="26"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1" fillId="4" borderId="27" xfId="0" applyFont="1" applyFill="1" applyBorder="1" applyAlignment="1">
      <alignment vertical="center"/>
    </xf>
    <xf numFmtId="194" fontId="21" fillId="4" borderId="27" xfId="0" applyNumberFormat="1" applyFont="1" applyFill="1" applyBorder="1" applyAlignment="1">
      <alignment vertical="center"/>
    </xf>
    <xf numFmtId="194" fontId="21" fillId="4" borderId="27" xfId="0" applyNumberFormat="1" applyFont="1" applyFill="1" applyBorder="1" applyAlignment="1">
      <alignment horizontal="center" vertical="center"/>
    </xf>
    <xf numFmtId="176" fontId="27" fillId="0" borderId="0" xfId="0" applyNumberFormat="1" applyFont="1" applyAlignment="1">
      <alignment vertical="center"/>
    </xf>
    <xf numFmtId="176" fontId="21" fillId="0" borderId="0" xfId="0" applyNumberFormat="1" applyFont="1" applyAlignment="1">
      <alignment vertical="center"/>
    </xf>
    <xf numFmtId="0" fontId="21" fillId="5" borderId="27" xfId="0" applyFont="1" applyFill="1" applyBorder="1" applyAlignment="1">
      <alignment vertical="center"/>
    </xf>
    <xf numFmtId="194" fontId="21" fillId="5" borderId="27" xfId="0" applyNumberFormat="1" applyFont="1" applyFill="1" applyBorder="1" applyAlignment="1">
      <alignment vertical="center"/>
    </xf>
    <xf numFmtId="194" fontId="21" fillId="5" borderId="27" xfId="0" applyNumberFormat="1" applyFont="1" applyFill="1" applyBorder="1" applyAlignment="1">
      <alignment horizontal="center" vertical="center"/>
    </xf>
    <xf numFmtId="0" fontId="28" fillId="0" borderId="0" xfId="0" applyFont="1" applyAlignment="1">
      <alignment vertical="center"/>
    </xf>
    <xf numFmtId="0" fontId="28" fillId="4" borderId="56" xfId="0" applyFont="1" applyFill="1" applyBorder="1" applyAlignment="1">
      <alignment horizontal="center" vertical="center"/>
    </xf>
    <xf numFmtId="0" fontId="28" fillId="4" borderId="28" xfId="0" applyFont="1" applyFill="1" applyBorder="1" applyAlignment="1">
      <alignment horizontal="center" vertical="center"/>
    </xf>
    <xf numFmtId="0" fontId="28" fillId="0" borderId="0" xfId="0" applyFont="1" applyAlignment="1">
      <alignment horizontal="right" vertical="center"/>
    </xf>
    <xf numFmtId="0" fontId="28" fillId="4" borderId="36" xfId="0" applyFont="1" applyFill="1" applyBorder="1" applyAlignment="1">
      <alignment horizontal="center" vertical="center"/>
    </xf>
    <xf numFmtId="176" fontId="28" fillId="2" borderId="36" xfId="0" applyNumberFormat="1" applyFont="1" applyFill="1" applyBorder="1" applyAlignment="1">
      <alignment vertical="center"/>
    </xf>
    <xf numFmtId="0" fontId="28" fillId="2" borderId="36" xfId="0" applyFont="1" applyFill="1" applyBorder="1" applyAlignment="1">
      <alignment vertical="center"/>
    </xf>
    <xf numFmtId="0" fontId="28" fillId="2" borderId="0" xfId="0" applyFont="1" applyFill="1" applyBorder="1" applyAlignment="1">
      <alignment horizontal="center" vertical="center"/>
    </xf>
    <xf numFmtId="176" fontId="28" fillId="2" borderId="0" xfId="0" applyNumberFormat="1" applyFont="1" applyFill="1" applyBorder="1" applyAlignment="1">
      <alignment vertical="center"/>
    </xf>
    <xf numFmtId="0" fontId="28" fillId="2" borderId="48" xfId="0" applyFont="1" applyFill="1" applyBorder="1" applyAlignment="1">
      <alignment horizontal="left" vertical="center" wrapText="1"/>
    </xf>
    <xf numFmtId="192" fontId="28" fillId="2" borderId="48" xfId="0" applyNumberFormat="1" applyFont="1" applyFill="1" applyBorder="1" applyAlignment="1">
      <alignment horizontal="left" vertical="center" wrapText="1"/>
    </xf>
    <xf numFmtId="178" fontId="28" fillId="2" borderId="0" xfId="0" applyNumberFormat="1" applyFont="1" applyFill="1" applyBorder="1" applyAlignment="1">
      <alignment vertical="center"/>
    </xf>
    <xf numFmtId="0" fontId="28" fillId="4" borderId="25" xfId="0" applyFont="1" applyFill="1" applyBorder="1" applyAlignment="1">
      <alignment horizontal="center" vertical="center"/>
    </xf>
    <xf numFmtId="176" fontId="28" fillId="2" borderId="25" xfId="0" applyNumberFormat="1" applyFont="1" applyFill="1" applyBorder="1" applyAlignment="1">
      <alignment vertical="center"/>
    </xf>
    <xf numFmtId="0" fontId="28" fillId="2" borderId="25" xfId="0" applyFont="1" applyFill="1" applyBorder="1" applyAlignment="1">
      <alignment vertical="center"/>
    </xf>
    <xf numFmtId="0" fontId="28" fillId="2" borderId="37" xfId="0" applyFont="1" applyFill="1" applyBorder="1" applyAlignment="1">
      <alignment vertical="center"/>
    </xf>
    <xf numFmtId="176" fontId="28" fillId="2" borderId="37" xfId="0" applyNumberFormat="1" applyFont="1" applyFill="1" applyBorder="1" applyAlignment="1">
      <alignment vertical="center"/>
    </xf>
    <xf numFmtId="0" fontId="28" fillId="2" borderId="50" xfId="0" applyFont="1" applyFill="1" applyBorder="1" applyAlignment="1">
      <alignment horizontal="left" vertical="center" wrapText="1"/>
    </xf>
    <xf numFmtId="0" fontId="28" fillId="4" borderId="1" xfId="0" applyFont="1" applyFill="1" applyBorder="1" applyAlignment="1">
      <alignment horizontal="center" vertical="center"/>
    </xf>
    <xf numFmtId="176" fontId="28" fillId="2" borderId="1" xfId="0" applyNumberFormat="1" applyFont="1" applyFill="1" applyBorder="1" applyAlignment="1">
      <alignment vertical="center"/>
    </xf>
    <xf numFmtId="0" fontId="28" fillId="2" borderId="0" xfId="0" applyFont="1" applyFill="1" applyBorder="1" applyAlignment="1">
      <alignment vertical="center"/>
    </xf>
    <xf numFmtId="0" fontId="28" fillId="2" borderId="89" xfId="0" applyFont="1" applyFill="1" applyBorder="1" applyAlignment="1">
      <alignment horizontal="center" vertical="center"/>
    </xf>
    <xf numFmtId="0" fontId="28" fillId="0" borderId="0" xfId="0" quotePrefix="1" applyFont="1" applyAlignment="1">
      <alignment vertical="center"/>
    </xf>
    <xf numFmtId="41" fontId="28" fillId="2" borderId="0" xfId="0" applyNumberFormat="1" applyFont="1" applyFill="1" applyBorder="1" applyAlignment="1">
      <alignment vertical="center"/>
    </xf>
    <xf numFmtId="0" fontId="28" fillId="0" borderId="0" xfId="0" applyFont="1" applyFill="1" applyAlignment="1">
      <alignment vertical="center"/>
    </xf>
    <xf numFmtId="176" fontId="28" fillId="2" borderId="30" xfId="0" applyNumberFormat="1" applyFont="1" applyFill="1" applyBorder="1" applyAlignment="1">
      <alignment vertical="center"/>
    </xf>
    <xf numFmtId="0" fontId="28" fillId="4" borderId="26" xfId="0" applyFont="1" applyFill="1" applyBorder="1" applyAlignment="1">
      <alignment horizontal="center" vertical="center"/>
    </xf>
    <xf numFmtId="176" fontId="28" fillId="2" borderId="26" xfId="0" applyNumberFormat="1" applyFont="1" applyFill="1" applyBorder="1" applyAlignment="1">
      <alignment vertical="center"/>
    </xf>
    <xf numFmtId="176" fontId="28" fillId="2" borderId="18" xfId="0" applyNumberFormat="1" applyFont="1" applyFill="1" applyBorder="1" applyAlignment="1">
      <alignment vertical="center"/>
    </xf>
    <xf numFmtId="0" fontId="28" fillId="2" borderId="60" xfId="0" applyFont="1" applyFill="1" applyBorder="1" applyAlignment="1">
      <alignment vertical="center"/>
    </xf>
    <xf numFmtId="182" fontId="28" fillId="2" borderId="91" xfId="0" applyNumberFormat="1" applyFont="1" applyFill="1" applyBorder="1" applyAlignment="1">
      <alignment vertical="center"/>
    </xf>
    <xf numFmtId="0" fontId="28" fillId="2" borderId="91" xfId="0" applyFont="1" applyFill="1" applyBorder="1" applyAlignment="1">
      <alignment vertical="center"/>
    </xf>
    <xf numFmtId="176" fontId="28" fillId="2" borderId="91" xfId="0" applyNumberFormat="1" applyFont="1" applyFill="1" applyBorder="1" applyAlignment="1">
      <alignment vertical="center"/>
    </xf>
    <xf numFmtId="0" fontId="28" fillId="3" borderId="92" xfId="0" applyFont="1" applyFill="1" applyBorder="1" applyAlignment="1">
      <alignment horizontal="left" vertical="center" wrapText="1"/>
    </xf>
    <xf numFmtId="0" fontId="28" fillId="0" borderId="0" xfId="0" applyFont="1" applyFill="1" applyBorder="1" applyAlignment="1">
      <alignment horizontal="center" vertical="center"/>
    </xf>
    <xf numFmtId="176" fontId="28" fillId="0" borderId="0" xfId="0" applyNumberFormat="1" applyFont="1" applyFill="1" applyBorder="1" applyAlignment="1">
      <alignment vertical="center"/>
    </xf>
    <xf numFmtId="0" fontId="28" fillId="0" borderId="0" xfId="0" applyFont="1" applyFill="1" applyBorder="1" applyAlignment="1">
      <alignment vertical="center"/>
    </xf>
    <xf numFmtId="182" fontId="28" fillId="0" borderId="0" xfId="0" applyNumberFormat="1" applyFont="1" applyFill="1" applyBorder="1" applyAlignment="1">
      <alignment vertical="center"/>
    </xf>
    <xf numFmtId="0" fontId="28" fillId="0" borderId="0" xfId="0" applyFont="1" applyFill="1" applyBorder="1" applyAlignment="1">
      <alignment horizontal="left" vertical="center" wrapText="1"/>
    </xf>
    <xf numFmtId="0" fontId="28"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center"/>
    </xf>
    <xf numFmtId="3" fontId="28" fillId="0" borderId="0" xfId="0" applyNumberFormat="1" applyFont="1" applyAlignment="1">
      <alignment vertical="center"/>
    </xf>
    <xf numFmtId="184" fontId="28" fillId="2" borderId="0" xfId="0" applyNumberFormat="1" applyFont="1" applyFill="1" applyBorder="1" applyAlignment="1">
      <alignment vertical="center"/>
    </xf>
    <xf numFmtId="0" fontId="0" fillId="4" borderId="65" xfId="0" applyFill="1" applyBorder="1" applyAlignment="1">
      <alignment vertical="center"/>
    </xf>
    <xf numFmtId="0" fontId="0" fillId="4" borderId="52" xfId="0" applyFont="1" applyFill="1" applyBorder="1" applyAlignment="1">
      <alignment horizontal="center" vertical="center"/>
    </xf>
    <xf numFmtId="0" fontId="0" fillId="4" borderId="53" xfId="0" applyFont="1" applyFill="1" applyBorder="1" applyAlignment="1">
      <alignment horizontal="center" vertical="center"/>
    </xf>
    <xf numFmtId="0" fontId="0" fillId="4" borderId="94" xfId="0" applyFill="1" applyBorder="1" applyAlignment="1">
      <alignment horizontal="center" vertical="center"/>
    </xf>
    <xf numFmtId="0" fontId="6" fillId="4" borderId="32"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0" fillId="4" borderId="96" xfId="0" applyFill="1" applyBorder="1" applyAlignment="1">
      <alignment horizontal="left" vertical="center"/>
    </xf>
    <xf numFmtId="0" fontId="0" fillId="0" borderId="56" xfId="0" applyBorder="1" applyAlignment="1">
      <alignment vertical="center"/>
    </xf>
    <xf numFmtId="0" fontId="0" fillId="0" borderId="97" xfId="0" applyBorder="1" applyAlignment="1">
      <alignment vertical="center"/>
    </xf>
    <xf numFmtId="0" fontId="0" fillId="4" borderId="68" xfId="0" applyFill="1" applyBorder="1" applyAlignment="1">
      <alignment vertical="center"/>
    </xf>
    <xf numFmtId="0" fontId="0" fillId="4" borderId="69" xfId="0" applyFill="1" applyBorder="1" applyAlignment="1">
      <alignment vertical="center"/>
    </xf>
    <xf numFmtId="0" fontId="0" fillId="0" borderId="98" xfId="0" applyBorder="1" applyAlignment="1">
      <alignment vertical="center"/>
    </xf>
    <xf numFmtId="0" fontId="0" fillId="4" borderId="99" xfId="0" applyFill="1" applyBorder="1" applyAlignment="1">
      <alignment vertical="center"/>
    </xf>
    <xf numFmtId="0" fontId="0" fillId="4" borderId="100" xfId="0" applyFill="1" applyBorder="1" applyAlignment="1">
      <alignment horizontal="left" vertical="center"/>
    </xf>
    <xf numFmtId="0" fontId="0" fillId="4" borderId="32" xfId="0" applyFill="1" applyBorder="1" applyAlignment="1">
      <alignment vertical="center"/>
    </xf>
    <xf numFmtId="0" fontId="0" fillId="4" borderId="101" xfId="0" applyFill="1" applyBorder="1" applyAlignment="1">
      <alignment vertical="center"/>
    </xf>
    <xf numFmtId="0" fontId="0" fillId="4" borderId="49" xfId="0" applyFill="1" applyBorder="1" applyAlignment="1">
      <alignment vertical="center"/>
    </xf>
    <xf numFmtId="0" fontId="0" fillId="4" borderId="47" xfId="0" applyFill="1" applyBorder="1" applyAlignment="1">
      <alignment vertical="center"/>
    </xf>
    <xf numFmtId="0" fontId="6" fillId="4" borderId="102" xfId="4" applyFont="1" applyFill="1" applyBorder="1" applyAlignment="1">
      <alignment horizontal="left" vertical="center"/>
    </xf>
    <xf numFmtId="0" fontId="6" fillId="4" borderId="103" xfId="4" applyFont="1" applyFill="1" applyBorder="1" applyAlignment="1">
      <alignment horizontal="left" vertical="center"/>
    </xf>
    <xf numFmtId="176" fontId="0" fillId="4" borderId="80" xfId="0" applyNumberFormat="1" applyFill="1" applyBorder="1" applyAlignment="1">
      <alignment horizontal="center" vertical="center" wrapText="1"/>
    </xf>
    <xf numFmtId="176" fontId="0" fillId="4" borderId="89" xfId="0" applyNumberFormat="1" applyFill="1" applyBorder="1" applyAlignment="1">
      <alignment horizontal="center" vertical="center" wrapText="1"/>
    </xf>
    <xf numFmtId="176" fontId="0" fillId="4" borderId="31" xfId="0" applyNumberFormat="1" applyFill="1" applyBorder="1" applyAlignment="1">
      <alignment horizontal="center" vertical="center" wrapText="1"/>
    </xf>
    <xf numFmtId="176" fontId="0" fillId="4" borderId="73" xfId="0" applyNumberFormat="1" applyFill="1" applyBorder="1" applyAlignment="1">
      <alignment horizontal="center" vertical="center" wrapText="1"/>
    </xf>
    <xf numFmtId="176" fontId="0" fillId="4" borderId="34" xfId="0" applyNumberFormat="1" applyFill="1" applyBorder="1" applyAlignment="1">
      <alignment horizontal="center" vertical="center" wrapText="1"/>
    </xf>
    <xf numFmtId="176" fontId="0" fillId="4" borderId="36" xfId="0" applyNumberFormat="1" applyFill="1" applyBorder="1" applyAlignment="1">
      <alignment horizontal="center" vertical="center" wrapText="1"/>
    </xf>
    <xf numFmtId="176" fontId="0" fillId="4" borderId="77" xfId="0" applyNumberFormat="1" applyFill="1" applyBorder="1" applyAlignment="1">
      <alignment horizontal="center" vertical="center" wrapText="1"/>
    </xf>
    <xf numFmtId="176" fontId="0" fillId="4" borderId="89" xfId="0" applyNumberFormat="1" applyFill="1" applyBorder="1" applyAlignment="1">
      <alignment horizontal="center" vertical="center" wrapText="1" shrinkToFit="1"/>
    </xf>
    <xf numFmtId="176" fontId="0" fillId="4" borderId="27" xfId="0" applyNumberFormat="1" applyFill="1" applyBorder="1" applyAlignment="1">
      <alignment horizontal="center" vertical="center" wrapText="1"/>
    </xf>
    <xf numFmtId="176" fontId="0" fillId="4" borderId="73" xfId="0" applyNumberFormat="1" applyFill="1" applyBorder="1" applyAlignment="1">
      <alignment horizontal="center" vertical="center" wrapText="1" shrinkToFit="1"/>
    </xf>
    <xf numFmtId="176" fontId="0" fillId="4" borderId="26" xfId="0" applyNumberFormat="1" applyFill="1" applyBorder="1" applyAlignment="1">
      <alignment horizontal="center" vertical="center" wrapText="1"/>
    </xf>
    <xf numFmtId="176" fontId="0" fillId="4" borderId="36" xfId="0" applyNumberFormat="1" applyFill="1" applyBorder="1" applyAlignment="1">
      <alignment horizontal="center" vertical="center" wrapText="1" shrinkToFit="1"/>
    </xf>
    <xf numFmtId="176" fontId="0" fillId="4" borderId="9" xfId="0" applyNumberFormat="1" applyFill="1" applyBorder="1" applyAlignment="1">
      <alignment horizontal="center" vertical="center" wrapText="1"/>
    </xf>
    <xf numFmtId="176" fontId="0" fillId="4" borderId="60" xfId="0" applyNumberFormat="1" applyFill="1" applyBorder="1" applyAlignment="1">
      <alignment horizontal="center" vertical="center" wrapText="1" shrinkToFit="1"/>
    </xf>
    <xf numFmtId="0" fontId="3" fillId="4" borderId="105" xfId="0" applyFont="1" applyFill="1" applyBorder="1" applyAlignment="1">
      <alignment horizontal="center" vertical="center"/>
    </xf>
    <xf numFmtId="0" fontId="3" fillId="4" borderId="52"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0" fillId="4" borderId="52" xfId="0" applyFont="1" applyFill="1" applyBorder="1" applyAlignment="1">
      <alignment horizontal="center" vertical="center" wrapText="1"/>
    </xf>
    <xf numFmtId="0" fontId="7" fillId="4" borderId="19" xfId="0" applyFont="1" applyFill="1" applyBorder="1" applyAlignment="1">
      <alignment horizontal="center" vertical="center" wrapText="1" shrinkToFit="1"/>
    </xf>
    <xf numFmtId="0" fontId="6" fillId="4" borderId="97" xfId="0" applyFont="1" applyFill="1" applyBorder="1" applyAlignment="1">
      <alignment horizontal="center" vertical="center" wrapText="1"/>
    </xf>
    <xf numFmtId="0" fontId="0" fillId="0" borderId="0" xfId="0" applyFont="1" applyAlignment="1">
      <alignment vertical="center"/>
    </xf>
    <xf numFmtId="0" fontId="29" fillId="0" borderId="0" xfId="0" applyFont="1" applyAlignment="1">
      <alignment vertical="center"/>
    </xf>
    <xf numFmtId="0" fontId="29" fillId="0" borderId="0" xfId="0" applyFont="1" applyAlignment="1">
      <alignment vertical="top"/>
    </xf>
    <xf numFmtId="0" fontId="0" fillId="4" borderId="60" xfId="0" applyFont="1" applyFill="1" applyBorder="1" applyAlignment="1">
      <alignment horizontal="center" vertical="center"/>
    </xf>
    <xf numFmtId="0" fontId="0" fillId="4" borderId="110" xfId="0" applyFont="1" applyFill="1" applyBorder="1" applyAlignment="1">
      <alignment horizontal="center" vertical="center"/>
    </xf>
    <xf numFmtId="0" fontId="0" fillId="4" borderId="95" xfId="0" applyFont="1" applyFill="1" applyBorder="1" applyAlignment="1">
      <alignment horizontal="center" vertical="center"/>
    </xf>
    <xf numFmtId="0" fontId="0" fillId="4" borderId="92" xfId="0" applyFont="1" applyFill="1" applyBorder="1" applyAlignment="1">
      <alignment horizontal="center" vertical="center"/>
    </xf>
    <xf numFmtId="0" fontId="21" fillId="4" borderId="73" xfId="0" applyFont="1" applyFill="1" applyBorder="1" applyAlignment="1">
      <alignment horizontal="center" vertical="center"/>
    </xf>
    <xf numFmtId="0" fontId="13" fillId="0" borderId="0" xfId="0" applyFont="1"/>
    <xf numFmtId="0" fontId="21" fillId="5" borderId="73" xfId="0" applyFont="1" applyFill="1" applyBorder="1" applyAlignment="1">
      <alignment horizontal="center" vertical="center"/>
    </xf>
    <xf numFmtId="0" fontId="21" fillId="5" borderId="31" xfId="0" applyFont="1" applyFill="1" applyBorder="1" applyAlignment="1">
      <alignment vertical="center"/>
    </xf>
    <xf numFmtId="0" fontId="21" fillId="4" borderId="31" xfId="0" applyFont="1" applyFill="1" applyBorder="1" applyAlignment="1">
      <alignment vertical="center"/>
    </xf>
    <xf numFmtId="0" fontId="0" fillId="0" borderId="0" xfId="0" applyBorder="1" applyAlignment="1">
      <alignment horizontal="right" vertical="center"/>
    </xf>
    <xf numFmtId="0" fontId="0" fillId="0" borderId="0" xfId="0" applyFont="1" applyFill="1" applyBorder="1" applyAlignment="1">
      <alignment horizontal="center" vertical="center"/>
    </xf>
    <xf numFmtId="0" fontId="5" fillId="4" borderId="105"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21" fillId="4" borderId="73" xfId="0" applyFont="1" applyFill="1" applyBorder="1" applyAlignment="1">
      <alignment horizontal="center" vertical="center"/>
    </xf>
    <xf numFmtId="0" fontId="21" fillId="5" borderId="27" xfId="0" applyFont="1" applyFill="1" applyBorder="1" applyAlignment="1">
      <alignment horizontal="center" vertical="center"/>
    </xf>
    <xf numFmtId="0" fontId="21" fillId="4" borderId="73" xfId="0" applyFont="1" applyFill="1" applyBorder="1" applyAlignment="1">
      <alignment horizontal="center" vertical="center"/>
    </xf>
    <xf numFmtId="0" fontId="6" fillId="4" borderId="138" xfId="0" applyFont="1" applyFill="1" applyBorder="1" applyAlignment="1">
      <alignment horizontal="center" vertical="center"/>
    </xf>
    <xf numFmtId="0" fontId="0" fillId="6" borderId="55" xfId="0" applyFont="1" applyFill="1" applyBorder="1" applyAlignment="1">
      <alignment horizontal="left" vertical="center" wrapText="1"/>
    </xf>
    <xf numFmtId="0" fontId="0" fillId="6" borderId="111"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112" xfId="0" applyFont="1" applyFill="1" applyBorder="1" applyAlignment="1">
      <alignment horizontal="center" vertical="center"/>
    </xf>
    <xf numFmtId="0" fontId="0" fillId="6" borderId="33" xfId="0" applyFont="1" applyFill="1" applyBorder="1" applyAlignment="1">
      <alignment horizontal="center" vertical="center"/>
    </xf>
    <xf numFmtId="0" fontId="0" fillId="6" borderId="33" xfId="0" applyFont="1" applyFill="1" applyBorder="1" applyAlignment="1">
      <alignment vertical="center"/>
    </xf>
    <xf numFmtId="0" fontId="0" fillId="6" borderId="100" xfId="0" applyFont="1" applyFill="1" applyBorder="1" applyAlignment="1">
      <alignment horizontal="center" vertical="center"/>
    </xf>
    <xf numFmtId="0" fontId="0" fillId="6" borderId="24" xfId="0" applyFont="1" applyFill="1" applyBorder="1" applyAlignment="1">
      <alignment horizontal="left" vertical="center" wrapText="1"/>
    </xf>
    <xf numFmtId="0" fontId="0" fillId="6" borderId="37" xfId="0" applyFont="1" applyFill="1" applyBorder="1" applyAlignment="1">
      <alignment horizontal="center" vertical="center" wrapText="1"/>
    </xf>
    <xf numFmtId="0" fontId="0" fillId="6" borderId="25" xfId="0" applyFont="1" applyFill="1" applyBorder="1" applyAlignment="1">
      <alignment horizontal="center" vertical="center"/>
    </xf>
    <xf numFmtId="0" fontId="0" fillId="6" borderId="113" xfId="0" applyFont="1" applyFill="1" applyBorder="1" applyAlignment="1">
      <alignment horizontal="center" vertical="center"/>
    </xf>
    <xf numFmtId="0" fontId="0" fillId="6" borderId="34" xfId="0" applyFont="1" applyFill="1" applyBorder="1" applyAlignment="1">
      <alignment horizontal="center" vertical="center"/>
    </xf>
    <xf numFmtId="0" fontId="0" fillId="6" borderId="34" xfId="0" applyFont="1" applyFill="1" applyBorder="1" applyAlignment="1">
      <alignment vertical="center"/>
    </xf>
    <xf numFmtId="0" fontId="0" fillId="6" borderId="50" xfId="0" applyFont="1" applyFill="1" applyBorder="1" applyAlignment="1">
      <alignment horizontal="center" vertical="center"/>
    </xf>
    <xf numFmtId="203" fontId="21" fillId="0" borderId="0" xfId="2" applyNumberFormat="1" applyFont="1" applyAlignment="1">
      <alignment horizontal="center" vertical="center"/>
    </xf>
    <xf numFmtId="203" fontId="21" fillId="4" borderId="27" xfId="2" applyNumberFormat="1" applyFont="1" applyFill="1" applyBorder="1" applyAlignment="1">
      <alignment horizontal="center" vertical="center"/>
    </xf>
    <xf numFmtId="203" fontId="21" fillId="5" borderId="27" xfId="2" applyNumberFormat="1" applyFont="1" applyFill="1" applyBorder="1" applyAlignment="1">
      <alignment horizontal="center" vertical="center"/>
    </xf>
    <xf numFmtId="0" fontId="21" fillId="5" borderId="73" xfId="0" applyFont="1" applyFill="1" applyBorder="1" applyAlignment="1">
      <alignment horizontal="center" vertical="center"/>
    </xf>
    <xf numFmtId="0" fontId="0" fillId="7" borderId="28" xfId="0" applyFill="1" applyBorder="1" applyAlignment="1">
      <alignment vertical="center"/>
    </xf>
    <xf numFmtId="0" fontId="0" fillId="7" borderId="29" xfId="0" applyFill="1" applyBorder="1" applyAlignment="1">
      <alignment vertical="center"/>
    </xf>
    <xf numFmtId="0" fontId="0" fillId="7" borderId="35" xfId="0" applyFill="1" applyBorder="1" applyAlignment="1">
      <alignment vertical="center"/>
    </xf>
    <xf numFmtId="0" fontId="0" fillId="7" borderId="36" xfId="0" applyFill="1" applyBorder="1" applyAlignment="1">
      <alignment vertical="center"/>
    </xf>
    <xf numFmtId="0" fontId="0" fillId="7" borderId="0" xfId="0" applyFill="1" applyBorder="1" applyAlignment="1">
      <alignment vertical="center"/>
    </xf>
    <xf numFmtId="0" fontId="0" fillId="7" borderId="30" xfId="0" applyFill="1" applyBorder="1" applyAlignment="1">
      <alignment vertical="center"/>
    </xf>
    <xf numFmtId="0" fontId="0" fillId="7" borderId="25" xfId="0" applyFill="1" applyBorder="1" applyAlignment="1">
      <alignment vertical="center"/>
    </xf>
    <xf numFmtId="0" fontId="0" fillId="7" borderId="37" xfId="0" applyFill="1" applyBorder="1" applyAlignment="1">
      <alignment vertical="center"/>
    </xf>
    <xf numFmtId="0" fontId="0" fillId="7" borderId="34" xfId="0" applyFill="1" applyBorder="1" applyAlignment="1">
      <alignment vertical="center"/>
    </xf>
    <xf numFmtId="0" fontId="8" fillId="7" borderId="27" xfId="0" applyFont="1" applyFill="1" applyBorder="1" applyAlignment="1">
      <alignment vertical="top"/>
    </xf>
    <xf numFmtId="0" fontId="0" fillId="7" borderId="27" xfId="0" applyFill="1" applyBorder="1" applyAlignment="1">
      <alignment vertical="top"/>
    </xf>
    <xf numFmtId="0" fontId="8" fillId="7" borderId="27" xfId="0" applyFont="1" applyFill="1" applyBorder="1" applyAlignment="1">
      <alignment vertical="top" wrapText="1"/>
    </xf>
    <xf numFmtId="0" fontId="0" fillId="7" borderId="55" xfId="0" applyFont="1" applyFill="1" applyBorder="1" applyAlignment="1">
      <alignment horizontal="left" vertical="center" wrapText="1"/>
    </xf>
    <xf numFmtId="0" fontId="0" fillId="7" borderId="111" xfId="0" applyFont="1" applyFill="1" applyBorder="1" applyAlignment="1">
      <alignment horizontal="center" vertical="center" wrapText="1"/>
    </xf>
    <xf numFmtId="0" fontId="0" fillId="7" borderId="96" xfId="0" applyFont="1" applyFill="1" applyBorder="1" applyAlignment="1">
      <alignment horizontal="center" vertical="center"/>
    </xf>
    <xf numFmtId="0" fontId="0" fillId="7" borderId="112"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33" xfId="0" applyFont="1" applyFill="1" applyBorder="1" applyAlignment="1">
      <alignment vertical="center"/>
    </xf>
    <xf numFmtId="0" fontId="0" fillId="7" borderId="100" xfId="0" applyFont="1" applyFill="1" applyBorder="1" applyAlignment="1">
      <alignment horizontal="center" vertical="center"/>
    </xf>
    <xf numFmtId="0" fontId="0" fillId="7" borderId="24" xfId="0" applyFont="1" applyFill="1" applyBorder="1" applyAlignment="1">
      <alignment horizontal="left" vertical="center" wrapText="1"/>
    </xf>
    <xf numFmtId="0" fontId="0" fillId="7" borderId="37" xfId="0" applyFont="1" applyFill="1" applyBorder="1" applyAlignment="1">
      <alignment horizontal="center" vertical="center" wrapText="1"/>
    </xf>
    <xf numFmtId="0" fontId="0" fillId="7" borderId="25" xfId="0" applyFont="1" applyFill="1" applyBorder="1" applyAlignment="1">
      <alignment horizontal="center" vertical="center"/>
    </xf>
    <xf numFmtId="0" fontId="0" fillId="7" borderId="113" xfId="0" applyFont="1" applyFill="1" applyBorder="1" applyAlignment="1">
      <alignment horizontal="center" vertical="center"/>
    </xf>
    <xf numFmtId="0" fontId="0" fillId="7" borderId="34" xfId="0" applyFont="1" applyFill="1" applyBorder="1" applyAlignment="1">
      <alignment horizontal="center" vertical="center"/>
    </xf>
    <xf numFmtId="0" fontId="0" fillId="7" borderId="34" xfId="0" applyFont="1" applyFill="1" applyBorder="1" applyAlignment="1">
      <alignment vertical="center"/>
    </xf>
    <xf numFmtId="0" fontId="0" fillId="7" borderId="50" xfId="0" applyFont="1" applyFill="1" applyBorder="1" applyAlignment="1">
      <alignment horizontal="center" vertical="center"/>
    </xf>
    <xf numFmtId="0" fontId="0" fillId="7" borderId="46" xfId="0" applyFont="1" applyFill="1" applyBorder="1" applyAlignment="1">
      <alignment horizontal="left" vertical="center" wrapText="1"/>
    </xf>
    <xf numFmtId="0" fontId="0" fillId="7" borderId="69" xfId="0" applyFont="1" applyFill="1" applyBorder="1" applyAlignment="1">
      <alignment horizontal="center" vertical="center" wrapText="1"/>
    </xf>
    <xf numFmtId="0" fontId="0" fillId="7" borderId="114" xfId="0" applyFont="1" applyFill="1" applyBorder="1" applyAlignment="1">
      <alignment horizontal="center" vertical="center"/>
    </xf>
    <xf numFmtId="0" fontId="0" fillId="7" borderId="115"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10" xfId="0" applyFont="1" applyFill="1" applyBorder="1" applyAlignment="1">
      <alignment vertical="center"/>
    </xf>
    <xf numFmtId="0" fontId="0" fillId="7" borderId="47" xfId="0" applyFont="1" applyFill="1" applyBorder="1" applyAlignment="1">
      <alignment horizontal="center" vertical="center"/>
    </xf>
    <xf numFmtId="0" fontId="24" fillId="7" borderId="77" xfId="0" applyFont="1" applyFill="1" applyBorder="1" applyAlignment="1">
      <alignment vertical="center" wrapText="1"/>
    </xf>
    <xf numFmtId="0" fontId="24" fillId="7" borderId="56" xfId="0" applyFont="1" applyFill="1" applyBorder="1" applyAlignment="1">
      <alignment vertical="center" wrapText="1"/>
    </xf>
    <xf numFmtId="0" fontId="24" fillId="7" borderId="26" xfId="0" applyFont="1" applyFill="1" applyBorder="1" applyAlignment="1">
      <alignment vertical="center" wrapText="1"/>
    </xf>
    <xf numFmtId="0" fontId="24" fillId="7" borderId="38" xfId="0" applyFont="1" applyFill="1" applyBorder="1" applyAlignment="1">
      <alignment vertical="center" wrapText="1"/>
    </xf>
    <xf numFmtId="0" fontId="24" fillId="7" borderId="27" xfId="0" applyFont="1" applyFill="1" applyBorder="1" applyAlignment="1">
      <alignment horizontal="justify" vertical="center" wrapText="1"/>
    </xf>
    <xf numFmtId="0" fontId="6" fillId="7" borderId="27" xfId="0" applyFont="1" applyFill="1" applyBorder="1" applyAlignment="1">
      <alignment horizontal="right" vertical="center" wrapText="1"/>
    </xf>
    <xf numFmtId="0" fontId="6" fillId="7" borderId="55" xfId="0" applyFont="1" applyFill="1" applyBorder="1" applyAlignment="1">
      <alignment horizontal="right" vertical="center" wrapText="1"/>
    </xf>
    <xf numFmtId="0" fontId="6" fillId="7" borderId="56" xfId="0" applyFont="1" applyFill="1" applyBorder="1" applyAlignment="1">
      <alignment horizontal="right" vertical="center" wrapText="1"/>
    </xf>
    <xf numFmtId="0" fontId="6" fillId="7" borderId="97" xfId="0" applyFont="1" applyFill="1" applyBorder="1" applyAlignment="1">
      <alignment horizontal="right" vertical="center" wrapText="1"/>
    </xf>
    <xf numFmtId="0" fontId="6" fillId="7" borderId="79" xfId="0" applyFont="1" applyFill="1" applyBorder="1" applyAlignment="1">
      <alignment horizontal="right" vertical="center" wrapText="1"/>
    </xf>
    <xf numFmtId="0" fontId="6" fillId="7" borderId="32" xfId="0" applyFont="1" applyFill="1" applyBorder="1" applyAlignment="1">
      <alignment horizontal="right" vertical="center" wrapText="1"/>
    </xf>
    <xf numFmtId="0" fontId="6" fillId="7" borderId="9" xfId="0" applyFont="1" applyFill="1" applyBorder="1" applyAlignment="1">
      <alignment horizontal="right" vertical="center" wrapText="1"/>
    </xf>
    <xf numFmtId="0" fontId="6" fillId="7" borderId="11" xfId="0" applyFont="1" applyFill="1" applyBorder="1" applyAlignment="1">
      <alignment horizontal="right" vertical="center" wrapText="1"/>
    </xf>
    <xf numFmtId="0" fontId="6" fillId="7" borderId="23" xfId="0" applyFont="1" applyFill="1" applyBorder="1" applyAlignment="1">
      <alignment horizontal="right" vertical="center" wrapText="1"/>
    </xf>
    <xf numFmtId="0" fontId="6" fillId="7" borderId="38" xfId="0" applyFont="1" applyFill="1" applyBorder="1" applyAlignment="1">
      <alignment horizontal="right" vertical="center" wrapText="1"/>
    </xf>
    <xf numFmtId="0" fontId="6" fillId="7" borderId="108" xfId="0" applyFont="1" applyFill="1" applyBorder="1" applyAlignment="1">
      <alignment horizontal="right" vertical="center" wrapText="1"/>
    </xf>
    <xf numFmtId="0" fontId="6" fillId="7" borderId="18" xfId="0" applyFont="1" applyFill="1" applyBorder="1" applyAlignment="1">
      <alignment horizontal="right" vertical="center" wrapText="1"/>
    </xf>
    <xf numFmtId="0" fontId="6" fillId="7" borderId="19" xfId="0" applyFont="1" applyFill="1" applyBorder="1" applyAlignment="1">
      <alignment horizontal="right" vertical="center" wrapText="1"/>
    </xf>
    <xf numFmtId="0" fontId="21" fillId="4" borderId="139" xfId="0" applyFont="1" applyFill="1" applyBorder="1" applyAlignment="1">
      <alignment horizontal="center" vertical="center"/>
    </xf>
    <xf numFmtId="0" fontId="21" fillId="4" borderId="140" xfId="0" applyFont="1" applyFill="1" applyBorder="1" applyAlignment="1">
      <alignment horizontal="center" vertical="center"/>
    </xf>
    <xf numFmtId="0" fontId="21" fillId="4" borderId="141" xfId="0" applyFont="1" applyFill="1" applyBorder="1" applyAlignment="1">
      <alignment horizontal="center" vertical="center"/>
    </xf>
    <xf numFmtId="37" fontId="21" fillId="0" borderId="145" xfId="0" applyNumberFormat="1" applyFont="1" applyFill="1" applyBorder="1" applyAlignment="1" applyProtection="1">
      <alignment vertical="center"/>
    </xf>
    <xf numFmtId="37" fontId="21" fillId="0" borderId="146" xfId="0" applyNumberFormat="1" applyFont="1" applyFill="1" applyBorder="1" applyAlignment="1" applyProtection="1">
      <alignment vertical="center"/>
    </xf>
    <xf numFmtId="37" fontId="21" fillId="0" borderId="147" xfId="0" applyNumberFormat="1" applyFont="1" applyFill="1" applyBorder="1" applyAlignment="1" applyProtection="1">
      <alignment vertical="center"/>
    </xf>
    <xf numFmtId="0" fontId="21" fillId="4" borderId="38" xfId="0" applyFont="1" applyFill="1" applyBorder="1" applyAlignment="1">
      <alignment horizontal="center" vertical="center" wrapText="1"/>
    </xf>
    <xf numFmtId="0" fontId="21" fillId="4" borderId="26" xfId="0" applyFont="1" applyFill="1" applyBorder="1" applyAlignment="1">
      <alignment horizontal="center" vertical="center"/>
    </xf>
    <xf numFmtId="183" fontId="21" fillId="5" borderId="27" xfId="0" applyNumberFormat="1" applyFont="1" applyFill="1" applyBorder="1" applyAlignment="1">
      <alignment vertical="center" shrinkToFit="1"/>
    </xf>
    <xf numFmtId="0" fontId="28" fillId="0" borderId="0" xfId="0" applyFont="1" applyBorder="1" applyAlignment="1">
      <alignment vertical="center"/>
    </xf>
    <xf numFmtId="0" fontId="23" fillId="0" borderId="0" xfId="0" applyFont="1" applyBorder="1" applyAlignment="1">
      <alignment horizontal="right" vertical="center"/>
    </xf>
    <xf numFmtId="0" fontId="23" fillId="8" borderId="0" xfId="0" applyFont="1" applyFill="1" applyBorder="1" applyAlignment="1">
      <alignment vertical="center"/>
    </xf>
    <xf numFmtId="0" fontId="28" fillId="6" borderId="0" xfId="0" applyFont="1" applyFill="1" applyBorder="1" applyAlignment="1">
      <alignment vertical="center"/>
    </xf>
    <xf numFmtId="38" fontId="21" fillId="4" borderId="27" xfId="2" applyFont="1" applyFill="1" applyBorder="1" applyAlignment="1">
      <alignment vertical="center" shrinkToFit="1"/>
    </xf>
    <xf numFmtId="198" fontId="21" fillId="5" borderId="27" xfId="2" applyNumberFormat="1" applyFont="1" applyFill="1" applyBorder="1" applyAlignment="1">
      <alignment vertical="center" shrinkToFit="1"/>
    </xf>
    <xf numFmtId="38" fontId="21" fillId="0" borderId="0" xfId="2" applyFont="1" applyBorder="1" applyAlignment="1">
      <alignment vertical="center"/>
    </xf>
    <xf numFmtId="38" fontId="28" fillId="0" borderId="0" xfId="2" applyFont="1" applyBorder="1" applyAlignment="1">
      <alignment vertical="center"/>
    </xf>
    <xf numFmtId="38" fontId="21" fillId="0" borderId="0" xfId="2" applyFont="1" applyFill="1" applyBorder="1" applyAlignment="1">
      <alignment horizontal="left" vertical="center"/>
    </xf>
    <xf numFmtId="38" fontId="21" fillId="4" borderId="27" xfId="2" applyFont="1" applyFill="1" applyBorder="1" applyAlignment="1">
      <alignment horizontal="center" vertical="center"/>
    </xf>
    <xf numFmtId="38" fontId="21" fillId="0" borderId="27" xfId="2" applyFont="1" applyBorder="1" applyAlignment="1">
      <alignment vertical="center"/>
    </xf>
    <xf numFmtId="38" fontId="21" fillId="0" borderId="27" xfId="2" applyFont="1" applyFill="1" applyBorder="1" applyAlignment="1">
      <alignment horizontal="right" vertical="center"/>
    </xf>
    <xf numFmtId="0" fontId="23" fillId="0" borderId="0" xfId="0" applyFont="1" applyBorder="1" applyAlignment="1">
      <alignment vertical="center" shrinkToFit="1"/>
    </xf>
    <xf numFmtId="0" fontId="23" fillId="4" borderId="27" xfId="0" applyFont="1" applyFill="1" applyBorder="1" applyAlignment="1">
      <alignment horizontal="center" vertical="center" shrinkToFit="1"/>
    </xf>
    <xf numFmtId="0" fontId="23" fillId="0" borderId="27" xfId="0" applyFont="1" applyBorder="1" applyAlignment="1">
      <alignment horizontal="center" vertical="center" shrinkToFit="1"/>
    </xf>
    <xf numFmtId="38" fontId="23" fillId="0" borderId="27" xfId="0" applyNumberFormat="1" applyFont="1" applyBorder="1" applyAlignment="1">
      <alignment vertical="center" shrinkToFit="1"/>
    </xf>
    <xf numFmtId="38" fontId="23" fillId="4" borderId="27" xfId="0" applyNumberFormat="1" applyFont="1" applyFill="1" applyBorder="1" applyAlignment="1">
      <alignment vertical="center" shrinkToFit="1"/>
    </xf>
    <xf numFmtId="0" fontId="28" fillId="0" borderId="27" xfId="0" applyFont="1" applyBorder="1" applyAlignment="1">
      <alignment vertical="center"/>
    </xf>
    <xf numFmtId="0" fontId="28" fillId="0" borderId="27" xfId="0" applyFont="1" applyBorder="1" applyAlignment="1">
      <alignment horizontal="center" vertical="center"/>
    </xf>
    <xf numFmtId="0" fontId="4" fillId="0" borderId="0" xfId="0" applyFont="1" applyFill="1" applyAlignment="1">
      <alignment vertical="center"/>
    </xf>
    <xf numFmtId="38" fontId="0" fillId="0" borderId="18" xfId="2" applyFont="1" applyFill="1" applyBorder="1" applyAlignment="1">
      <alignment vertical="center"/>
    </xf>
    <xf numFmtId="38" fontId="0" fillId="0" borderId="4" xfId="2" applyFont="1" applyFill="1" applyBorder="1" applyAlignment="1">
      <alignment vertical="center"/>
    </xf>
    <xf numFmtId="0" fontId="0" fillId="0" borderId="0" xfId="0" applyFill="1" applyAlignment="1">
      <alignment vertical="center"/>
    </xf>
    <xf numFmtId="0" fontId="6" fillId="4" borderId="151" xfId="0" applyFont="1" applyFill="1" applyBorder="1" applyAlignment="1">
      <alignment vertical="center"/>
    </xf>
    <xf numFmtId="0" fontId="6" fillId="4" borderId="152" xfId="0" applyFont="1" applyFill="1" applyBorder="1" applyAlignment="1">
      <alignment vertical="center"/>
    </xf>
    <xf numFmtId="38" fontId="0" fillId="0" borderId="153" xfId="2" applyFont="1" applyFill="1" applyBorder="1" applyAlignment="1">
      <alignment vertical="center"/>
    </xf>
    <xf numFmtId="0" fontId="6" fillId="4" borderId="118" xfId="0" applyFont="1" applyFill="1" applyBorder="1" applyAlignment="1">
      <alignment vertical="center"/>
    </xf>
    <xf numFmtId="0" fontId="6" fillId="4" borderId="154" xfId="0" applyFont="1" applyFill="1" applyBorder="1" applyAlignment="1">
      <alignment vertical="center"/>
    </xf>
    <xf numFmtId="0" fontId="6" fillId="4" borderId="155" xfId="0" applyFont="1" applyFill="1" applyBorder="1" applyAlignment="1">
      <alignment vertical="center"/>
    </xf>
    <xf numFmtId="0" fontId="6" fillId="4" borderId="156" xfId="0" applyFont="1" applyFill="1" applyBorder="1" applyAlignment="1">
      <alignment vertical="center"/>
    </xf>
    <xf numFmtId="0" fontId="6" fillId="4" borderId="123" xfId="0" applyFont="1" applyFill="1" applyBorder="1" applyAlignment="1">
      <alignment vertical="center"/>
    </xf>
    <xf numFmtId="0" fontId="6" fillId="4" borderId="157" xfId="0" applyFont="1" applyFill="1" applyBorder="1" applyAlignment="1">
      <alignment vertical="center"/>
    </xf>
    <xf numFmtId="38" fontId="0" fillId="0" borderId="19" xfId="2" applyFont="1" applyFill="1" applyBorder="1" applyAlignment="1">
      <alignment vertical="center"/>
    </xf>
    <xf numFmtId="38" fontId="0" fillId="0" borderId="8" xfId="2" applyFont="1" applyFill="1" applyBorder="1" applyAlignment="1">
      <alignment vertical="center"/>
    </xf>
    <xf numFmtId="9" fontId="0" fillId="0" borderId="2" xfId="1" applyFont="1" applyFill="1" applyBorder="1" applyAlignment="1">
      <alignment horizontal="right" vertical="center"/>
    </xf>
    <xf numFmtId="38" fontId="0" fillId="0" borderId="16" xfId="2" applyFont="1" applyFill="1" applyBorder="1" applyAlignment="1">
      <alignment horizontal="right" vertical="center"/>
    </xf>
    <xf numFmtId="38" fontId="0" fillId="0" borderId="159" xfId="2" applyFont="1" applyFill="1" applyBorder="1" applyAlignment="1">
      <alignment vertical="center"/>
    </xf>
    <xf numFmtId="9" fontId="0" fillId="0" borderId="6" xfId="1" applyFont="1" applyFill="1" applyBorder="1" applyAlignment="1">
      <alignment horizontal="right" vertical="center"/>
    </xf>
    <xf numFmtId="38" fontId="0" fillId="0" borderId="17" xfId="2" applyFont="1" applyFill="1" applyBorder="1" applyAlignment="1">
      <alignment horizontal="right" vertical="center"/>
    </xf>
    <xf numFmtId="0" fontId="22" fillId="6" borderId="0" xfId="0" applyFont="1" applyFill="1" applyAlignment="1">
      <alignment vertical="center"/>
    </xf>
    <xf numFmtId="0" fontId="28" fillId="4" borderId="161" xfId="0" applyFont="1" applyFill="1" applyBorder="1" applyAlignment="1">
      <alignment horizontal="center" vertical="center"/>
    </xf>
    <xf numFmtId="176" fontId="28" fillId="2" borderId="161" xfId="0" applyNumberFormat="1" applyFont="1" applyFill="1" applyBorder="1" applyAlignment="1">
      <alignment vertical="center"/>
    </xf>
    <xf numFmtId="176" fontId="28" fillId="2" borderId="162" xfId="0" applyNumberFormat="1" applyFont="1" applyFill="1" applyBorder="1" applyAlignment="1">
      <alignment vertical="center"/>
    </xf>
    <xf numFmtId="0" fontId="28" fillId="2" borderId="163" xfId="0" applyFont="1" applyFill="1" applyBorder="1" applyAlignment="1">
      <alignment horizontal="left" vertical="center" wrapText="1"/>
    </xf>
    <xf numFmtId="0" fontId="28" fillId="4" borderId="58" xfId="0" applyFont="1" applyFill="1" applyBorder="1" applyAlignment="1">
      <alignment horizontal="center" vertical="center"/>
    </xf>
    <xf numFmtId="176" fontId="28" fillId="2" borderId="58" xfId="0" applyNumberFormat="1" applyFont="1" applyFill="1" applyBorder="1" applyAlignment="1">
      <alignment vertical="center"/>
    </xf>
    <xf numFmtId="176" fontId="28" fillId="2" borderId="164" xfId="0" applyNumberFormat="1" applyFont="1" applyFill="1" applyBorder="1" applyAlignment="1">
      <alignment vertical="center"/>
    </xf>
    <xf numFmtId="0" fontId="28" fillId="2" borderId="165" xfId="0" applyFont="1" applyFill="1" applyBorder="1" applyAlignment="1">
      <alignment horizontal="left" vertical="center" wrapText="1"/>
    </xf>
    <xf numFmtId="41" fontId="28" fillId="2" borderId="162" xfId="0" applyNumberFormat="1" applyFont="1" applyFill="1" applyBorder="1" applyAlignment="1">
      <alignment vertical="center"/>
    </xf>
    <xf numFmtId="41" fontId="28" fillId="2" borderId="164" xfId="0" applyNumberFormat="1" applyFont="1" applyFill="1" applyBorder="1" applyAlignment="1">
      <alignment vertical="center"/>
    </xf>
    <xf numFmtId="0" fontId="28" fillId="4" borderId="12" xfId="0" applyFont="1" applyFill="1" applyBorder="1" applyAlignment="1">
      <alignment horizontal="center" vertical="center"/>
    </xf>
    <xf numFmtId="176" fontId="28" fillId="2" borderId="166" xfId="0" applyNumberFormat="1" applyFont="1" applyFill="1" applyBorder="1" applyAlignment="1">
      <alignment vertical="center"/>
    </xf>
    <xf numFmtId="0" fontId="28" fillId="4" borderId="167" xfId="0" applyFont="1" applyFill="1" applyBorder="1" applyAlignment="1">
      <alignment horizontal="center" vertical="center"/>
    </xf>
    <xf numFmtId="176" fontId="28" fillId="2" borderId="168" xfId="0" applyNumberFormat="1" applyFont="1" applyFill="1" applyBorder="1" applyAlignment="1">
      <alignment vertical="center"/>
    </xf>
    <xf numFmtId="0" fontId="28" fillId="4" borderId="3" xfId="0" applyFont="1" applyFill="1" applyBorder="1" applyAlignment="1">
      <alignment horizontal="center" vertical="center"/>
    </xf>
    <xf numFmtId="176" fontId="28" fillId="2" borderId="122" xfId="0" applyNumberFormat="1" applyFont="1" applyFill="1" applyBorder="1" applyAlignment="1">
      <alignment vertical="center"/>
    </xf>
    <xf numFmtId="0" fontId="28" fillId="2" borderId="125" xfId="0" applyFont="1" applyFill="1" applyBorder="1" applyAlignment="1">
      <alignment horizontal="left" vertical="center" wrapText="1"/>
    </xf>
    <xf numFmtId="0" fontId="28" fillId="2" borderId="166" xfId="0" applyFont="1" applyFill="1" applyBorder="1" applyAlignment="1">
      <alignment vertical="center"/>
    </xf>
    <xf numFmtId="41" fontId="28" fillId="2" borderId="166" xfId="0" applyNumberFormat="1" applyFont="1" applyFill="1" applyBorder="1" applyAlignment="1">
      <alignment vertical="center"/>
    </xf>
    <xf numFmtId="0" fontId="28" fillId="2" borderId="62" xfId="0" applyFont="1" applyFill="1" applyBorder="1" applyAlignment="1">
      <alignment horizontal="left" vertical="center" wrapText="1"/>
    </xf>
    <xf numFmtId="181" fontId="28" fillId="2" borderId="166" xfId="0" applyNumberFormat="1" applyFont="1" applyFill="1" applyBorder="1" applyAlignment="1">
      <alignment vertical="center"/>
    </xf>
    <xf numFmtId="182" fontId="28" fillId="2" borderId="125" xfId="0" applyNumberFormat="1" applyFont="1" applyFill="1" applyBorder="1" applyAlignment="1">
      <alignment vertical="center"/>
    </xf>
    <xf numFmtId="0" fontId="28" fillId="2" borderId="165" xfId="0" applyFont="1" applyFill="1" applyBorder="1" applyAlignment="1">
      <alignment horizontal="right" vertical="center" wrapText="1"/>
    </xf>
    <xf numFmtId="184" fontId="28" fillId="2" borderId="37" xfId="0" applyNumberFormat="1" applyFont="1" applyFill="1" applyBorder="1" applyAlignment="1">
      <alignment vertical="center"/>
    </xf>
    <xf numFmtId="0" fontId="28" fillId="0" borderId="25" xfId="0" applyFont="1" applyBorder="1" applyAlignment="1">
      <alignment vertical="center"/>
    </xf>
    <xf numFmtId="0" fontId="28" fillId="0" borderId="37" xfId="0" applyFont="1" applyBorder="1" applyAlignment="1">
      <alignment vertical="center"/>
    </xf>
    <xf numFmtId="0" fontId="28" fillId="2" borderId="56" xfId="0" applyFont="1" applyFill="1" applyBorder="1" applyAlignment="1">
      <alignment horizontal="center" vertical="center"/>
    </xf>
    <xf numFmtId="0" fontId="28" fillId="2" borderId="90" xfId="0" applyFont="1" applyFill="1" applyBorder="1" applyAlignment="1">
      <alignment horizontal="right" vertical="center"/>
    </xf>
    <xf numFmtId="0" fontId="28" fillId="2" borderId="38" xfId="0" applyFont="1" applyFill="1" applyBorder="1" applyAlignment="1">
      <alignment vertical="center"/>
    </xf>
    <xf numFmtId="0" fontId="28" fillId="2" borderId="43" xfId="0" applyFont="1" applyFill="1" applyBorder="1" applyAlignment="1">
      <alignment horizontal="right" vertical="center"/>
    </xf>
    <xf numFmtId="0" fontId="28" fillId="2" borderId="37" xfId="0" applyFont="1" applyFill="1" applyBorder="1" applyAlignment="1">
      <alignment horizontal="right" vertical="center"/>
    </xf>
    <xf numFmtId="0" fontId="28" fillId="2" borderId="50" xfId="0" applyFont="1" applyFill="1" applyBorder="1" applyAlignment="1">
      <alignment vertical="center"/>
    </xf>
    <xf numFmtId="0" fontId="10" fillId="0" borderId="0" xfId="0" applyFont="1"/>
    <xf numFmtId="0" fontId="30" fillId="0" borderId="0" xfId="0" applyFont="1" applyBorder="1" applyAlignment="1">
      <alignment vertical="center"/>
    </xf>
    <xf numFmtId="0" fontId="31" fillId="0" borderId="0" xfId="0" applyFont="1" applyFill="1" applyAlignment="1">
      <alignment vertical="center"/>
    </xf>
    <xf numFmtId="0" fontId="31" fillId="0" borderId="0" xfId="0" applyFont="1" applyFill="1" applyAlignment="1">
      <alignment horizontal="left" vertical="center"/>
    </xf>
    <xf numFmtId="37" fontId="21" fillId="0" borderId="142" xfId="0" applyNumberFormat="1" applyFont="1" applyFill="1" applyBorder="1" applyAlignment="1" applyProtection="1">
      <alignment vertical="center"/>
    </xf>
    <xf numFmtId="37" fontId="21" fillId="0" borderId="143" xfId="0" applyNumberFormat="1" applyFont="1" applyFill="1" applyBorder="1" applyAlignment="1" applyProtection="1">
      <alignment vertical="center"/>
    </xf>
    <xf numFmtId="37" fontId="21" fillId="0" borderId="144" xfId="0" applyNumberFormat="1" applyFont="1" applyFill="1" applyBorder="1" applyAlignment="1" applyProtection="1">
      <alignment vertical="center"/>
    </xf>
    <xf numFmtId="176" fontId="21" fillId="4" borderId="139" xfId="0" applyNumberFormat="1" applyFont="1" applyFill="1" applyBorder="1" applyAlignment="1">
      <alignment vertical="center"/>
    </xf>
    <xf numFmtId="176" fontId="21" fillId="4" borderId="140" xfId="0" applyNumberFormat="1" applyFont="1" applyFill="1" applyBorder="1" applyAlignment="1">
      <alignment vertical="center"/>
    </xf>
    <xf numFmtId="176" fontId="21" fillId="4" borderId="141" xfId="0" applyNumberFormat="1" applyFont="1" applyFill="1" applyBorder="1" applyAlignment="1">
      <alignment vertical="center"/>
    </xf>
    <xf numFmtId="37" fontId="21" fillId="0" borderId="171" xfId="0" applyNumberFormat="1" applyFont="1" applyFill="1" applyBorder="1" applyAlignment="1" applyProtection="1">
      <alignment vertical="center"/>
    </xf>
    <xf numFmtId="37" fontId="21" fillId="0" borderId="172" xfId="0" applyNumberFormat="1" applyFont="1" applyFill="1" applyBorder="1" applyAlignment="1" applyProtection="1">
      <alignment vertical="center"/>
    </xf>
    <xf numFmtId="0" fontId="21" fillId="5" borderId="139" xfId="0" applyFont="1" applyFill="1" applyBorder="1" applyAlignment="1">
      <alignment horizontal="center" vertical="center"/>
    </xf>
    <xf numFmtId="0" fontId="21" fillId="5" borderId="140" xfId="0" applyFont="1" applyFill="1" applyBorder="1" applyAlignment="1">
      <alignment horizontal="center" vertical="center"/>
    </xf>
    <xf numFmtId="0" fontId="21" fillId="5" borderId="141" xfId="0" applyFont="1" applyFill="1" applyBorder="1" applyAlignment="1">
      <alignment horizontal="center" vertical="center"/>
    </xf>
    <xf numFmtId="37" fontId="21" fillId="0" borderId="173" xfId="0" applyNumberFormat="1" applyFont="1" applyFill="1" applyBorder="1" applyAlignment="1" applyProtection="1">
      <alignment vertical="center"/>
    </xf>
    <xf numFmtId="0" fontId="32" fillId="0" borderId="0" xfId="0" applyFont="1" applyAlignment="1">
      <alignment vertical="center"/>
    </xf>
    <xf numFmtId="0" fontId="31" fillId="0" borderId="0" xfId="0" applyFont="1" applyAlignment="1">
      <alignment vertical="center"/>
    </xf>
    <xf numFmtId="0" fontId="6" fillId="4" borderId="161" xfId="0" applyFont="1" applyFill="1" applyBorder="1" applyAlignment="1">
      <alignment vertical="center"/>
    </xf>
    <xf numFmtId="0" fontId="28" fillId="2" borderId="25" xfId="0" applyFont="1" applyFill="1" applyBorder="1" applyAlignment="1">
      <alignment horizontal="left" vertical="center" wrapText="1"/>
    </xf>
    <xf numFmtId="181" fontId="28" fillId="2" borderId="37" xfId="0" applyNumberFormat="1" applyFont="1" applyFill="1" applyBorder="1" applyAlignment="1">
      <alignment vertical="center"/>
    </xf>
    <xf numFmtId="41" fontId="28" fillId="2" borderId="37" xfId="0" applyNumberFormat="1" applyFont="1" applyFill="1" applyBorder="1" applyAlignment="1">
      <alignment vertical="center"/>
    </xf>
    <xf numFmtId="182" fontId="28" fillId="2" borderId="50" xfId="0" applyNumberFormat="1" applyFont="1" applyFill="1" applyBorder="1" applyAlignment="1">
      <alignment vertical="center"/>
    </xf>
    <xf numFmtId="0" fontId="0" fillId="7" borderId="0" xfId="0" applyFill="1"/>
    <xf numFmtId="0" fontId="0" fillId="7" borderId="3" xfId="0" applyFill="1" applyBorder="1" applyAlignment="1">
      <alignment horizontal="right" vertical="center"/>
    </xf>
    <xf numFmtId="0" fontId="0" fillId="7" borderId="12" xfId="0" applyFill="1" applyBorder="1" applyAlignment="1">
      <alignment horizontal="right" vertical="center"/>
    </xf>
    <xf numFmtId="0" fontId="0" fillId="7" borderId="93" xfId="0" applyFill="1" applyBorder="1" applyAlignment="1">
      <alignment vertical="center"/>
    </xf>
    <xf numFmtId="0" fontId="0" fillId="7" borderId="16" xfId="0" applyFill="1" applyBorder="1" applyAlignment="1">
      <alignment horizontal="right" vertical="center"/>
    </xf>
    <xf numFmtId="0" fontId="6" fillId="4" borderId="158" xfId="0" applyFont="1" applyFill="1" applyBorder="1" applyAlignment="1">
      <alignment horizontal="center" vertical="center" wrapText="1"/>
    </xf>
    <xf numFmtId="0" fontId="6" fillId="7" borderId="158" xfId="0" applyFont="1" applyFill="1" applyBorder="1" applyAlignment="1">
      <alignment horizontal="right" vertical="center" wrapText="1"/>
    </xf>
    <xf numFmtId="0" fontId="6" fillId="4" borderId="59" xfId="0" applyFont="1" applyFill="1" applyBorder="1" applyAlignment="1">
      <alignment horizontal="center" vertical="center" wrapText="1"/>
    </xf>
    <xf numFmtId="0" fontId="6" fillId="7" borderId="2" xfId="0" applyFont="1" applyFill="1" applyBorder="1" applyAlignment="1">
      <alignment horizontal="right" vertical="center" wrapText="1"/>
    </xf>
    <xf numFmtId="0" fontId="6" fillId="4" borderId="7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7" borderId="12" xfId="0" applyFont="1" applyFill="1" applyBorder="1" applyAlignment="1">
      <alignment horizontal="right" vertical="center" wrapText="1"/>
    </xf>
    <xf numFmtId="0" fontId="21" fillId="7" borderId="83" xfId="0" applyFont="1" applyFill="1" applyBorder="1" applyAlignment="1">
      <alignment vertical="center"/>
    </xf>
    <xf numFmtId="0" fontId="21" fillId="7" borderId="84" xfId="0" applyFont="1" applyFill="1" applyBorder="1" applyAlignment="1">
      <alignment horizontal="center" vertical="center"/>
    </xf>
    <xf numFmtId="194" fontId="21" fillId="7" borderId="83" xfId="0" applyNumberFormat="1" applyFont="1" applyFill="1" applyBorder="1" applyAlignment="1" applyProtection="1">
      <alignment vertical="center"/>
    </xf>
    <xf numFmtId="194" fontId="21" fillId="7" borderId="83" xfId="0" applyNumberFormat="1" applyFont="1" applyFill="1" applyBorder="1" applyAlignment="1">
      <alignment horizontal="center" vertical="center"/>
    </xf>
    <xf numFmtId="9" fontId="21" fillId="7" borderId="145" xfId="1" applyNumberFormat="1" applyFont="1" applyFill="1" applyBorder="1" applyAlignment="1" applyProtection="1">
      <alignment horizontal="center" vertical="center"/>
    </xf>
    <xf numFmtId="9" fontId="21" fillId="7" borderId="146" xfId="1" applyNumberFormat="1" applyFont="1" applyFill="1" applyBorder="1" applyAlignment="1" applyProtection="1">
      <alignment horizontal="center" vertical="center"/>
    </xf>
    <xf numFmtId="9" fontId="21" fillId="7" borderId="143" xfId="1" applyNumberFormat="1" applyFont="1" applyFill="1" applyBorder="1" applyAlignment="1" applyProtection="1">
      <alignment horizontal="center" vertical="center"/>
    </xf>
    <xf numFmtId="9" fontId="21" fillId="7" borderId="144" xfId="1" applyNumberFormat="1" applyFont="1" applyFill="1" applyBorder="1" applyAlignment="1" applyProtection="1">
      <alignment horizontal="center" vertical="center"/>
    </xf>
    <xf numFmtId="9" fontId="21" fillId="7" borderId="147" xfId="1" applyNumberFormat="1" applyFont="1" applyFill="1" applyBorder="1" applyAlignment="1" applyProtection="1">
      <alignment horizontal="center" vertical="center"/>
    </xf>
    <xf numFmtId="0" fontId="21" fillId="7" borderId="81" xfId="0" applyFont="1" applyFill="1" applyBorder="1" applyAlignment="1">
      <alignment vertical="center"/>
    </xf>
    <xf numFmtId="0" fontId="21" fillId="7" borderId="82" xfId="0" applyFont="1" applyFill="1" applyBorder="1" applyAlignment="1">
      <alignment horizontal="center" vertical="center"/>
    </xf>
    <xf numFmtId="194" fontId="21" fillId="7" borderId="81" xfId="0" applyNumberFormat="1" applyFont="1" applyFill="1" applyBorder="1" applyAlignment="1" applyProtection="1">
      <alignment vertical="center"/>
    </xf>
    <xf numFmtId="194" fontId="21" fillId="7" borderId="81" xfId="0" applyNumberFormat="1" applyFont="1" applyFill="1" applyBorder="1" applyAlignment="1">
      <alignment horizontal="center" vertical="center"/>
    </xf>
    <xf numFmtId="182" fontId="21" fillId="7" borderId="81" xfId="1" applyNumberFormat="1" applyFont="1" applyFill="1" applyBorder="1" applyAlignment="1">
      <alignment horizontal="center" vertical="center"/>
    </xf>
    <xf numFmtId="182" fontId="21" fillId="7" borderId="83" xfId="1" applyNumberFormat="1" applyFont="1" applyFill="1" applyBorder="1" applyAlignment="1">
      <alignment horizontal="center" vertical="center"/>
    </xf>
    <xf numFmtId="9" fontId="21" fillId="7" borderId="169" xfId="1" applyFont="1" applyFill="1" applyBorder="1" applyAlignment="1" applyProtection="1">
      <alignment horizontal="center" vertical="center"/>
    </xf>
    <xf numFmtId="9" fontId="21" fillId="7" borderId="170" xfId="1" applyFont="1" applyFill="1" applyBorder="1" applyAlignment="1" applyProtection="1">
      <alignment horizontal="center" vertical="center"/>
    </xf>
    <xf numFmtId="9" fontId="21" fillId="7" borderId="143" xfId="1" applyFont="1" applyFill="1" applyBorder="1" applyAlignment="1" applyProtection="1">
      <alignment horizontal="center" vertical="center"/>
    </xf>
    <xf numFmtId="9" fontId="21" fillId="7" borderId="144" xfId="1" applyFont="1" applyFill="1" applyBorder="1" applyAlignment="1" applyProtection="1">
      <alignment horizontal="center" vertical="center"/>
    </xf>
    <xf numFmtId="9" fontId="21" fillId="7" borderId="145" xfId="1" applyFont="1" applyFill="1" applyBorder="1" applyAlignment="1" applyProtection="1">
      <alignment horizontal="center" vertical="center"/>
    </xf>
    <xf numFmtId="9" fontId="21" fillId="7" borderId="146" xfId="1" applyFont="1" applyFill="1" applyBorder="1" applyAlignment="1" applyProtection="1">
      <alignment horizontal="center" vertical="center"/>
    </xf>
    <xf numFmtId="0" fontId="21" fillId="7" borderId="87" xfId="0" applyFont="1" applyFill="1" applyBorder="1" applyAlignment="1">
      <alignment vertical="center"/>
    </xf>
    <xf numFmtId="0" fontId="21" fillId="7" borderId="88" xfId="0" applyFont="1" applyFill="1" applyBorder="1" applyAlignment="1">
      <alignment horizontal="center" vertical="center"/>
    </xf>
    <xf numFmtId="194" fontId="21" fillId="7" borderId="87" xfId="0" applyNumberFormat="1" applyFont="1" applyFill="1" applyBorder="1" applyAlignment="1" applyProtection="1">
      <alignment vertical="center"/>
    </xf>
    <xf numFmtId="194" fontId="21" fillId="7" borderId="87" xfId="0" applyNumberFormat="1" applyFont="1" applyFill="1" applyBorder="1" applyAlignment="1">
      <alignment horizontal="center" vertical="center"/>
    </xf>
    <xf numFmtId="182" fontId="21" fillId="7" borderId="87" xfId="1" applyNumberFormat="1" applyFont="1" applyFill="1" applyBorder="1" applyAlignment="1">
      <alignment horizontal="center" vertical="center"/>
    </xf>
    <xf numFmtId="9" fontId="21" fillId="7" borderId="169" xfId="1" applyNumberFormat="1" applyFont="1" applyFill="1" applyBorder="1" applyAlignment="1" applyProtection="1">
      <alignment horizontal="center" vertical="center"/>
    </xf>
    <xf numFmtId="9" fontId="21" fillId="7" borderId="170" xfId="1" applyNumberFormat="1" applyFont="1" applyFill="1" applyBorder="1" applyAlignment="1" applyProtection="1">
      <alignment horizontal="center" vertical="center"/>
    </xf>
    <xf numFmtId="9" fontId="21" fillId="7" borderId="173" xfId="1" applyNumberFormat="1" applyFont="1" applyFill="1" applyBorder="1" applyAlignment="1" applyProtection="1">
      <alignment horizontal="center" vertical="center"/>
    </xf>
    <xf numFmtId="9" fontId="21" fillId="7" borderId="171" xfId="1" applyNumberFormat="1" applyFont="1" applyFill="1" applyBorder="1" applyAlignment="1" applyProtection="1">
      <alignment horizontal="center" vertical="center"/>
    </xf>
    <xf numFmtId="9" fontId="21" fillId="7" borderId="172" xfId="1" applyNumberFormat="1" applyFont="1" applyFill="1" applyBorder="1" applyAlignment="1" applyProtection="1">
      <alignment horizontal="center" vertical="center"/>
    </xf>
    <xf numFmtId="194" fontId="21" fillId="7" borderId="87" xfId="0" applyNumberFormat="1" applyFont="1" applyFill="1" applyBorder="1" applyAlignment="1">
      <alignment vertical="center"/>
    </xf>
    <xf numFmtId="0" fontId="21" fillId="4" borderId="2" xfId="0" applyFont="1" applyFill="1" applyBorder="1" applyAlignment="1">
      <alignment horizontal="center" vertical="center"/>
    </xf>
    <xf numFmtId="0" fontId="21" fillId="4" borderId="2" xfId="0" applyFont="1" applyFill="1" applyBorder="1" applyAlignment="1">
      <alignment vertical="center"/>
    </xf>
    <xf numFmtId="0" fontId="21" fillId="4" borderId="59" xfId="0" applyFont="1" applyFill="1" applyBorder="1" applyAlignment="1">
      <alignment horizontal="center" vertical="center"/>
    </xf>
    <xf numFmtId="194" fontId="21" fillId="4" borderId="2" xfId="0" applyNumberFormat="1" applyFont="1" applyFill="1" applyBorder="1" applyAlignment="1">
      <alignment vertical="center"/>
    </xf>
    <xf numFmtId="194" fontId="21" fillId="4" borderId="2" xfId="0" applyNumberFormat="1" applyFont="1" applyFill="1" applyBorder="1" applyAlignment="1">
      <alignment horizontal="center" vertical="center"/>
    </xf>
    <xf numFmtId="203" fontId="21" fillId="4" borderId="2" xfId="2" applyNumberFormat="1" applyFont="1" applyFill="1" applyBorder="1" applyAlignment="1">
      <alignment horizontal="center" vertical="center"/>
    </xf>
    <xf numFmtId="0" fontId="21" fillId="4" borderId="174" xfId="0" applyFont="1" applyFill="1" applyBorder="1" applyAlignment="1">
      <alignment horizontal="center" vertical="center"/>
    </xf>
    <xf numFmtId="0" fontId="21" fillId="4" borderId="175" xfId="0" applyFont="1" applyFill="1" applyBorder="1" applyAlignment="1">
      <alignment horizontal="center" vertical="center"/>
    </xf>
    <xf numFmtId="0" fontId="21" fillId="4" borderId="176" xfId="0" applyFont="1" applyFill="1" applyBorder="1" applyAlignment="1">
      <alignment horizontal="center" vertical="center"/>
    </xf>
    <xf numFmtId="9" fontId="21" fillId="7" borderId="177" xfId="1" applyNumberFormat="1" applyFont="1" applyFill="1" applyBorder="1" applyAlignment="1" applyProtection="1">
      <alignment horizontal="center" vertical="center"/>
    </xf>
    <xf numFmtId="9" fontId="21" fillId="7" borderId="178" xfId="1" applyNumberFormat="1" applyFont="1" applyFill="1" applyBorder="1" applyAlignment="1" applyProtection="1">
      <alignment horizontal="center" vertical="center"/>
    </xf>
    <xf numFmtId="37" fontId="21" fillId="0" borderId="179" xfId="0" applyNumberFormat="1" applyFont="1" applyFill="1" applyBorder="1" applyAlignment="1" applyProtection="1">
      <alignment vertical="center"/>
    </xf>
    <xf numFmtId="37" fontId="21" fillId="0" borderId="177" xfId="0" applyNumberFormat="1" applyFont="1" applyFill="1" applyBorder="1" applyAlignment="1" applyProtection="1">
      <alignment vertical="center"/>
    </xf>
    <xf numFmtId="37" fontId="21" fillId="0" borderId="178" xfId="0" applyNumberFormat="1" applyFont="1" applyFill="1" applyBorder="1" applyAlignment="1" applyProtection="1">
      <alignment vertical="center"/>
    </xf>
    <xf numFmtId="194" fontId="21" fillId="4" borderId="2" xfId="0" applyNumberFormat="1" applyFont="1" applyFill="1" applyBorder="1" applyAlignment="1" applyProtection="1">
      <alignment vertical="center"/>
    </xf>
    <xf numFmtId="176" fontId="21" fillId="4" borderId="174" xfId="0" applyNumberFormat="1" applyFont="1" applyFill="1" applyBorder="1" applyAlignment="1">
      <alignment vertical="center"/>
    </xf>
    <xf numFmtId="176" fontId="21" fillId="4" borderId="175" xfId="0" applyNumberFormat="1" applyFont="1" applyFill="1" applyBorder="1" applyAlignment="1">
      <alignment vertical="center"/>
    </xf>
    <xf numFmtId="176" fontId="21" fillId="4" borderId="176" xfId="0" applyNumberFormat="1" applyFont="1" applyFill="1" applyBorder="1" applyAlignment="1">
      <alignment vertical="center"/>
    </xf>
    <xf numFmtId="9" fontId="21" fillId="7" borderId="173" xfId="1" applyFont="1" applyFill="1" applyBorder="1" applyAlignment="1" applyProtection="1">
      <alignment horizontal="center" vertical="center"/>
    </xf>
    <xf numFmtId="9" fontId="21" fillId="7" borderId="171" xfId="1" applyFont="1" applyFill="1" applyBorder="1" applyAlignment="1" applyProtection="1">
      <alignment horizontal="center" vertical="center"/>
    </xf>
    <xf numFmtId="9" fontId="21" fillId="7" borderId="172" xfId="1" applyFont="1" applyFill="1" applyBorder="1" applyAlignment="1" applyProtection="1">
      <alignment horizontal="center" vertical="center"/>
    </xf>
    <xf numFmtId="0" fontId="21" fillId="5" borderId="2" xfId="0" applyFont="1" applyFill="1" applyBorder="1" applyAlignment="1">
      <alignment horizontal="center" vertical="center"/>
    </xf>
    <xf numFmtId="0" fontId="21" fillId="5" borderId="2" xfId="0" applyFont="1" applyFill="1" applyBorder="1" applyAlignment="1">
      <alignment vertical="center"/>
    </xf>
    <xf numFmtId="0" fontId="21" fillId="5" borderId="59" xfId="0" applyFont="1" applyFill="1" applyBorder="1" applyAlignment="1">
      <alignment horizontal="center" vertical="center"/>
    </xf>
    <xf numFmtId="194" fontId="21" fillId="5" borderId="2" xfId="0" applyNumberFormat="1" applyFont="1" applyFill="1" applyBorder="1" applyAlignment="1">
      <alignment vertical="center"/>
    </xf>
    <xf numFmtId="194" fontId="21" fillId="5" borderId="2" xfId="0" applyNumberFormat="1" applyFont="1" applyFill="1" applyBorder="1" applyAlignment="1">
      <alignment horizontal="center" vertical="center"/>
    </xf>
    <xf numFmtId="203" fontId="21" fillId="5" borderId="2" xfId="2" applyNumberFormat="1" applyFont="1" applyFill="1" applyBorder="1" applyAlignment="1">
      <alignment horizontal="center" vertical="center"/>
    </xf>
    <xf numFmtId="0" fontId="21" fillId="5" borderId="174" xfId="0" applyFont="1" applyFill="1" applyBorder="1" applyAlignment="1">
      <alignment vertical="center"/>
    </xf>
    <xf numFmtId="0" fontId="21" fillId="5" borderId="175" xfId="0" applyFont="1" applyFill="1" applyBorder="1" applyAlignment="1">
      <alignment vertical="center"/>
    </xf>
    <xf numFmtId="0" fontId="21" fillId="5" borderId="176" xfId="0" applyFont="1" applyFill="1" applyBorder="1" applyAlignment="1">
      <alignment vertical="center"/>
    </xf>
    <xf numFmtId="194" fontId="21" fillId="5" borderId="2" xfId="0" applyNumberFormat="1" applyFont="1" applyFill="1" applyBorder="1" applyAlignment="1" applyProtection="1">
      <alignment vertical="center"/>
    </xf>
    <xf numFmtId="176" fontId="21" fillId="5" borderId="174" xfId="0" applyNumberFormat="1" applyFont="1" applyFill="1" applyBorder="1" applyAlignment="1">
      <alignment vertical="center"/>
    </xf>
    <xf numFmtId="176" fontId="21" fillId="5" borderId="175" xfId="0" applyNumberFormat="1" applyFont="1" applyFill="1" applyBorder="1" applyAlignment="1">
      <alignment vertical="center"/>
    </xf>
    <xf numFmtId="176" fontId="21" fillId="5" borderId="176" xfId="0" applyNumberFormat="1" applyFont="1" applyFill="1" applyBorder="1" applyAlignment="1">
      <alignment vertical="center"/>
    </xf>
    <xf numFmtId="0" fontId="28" fillId="7" borderId="0" xfId="0" applyFont="1" applyFill="1" applyBorder="1" applyAlignment="1">
      <alignment vertical="center"/>
    </xf>
    <xf numFmtId="38" fontId="21" fillId="0" borderId="0" xfId="2" applyFont="1" applyFill="1" applyBorder="1" applyAlignment="1">
      <alignment vertical="center"/>
    </xf>
    <xf numFmtId="0" fontId="28" fillId="0" borderId="158" xfId="0" applyFont="1" applyBorder="1" applyAlignment="1">
      <alignment vertical="center"/>
    </xf>
    <xf numFmtId="0" fontId="28" fillId="7" borderId="158" xfId="0" applyFont="1" applyFill="1" applyBorder="1" applyAlignment="1">
      <alignment horizontal="center" vertical="center"/>
    </xf>
    <xf numFmtId="38" fontId="21" fillId="0" borderId="158" xfId="2" applyFont="1" applyBorder="1" applyAlignment="1">
      <alignment vertical="center"/>
    </xf>
    <xf numFmtId="38" fontId="21" fillId="0" borderId="158" xfId="2" applyFont="1" applyFill="1" applyBorder="1" applyAlignment="1">
      <alignment horizontal="right" vertical="center"/>
    </xf>
    <xf numFmtId="0" fontId="28" fillId="0" borderId="2" xfId="0" applyFont="1" applyBorder="1" applyAlignment="1">
      <alignment vertical="center"/>
    </xf>
    <xf numFmtId="0" fontId="28" fillId="0" borderId="2" xfId="0" applyFont="1" applyBorder="1" applyAlignment="1">
      <alignment horizontal="center" vertical="center"/>
    </xf>
    <xf numFmtId="38" fontId="21" fillId="0" borderId="2" xfId="2" applyFont="1" applyBorder="1" applyAlignment="1">
      <alignment vertical="center"/>
    </xf>
    <xf numFmtId="38" fontId="21" fillId="0" borderId="2" xfId="2" applyFont="1" applyFill="1" applyBorder="1" applyAlignment="1">
      <alignment horizontal="right" vertical="center"/>
    </xf>
    <xf numFmtId="0" fontId="23" fillId="4" borderId="139" xfId="0" applyFont="1" applyFill="1" applyBorder="1" applyAlignment="1">
      <alignment horizontal="center" vertical="center" shrinkToFit="1"/>
    </xf>
    <xf numFmtId="0" fontId="23" fillId="4" borderId="141" xfId="0" applyFont="1" applyFill="1" applyBorder="1" applyAlignment="1">
      <alignment horizontal="center" vertical="center" shrinkToFit="1"/>
    </xf>
    <xf numFmtId="38" fontId="23" fillId="0" borderId="139" xfId="0" applyNumberFormat="1" applyFont="1" applyBorder="1" applyAlignment="1">
      <alignment vertical="center" shrinkToFit="1"/>
    </xf>
    <xf numFmtId="38" fontId="23" fillId="0" borderId="141" xfId="0" applyNumberFormat="1" applyFont="1" applyBorder="1" applyAlignment="1">
      <alignment vertical="center" shrinkToFit="1"/>
    </xf>
    <xf numFmtId="38" fontId="23" fillId="4" borderId="139" xfId="0" applyNumberFormat="1" applyFont="1" applyFill="1" applyBorder="1" applyAlignment="1">
      <alignment vertical="center" shrinkToFit="1"/>
    </xf>
    <xf numFmtId="38" fontId="23" fillId="4" borderId="141" xfId="0" applyNumberFormat="1" applyFont="1" applyFill="1" applyBorder="1" applyAlignment="1">
      <alignment vertical="center" shrinkToFit="1"/>
    </xf>
    <xf numFmtId="0" fontId="21" fillId="0" borderId="71" xfId="0" applyFont="1" applyFill="1" applyBorder="1" applyAlignment="1">
      <alignment vertical="center"/>
    </xf>
    <xf numFmtId="0" fontId="21" fillId="0" borderId="71" xfId="0" applyFont="1" applyFill="1" applyBorder="1" applyAlignment="1">
      <alignment horizontal="center" vertical="center"/>
    </xf>
    <xf numFmtId="38" fontId="21" fillId="0" borderId="158" xfId="2" applyFont="1" applyFill="1" applyBorder="1" applyAlignment="1">
      <alignment vertical="center" shrinkToFit="1"/>
    </xf>
    <xf numFmtId="0" fontId="21" fillId="0" borderId="62" xfId="0" applyFont="1" applyFill="1" applyBorder="1" applyAlignment="1">
      <alignment vertical="center"/>
    </xf>
    <xf numFmtId="0" fontId="21" fillId="0" borderId="62" xfId="0" applyFont="1" applyFill="1" applyBorder="1" applyAlignment="1">
      <alignment horizontal="center" vertical="center"/>
    </xf>
    <xf numFmtId="38" fontId="21" fillId="0" borderId="12" xfId="2" applyFont="1" applyFill="1" applyBorder="1" applyAlignment="1">
      <alignment vertical="center" shrinkToFit="1"/>
    </xf>
    <xf numFmtId="0" fontId="21" fillId="0" borderId="59" xfId="0" applyFont="1" applyFill="1" applyBorder="1" applyAlignment="1">
      <alignment vertical="center"/>
    </xf>
    <xf numFmtId="0" fontId="21" fillId="0" borderId="59" xfId="0" applyFont="1" applyFill="1" applyBorder="1" applyAlignment="1">
      <alignment horizontal="center" vertical="center"/>
    </xf>
    <xf numFmtId="38" fontId="21" fillId="0" borderId="2" xfId="2" applyFont="1" applyFill="1" applyBorder="1" applyAlignment="1">
      <alignment vertical="center" shrinkToFit="1"/>
    </xf>
    <xf numFmtId="0" fontId="21" fillId="7" borderId="71" xfId="0" applyFont="1" applyFill="1" applyBorder="1" applyAlignment="1">
      <alignment vertical="center"/>
    </xf>
    <xf numFmtId="0" fontId="21" fillId="7" borderId="158" xfId="0" applyFont="1" applyFill="1" applyBorder="1" applyAlignment="1">
      <alignment horizontal="center" vertical="center"/>
    </xf>
    <xf numFmtId="198" fontId="21" fillId="7" borderId="158" xfId="2" applyNumberFormat="1" applyFont="1" applyFill="1" applyBorder="1" applyAlignment="1">
      <alignment vertical="center" shrinkToFit="1"/>
    </xf>
    <xf numFmtId="198" fontId="21" fillId="0" borderId="158" xfId="2" applyNumberFormat="1" applyFont="1" applyFill="1" applyBorder="1" applyAlignment="1">
      <alignment vertical="center" shrinkToFit="1"/>
    </xf>
    <xf numFmtId="0" fontId="21" fillId="7" borderId="62" xfId="0" applyFont="1" applyFill="1" applyBorder="1" applyAlignment="1">
      <alignment vertical="center"/>
    </xf>
    <xf numFmtId="0" fontId="21" fillId="7" borderId="12" xfId="0" applyFont="1" applyFill="1" applyBorder="1" applyAlignment="1">
      <alignment horizontal="center" vertical="center"/>
    </xf>
    <xf numFmtId="198" fontId="21" fillId="7" borderId="12" xfId="2" applyNumberFormat="1" applyFont="1" applyFill="1" applyBorder="1" applyAlignment="1">
      <alignment vertical="center" shrinkToFit="1"/>
    </xf>
    <xf numFmtId="198" fontId="21" fillId="0" borderId="12" xfId="2" applyNumberFormat="1" applyFont="1" applyFill="1" applyBorder="1" applyAlignment="1">
      <alignment vertical="center" shrinkToFit="1"/>
    </xf>
    <xf numFmtId="0" fontId="21" fillId="7" borderId="59" xfId="0" applyFont="1" applyFill="1" applyBorder="1" applyAlignment="1">
      <alignment vertical="center"/>
    </xf>
    <xf numFmtId="0" fontId="21" fillId="7" borderId="2" xfId="0" applyFont="1" applyFill="1" applyBorder="1" applyAlignment="1">
      <alignment horizontal="center" vertical="center"/>
    </xf>
    <xf numFmtId="198" fontId="21" fillId="7" borderId="2" xfId="2" applyNumberFormat="1" applyFont="1" applyFill="1" applyBorder="1" applyAlignment="1">
      <alignment vertical="center" shrinkToFit="1"/>
    </xf>
    <xf numFmtId="198" fontId="21" fillId="0" borderId="2" xfId="2" applyNumberFormat="1" applyFont="1" applyFill="1" applyBorder="1" applyAlignment="1">
      <alignment vertical="center" shrinkToFit="1"/>
    </xf>
    <xf numFmtId="38" fontId="0" fillId="7" borderId="1" xfId="2" applyFont="1" applyFill="1" applyBorder="1" applyAlignment="1">
      <alignment vertical="center"/>
    </xf>
    <xf numFmtId="38" fontId="0" fillId="7" borderId="5" xfId="2" applyFont="1" applyFill="1" applyBorder="1" applyAlignment="1">
      <alignment vertical="center"/>
    </xf>
    <xf numFmtId="38" fontId="0" fillId="7" borderId="14" xfId="2" applyFont="1" applyFill="1" applyBorder="1" applyAlignment="1">
      <alignment vertical="center"/>
    </xf>
    <xf numFmtId="38" fontId="0" fillId="7" borderId="15" xfId="2" applyFont="1" applyFill="1" applyBorder="1" applyAlignment="1">
      <alignment vertical="center"/>
    </xf>
    <xf numFmtId="38" fontId="0" fillId="7" borderId="12" xfId="2" applyFont="1" applyFill="1" applyBorder="1" applyAlignment="1">
      <alignment vertical="center"/>
    </xf>
    <xf numFmtId="38" fontId="0" fillId="7" borderId="13" xfId="2" applyFont="1" applyFill="1" applyBorder="1" applyAlignment="1">
      <alignment vertical="center"/>
    </xf>
    <xf numFmtId="38" fontId="0" fillId="7" borderId="3" xfId="2" applyFont="1" applyFill="1" applyBorder="1" applyAlignment="1">
      <alignment vertical="center"/>
    </xf>
    <xf numFmtId="38" fontId="0" fillId="7" borderId="7" xfId="2" applyFont="1" applyFill="1" applyBorder="1" applyAlignment="1">
      <alignment vertical="center"/>
    </xf>
    <xf numFmtId="38" fontId="0" fillId="7" borderId="158" xfId="2" applyFont="1" applyFill="1" applyBorder="1" applyAlignment="1">
      <alignment vertical="center"/>
    </xf>
    <xf numFmtId="38" fontId="0" fillId="7" borderId="160" xfId="2" applyFont="1" applyFill="1" applyBorder="1" applyAlignment="1">
      <alignment vertical="center"/>
    </xf>
    <xf numFmtId="0" fontId="0" fillId="7" borderId="13" xfId="0" applyFill="1" applyBorder="1" applyAlignment="1">
      <alignment vertical="center"/>
    </xf>
    <xf numFmtId="0" fontId="0" fillId="7" borderId="12" xfId="0" applyFill="1" applyBorder="1" applyAlignment="1">
      <alignment vertical="center"/>
    </xf>
    <xf numFmtId="0" fontId="5" fillId="7" borderId="0" xfId="0" applyFont="1" applyFill="1" applyAlignment="1">
      <alignment vertical="center"/>
    </xf>
    <xf numFmtId="0" fontId="4" fillId="7" borderId="0" xfId="0" applyFont="1" applyFill="1" applyAlignment="1">
      <alignment vertical="center"/>
    </xf>
    <xf numFmtId="0" fontId="9" fillId="0" borderId="0" xfId="0" applyFont="1" applyFill="1" applyAlignment="1">
      <alignment vertical="center"/>
    </xf>
    <xf numFmtId="197" fontId="28" fillId="7" borderId="0" xfId="0" applyNumberFormat="1" applyFont="1" applyFill="1" applyBorder="1" applyAlignment="1">
      <alignment vertical="center"/>
    </xf>
    <xf numFmtId="204" fontId="28" fillId="7" borderId="0" xfId="0" applyNumberFormat="1" applyFont="1" applyFill="1" applyBorder="1" applyAlignment="1">
      <alignment vertical="center"/>
    </xf>
    <xf numFmtId="199" fontId="28" fillId="7" borderId="0" xfId="0" applyNumberFormat="1" applyFont="1" applyFill="1" applyBorder="1" applyAlignment="1">
      <alignment vertical="center"/>
    </xf>
    <xf numFmtId="176" fontId="28" fillId="7" borderId="0" xfId="0" applyNumberFormat="1" applyFont="1" applyFill="1" applyBorder="1" applyAlignment="1">
      <alignment vertical="center"/>
    </xf>
    <xf numFmtId="199" fontId="28" fillId="7" borderId="164" xfId="0" applyNumberFormat="1" applyFont="1" applyFill="1" applyBorder="1" applyAlignment="1">
      <alignment vertical="center"/>
    </xf>
    <xf numFmtId="176" fontId="28" fillId="7" borderId="164" xfId="0" applyNumberFormat="1" applyFont="1" applyFill="1" applyBorder="1" applyAlignment="1">
      <alignment vertical="center"/>
    </xf>
    <xf numFmtId="178" fontId="28" fillId="7" borderId="162" xfId="0" applyNumberFormat="1" applyFont="1" applyFill="1" applyBorder="1" applyAlignment="1">
      <alignment vertical="center"/>
    </xf>
    <xf numFmtId="176" fontId="28" fillId="7" borderId="162" xfId="0" applyNumberFormat="1" applyFont="1" applyFill="1" applyBorder="1" applyAlignment="1">
      <alignment vertical="center"/>
    </xf>
    <xf numFmtId="178" fontId="28" fillId="7" borderId="0" xfId="0" applyNumberFormat="1" applyFont="1" applyFill="1" applyBorder="1" applyAlignment="1">
      <alignment vertical="center"/>
    </xf>
    <xf numFmtId="186" fontId="28" fillId="7" borderId="164" xfId="0" applyNumberFormat="1" applyFont="1" applyFill="1" applyBorder="1" applyAlignment="1">
      <alignment vertical="center"/>
    </xf>
    <xf numFmtId="191" fontId="28" fillId="7" borderId="164" xfId="0" applyNumberFormat="1" applyFont="1" applyFill="1" applyBorder="1" applyAlignment="1">
      <alignment vertical="center"/>
    </xf>
    <xf numFmtId="176" fontId="28" fillId="9" borderId="164" xfId="0" applyNumberFormat="1" applyFont="1" applyFill="1" applyBorder="1" applyAlignment="1" applyProtection="1">
      <alignment vertical="center"/>
    </xf>
    <xf numFmtId="195" fontId="28" fillId="7" borderId="162" xfId="0" applyNumberFormat="1" applyFont="1" applyFill="1" applyBorder="1" applyAlignment="1">
      <alignment vertical="center"/>
    </xf>
    <xf numFmtId="176" fontId="28" fillId="9" borderId="162" xfId="0" applyNumberFormat="1" applyFont="1" applyFill="1" applyBorder="1" applyAlignment="1" applyProtection="1">
      <alignment vertical="center"/>
    </xf>
    <xf numFmtId="196" fontId="28" fillId="7" borderId="0" xfId="0" applyNumberFormat="1" applyFont="1" applyFill="1" applyBorder="1" applyAlignment="1">
      <alignment vertical="center"/>
    </xf>
    <xf numFmtId="176" fontId="28" fillId="9" borderId="0" xfId="0" applyNumberFormat="1" applyFont="1" applyFill="1" applyBorder="1" applyAlignment="1" applyProtection="1">
      <alignment vertical="center"/>
    </xf>
    <xf numFmtId="185" fontId="28" fillId="7" borderId="0" xfId="0" applyNumberFormat="1" applyFont="1" applyFill="1" applyBorder="1" applyAlignment="1">
      <alignment vertical="center"/>
    </xf>
    <xf numFmtId="196" fontId="28" fillId="7" borderId="164" xfId="0" applyNumberFormat="1" applyFont="1" applyFill="1" applyBorder="1" applyAlignment="1">
      <alignment vertical="center"/>
    </xf>
    <xf numFmtId="201" fontId="28" fillId="7" borderId="162" xfId="0" applyNumberFormat="1" applyFont="1" applyFill="1" applyBorder="1" applyAlignment="1">
      <alignment vertical="center"/>
    </xf>
    <xf numFmtId="190" fontId="28" fillId="7" borderId="162" xfId="0" applyNumberFormat="1" applyFont="1" applyFill="1" applyBorder="1" applyAlignment="1">
      <alignment vertical="center"/>
    </xf>
    <xf numFmtId="201" fontId="28" fillId="7" borderId="164" xfId="0" applyNumberFormat="1" applyFont="1" applyFill="1" applyBorder="1" applyAlignment="1">
      <alignment vertical="center"/>
    </xf>
    <xf numFmtId="190" fontId="28" fillId="7" borderId="164" xfId="0" applyNumberFormat="1" applyFont="1" applyFill="1" applyBorder="1" applyAlignment="1">
      <alignment vertical="center"/>
    </xf>
    <xf numFmtId="176" fontId="28" fillId="7" borderId="166" xfId="0" applyNumberFormat="1" applyFont="1" applyFill="1" applyBorder="1" applyAlignment="1">
      <alignment vertical="center"/>
    </xf>
    <xf numFmtId="189" fontId="28" fillId="7" borderId="166" xfId="0" applyNumberFormat="1" applyFont="1" applyFill="1" applyBorder="1" applyAlignment="1">
      <alignment vertical="center"/>
    </xf>
    <xf numFmtId="193" fontId="28" fillId="7" borderId="166" xfId="0" applyNumberFormat="1" applyFont="1" applyFill="1" applyBorder="1" applyAlignment="1">
      <alignment vertical="center"/>
    </xf>
    <xf numFmtId="179" fontId="28" fillId="7" borderId="162" xfId="0" applyNumberFormat="1" applyFont="1" applyFill="1" applyBorder="1" applyAlignment="1">
      <alignment vertical="center"/>
    </xf>
    <xf numFmtId="179" fontId="28" fillId="7" borderId="0" xfId="0" applyNumberFormat="1" applyFont="1" applyFill="1" applyBorder="1" applyAlignment="1">
      <alignment vertical="center"/>
    </xf>
    <xf numFmtId="179" fontId="28" fillId="7" borderId="164" xfId="0" applyNumberFormat="1" applyFont="1" applyFill="1" applyBorder="1" applyAlignment="1">
      <alignment vertical="center"/>
    </xf>
    <xf numFmtId="200" fontId="28" fillId="7" borderId="0" xfId="0" applyNumberFormat="1" applyFont="1" applyFill="1" applyBorder="1" applyAlignment="1">
      <alignment vertical="center"/>
    </xf>
    <xf numFmtId="187" fontId="28" fillId="7" borderId="0" xfId="0" applyNumberFormat="1" applyFont="1" applyFill="1" applyBorder="1" applyAlignment="1">
      <alignment vertical="center"/>
    </xf>
    <xf numFmtId="206" fontId="28" fillId="7" borderId="0" xfId="0" applyNumberFormat="1" applyFont="1" applyFill="1" applyBorder="1" applyAlignment="1">
      <alignment vertical="center"/>
    </xf>
    <xf numFmtId="180" fontId="28" fillId="7" borderId="0" xfId="0" applyNumberFormat="1" applyFont="1" applyFill="1" applyBorder="1" applyAlignment="1">
      <alignment vertical="center"/>
    </xf>
    <xf numFmtId="9" fontId="28" fillId="7" borderId="0" xfId="1" applyFont="1" applyFill="1" applyBorder="1" applyAlignment="1">
      <alignment vertical="center"/>
    </xf>
    <xf numFmtId="188" fontId="28" fillId="7" borderId="164" xfId="0" applyNumberFormat="1" applyFont="1" applyFill="1" applyBorder="1" applyAlignment="1">
      <alignment vertical="center"/>
    </xf>
    <xf numFmtId="180" fontId="28" fillId="7" borderId="164" xfId="0" applyNumberFormat="1" applyFont="1" applyFill="1" applyBorder="1" applyAlignment="1">
      <alignment vertical="center"/>
    </xf>
    <xf numFmtId="205" fontId="28" fillId="7" borderId="163" xfId="0" applyNumberFormat="1" applyFont="1" applyFill="1" applyBorder="1" applyAlignment="1">
      <alignment horizontal="right" vertical="center" wrapText="1"/>
    </xf>
    <xf numFmtId="0" fontId="28" fillId="7" borderId="36" xfId="0" applyFont="1" applyFill="1" applyBorder="1" applyAlignment="1">
      <alignment vertical="center"/>
    </xf>
    <xf numFmtId="0" fontId="28" fillId="7" borderId="58" xfId="0" applyFont="1" applyFill="1" applyBorder="1" applyAlignment="1">
      <alignment vertical="center"/>
    </xf>
    <xf numFmtId="0" fontId="28" fillId="7" borderId="161" xfId="0" applyFont="1" applyFill="1" applyBorder="1" applyAlignment="1">
      <alignment vertical="center"/>
    </xf>
    <xf numFmtId="0" fontId="28" fillId="7" borderId="62" xfId="0" applyFont="1" applyFill="1" applyBorder="1" applyAlignment="1">
      <alignment vertical="center"/>
    </xf>
    <xf numFmtId="176" fontId="28" fillId="7" borderId="12" xfId="0" applyNumberFormat="1" applyFont="1" applyFill="1" applyBorder="1" applyAlignment="1">
      <alignment vertical="center"/>
    </xf>
    <xf numFmtId="176" fontId="28" fillId="7" borderId="26" xfId="0" applyNumberFormat="1" applyFont="1" applyFill="1" applyBorder="1" applyAlignment="1">
      <alignment vertical="center"/>
    </xf>
    <xf numFmtId="181" fontId="28" fillId="0" borderId="0" xfId="0" applyNumberFormat="1" applyFont="1" applyFill="1" applyBorder="1" applyAlignment="1">
      <alignment horizontal="left" vertical="center"/>
    </xf>
    <xf numFmtId="0" fontId="28" fillId="0" borderId="0" xfId="0" applyFont="1" applyFill="1" applyBorder="1" applyAlignment="1">
      <alignment horizontal="left" vertical="center"/>
    </xf>
    <xf numFmtId="0" fontId="28" fillId="0" borderId="0" xfId="0" applyFont="1" applyFill="1" applyAlignment="1">
      <alignment horizontal="right" vertical="center"/>
    </xf>
    <xf numFmtId="0" fontId="0" fillId="7" borderId="33" xfId="0" applyFill="1" applyBorder="1" applyAlignment="1">
      <alignment vertical="center"/>
    </xf>
    <xf numFmtId="0" fontId="0" fillId="7" borderId="31" xfId="0" applyFill="1" applyBorder="1" applyAlignment="1">
      <alignment vertical="center"/>
    </xf>
    <xf numFmtId="0" fontId="0" fillId="7" borderId="27" xfId="0" applyFill="1" applyBorder="1" applyAlignment="1">
      <alignment vertical="center"/>
    </xf>
    <xf numFmtId="0" fontId="0" fillId="7" borderId="32" xfId="0" applyFill="1" applyBorder="1" applyAlignment="1">
      <alignment vertical="center"/>
    </xf>
    <xf numFmtId="0" fontId="21" fillId="4" borderId="27" xfId="0" applyFont="1" applyFill="1" applyBorder="1" applyAlignment="1">
      <alignment horizontal="center" vertical="center" wrapText="1"/>
    </xf>
    <xf numFmtId="203" fontId="21" fillId="4" borderId="27" xfId="2" applyNumberFormat="1" applyFont="1" applyFill="1" applyBorder="1" applyAlignment="1">
      <alignment horizontal="center" vertical="center" wrapText="1"/>
    </xf>
    <xf numFmtId="0" fontId="0" fillId="7" borderId="14" xfId="0" applyNumberFormat="1" applyFill="1" applyBorder="1" applyAlignment="1">
      <alignment horizontal="right" vertical="center"/>
    </xf>
    <xf numFmtId="0" fontId="0" fillId="7" borderId="15" xfId="0" applyNumberFormat="1" applyFill="1" applyBorder="1" applyAlignment="1">
      <alignment horizontal="right" vertical="center"/>
    </xf>
    <xf numFmtId="38" fontId="0" fillId="7" borderId="16" xfId="2" applyFont="1" applyFill="1" applyBorder="1" applyAlignment="1">
      <alignment horizontal="right" vertical="center"/>
    </xf>
    <xf numFmtId="38" fontId="0" fillId="7" borderId="17" xfId="2" applyFont="1" applyFill="1" applyBorder="1" applyAlignment="1">
      <alignment horizontal="right" vertical="center"/>
    </xf>
    <xf numFmtId="0" fontId="21" fillId="0" borderId="0" xfId="0" applyFont="1" applyAlignment="1">
      <alignment vertical="center" wrapText="1"/>
    </xf>
    <xf numFmtId="0" fontId="21" fillId="7" borderId="83" xfId="0" applyFont="1" applyFill="1" applyBorder="1" applyAlignment="1">
      <alignment vertical="center" wrapText="1"/>
    </xf>
    <xf numFmtId="0" fontId="21" fillId="7" borderId="84" xfId="0" applyFont="1" applyFill="1" applyBorder="1" applyAlignment="1">
      <alignment vertical="center" wrapText="1"/>
    </xf>
    <xf numFmtId="0" fontId="21" fillId="7" borderId="84" xfId="0" applyFont="1" applyFill="1" applyBorder="1" applyAlignment="1">
      <alignment horizontal="center" vertical="center" wrapText="1"/>
    </xf>
    <xf numFmtId="194" fontId="21" fillId="7" borderId="83" xfId="0" applyNumberFormat="1" applyFont="1" applyFill="1" applyBorder="1" applyAlignment="1" applyProtection="1">
      <alignment vertical="center" wrapText="1"/>
    </xf>
    <xf numFmtId="194" fontId="21" fillId="0" borderId="83" xfId="0" applyNumberFormat="1" applyFont="1" applyFill="1" applyBorder="1" applyAlignment="1" applyProtection="1">
      <alignment vertical="center" wrapText="1"/>
    </xf>
    <xf numFmtId="194" fontId="21" fillId="7" borderId="83" xfId="0" applyNumberFormat="1" applyFont="1" applyFill="1" applyBorder="1" applyAlignment="1">
      <alignment horizontal="center" vertical="center" wrapText="1"/>
    </xf>
    <xf numFmtId="37" fontId="21" fillId="7" borderId="142" xfId="0" applyNumberFormat="1" applyFont="1" applyFill="1" applyBorder="1" applyAlignment="1" applyProtection="1">
      <alignment vertical="center" wrapText="1"/>
    </xf>
    <xf numFmtId="37" fontId="21" fillId="7" borderId="143" xfId="0" applyNumberFormat="1" applyFont="1" applyFill="1" applyBorder="1" applyAlignment="1" applyProtection="1">
      <alignment vertical="center" wrapText="1"/>
    </xf>
    <xf numFmtId="37" fontId="21" fillId="7" borderId="145" xfId="0" applyNumberFormat="1" applyFont="1" applyFill="1" applyBorder="1" applyAlignment="1" applyProtection="1">
      <alignment vertical="center" wrapText="1"/>
    </xf>
    <xf numFmtId="37" fontId="21" fillId="7" borderId="146" xfId="0" applyNumberFormat="1" applyFont="1" applyFill="1" applyBorder="1" applyAlignment="1" applyProtection="1">
      <alignment vertical="center" wrapText="1"/>
    </xf>
    <xf numFmtId="37" fontId="21" fillId="7" borderId="147" xfId="0" applyNumberFormat="1" applyFont="1" applyFill="1" applyBorder="1" applyAlignment="1" applyProtection="1">
      <alignment vertical="center" wrapText="1"/>
    </xf>
    <xf numFmtId="0" fontId="21" fillId="7" borderId="85" xfId="0" applyFont="1" applyFill="1" applyBorder="1" applyAlignment="1">
      <alignment vertical="center" wrapText="1"/>
    </xf>
    <xf numFmtId="0" fontId="21" fillId="7" borderId="86" xfId="0" applyFont="1" applyFill="1" applyBorder="1" applyAlignment="1">
      <alignment vertical="center" wrapText="1"/>
    </xf>
    <xf numFmtId="0" fontId="21" fillId="7" borderId="86" xfId="0" applyFont="1" applyFill="1" applyBorder="1" applyAlignment="1">
      <alignment horizontal="center" vertical="center" wrapText="1"/>
    </xf>
    <xf numFmtId="194" fontId="21" fillId="7" borderId="85" xfId="0" applyNumberFormat="1" applyFont="1" applyFill="1" applyBorder="1" applyAlignment="1">
      <alignment vertical="center" wrapText="1"/>
    </xf>
    <xf numFmtId="194" fontId="21" fillId="0" borderId="85" xfId="0" applyNumberFormat="1" applyFont="1" applyFill="1" applyBorder="1" applyAlignment="1" applyProtection="1">
      <alignment vertical="center" wrapText="1"/>
    </xf>
    <xf numFmtId="194" fontId="21" fillId="7" borderId="85" xfId="0" applyNumberFormat="1" applyFont="1" applyFill="1" applyBorder="1" applyAlignment="1">
      <alignment horizontal="center" vertical="center" wrapText="1"/>
    </xf>
    <xf numFmtId="37" fontId="21" fillId="7" borderId="148" xfId="0" applyNumberFormat="1" applyFont="1" applyFill="1" applyBorder="1" applyAlignment="1" applyProtection="1">
      <alignment vertical="center" wrapText="1"/>
    </xf>
    <xf numFmtId="37" fontId="21" fillId="7" borderId="149" xfId="0" applyNumberFormat="1" applyFont="1" applyFill="1" applyBorder="1" applyAlignment="1" applyProtection="1">
      <alignment vertical="center" wrapText="1"/>
    </xf>
    <xf numFmtId="37" fontId="21" fillId="7" borderId="150" xfId="0" applyNumberFormat="1" applyFont="1" applyFill="1" applyBorder="1" applyAlignment="1" applyProtection="1">
      <alignment vertical="center" wrapText="1"/>
    </xf>
    <xf numFmtId="0" fontId="21" fillId="4" borderId="27" xfId="0" applyFont="1" applyFill="1" applyBorder="1" applyAlignment="1">
      <alignment vertical="center" wrapText="1"/>
    </xf>
    <xf numFmtId="0" fontId="21" fillId="4" borderId="73" xfId="0" applyFont="1" applyFill="1" applyBorder="1" applyAlignment="1">
      <alignment vertical="center" wrapText="1"/>
    </xf>
    <xf numFmtId="0" fontId="21" fillId="4" borderId="73" xfId="0" applyFont="1" applyFill="1" applyBorder="1" applyAlignment="1">
      <alignment horizontal="center" vertical="center" wrapText="1"/>
    </xf>
    <xf numFmtId="194" fontId="21" fillId="4" borderId="27" xfId="0" applyNumberFormat="1" applyFont="1" applyFill="1" applyBorder="1" applyAlignment="1">
      <alignment vertical="center" wrapText="1"/>
    </xf>
    <xf numFmtId="194" fontId="21" fillId="4" borderId="27" xfId="0" applyNumberFormat="1" applyFont="1" applyFill="1" applyBorder="1" applyAlignment="1">
      <alignment horizontal="center" vertical="center" wrapText="1"/>
    </xf>
    <xf numFmtId="194" fontId="21" fillId="4" borderId="139" xfId="0" applyNumberFormat="1" applyFont="1" applyFill="1" applyBorder="1" applyAlignment="1">
      <alignment vertical="center" wrapText="1"/>
    </xf>
    <xf numFmtId="194" fontId="21" fillId="4" borderId="140" xfId="0" applyNumberFormat="1" applyFont="1" applyFill="1" applyBorder="1" applyAlignment="1">
      <alignment vertical="center" wrapText="1"/>
    </xf>
    <xf numFmtId="194" fontId="21" fillId="4" borderId="141" xfId="0" applyNumberFormat="1" applyFont="1" applyFill="1" applyBorder="1" applyAlignment="1">
      <alignment vertical="center" wrapText="1"/>
    </xf>
    <xf numFmtId="194" fontId="21" fillId="4" borderId="27" xfId="0" applyNumberFormat="1" applyFont="1" applyFill="1" applyBorder="1" applyAlignment="1" applyProtection="1">
      <alignment vertical="center" wrapText="1"/>
    </xf>
    <xf numFmtId="37" fontId="21" fillId="7" borderId="144" xfId="0" applyNumberFormat="1" applyFont="1" applyFill="1" applyBorder="1" applyAlignment="1" applyProtection="1">
      <alignment vertical="center" wrapText="1"/>
    </xf>
    <xf numFmtId="0" fontId="21" fillId="0" borderId="0" xfId="0" applyFont="1" applyAlignment="1">
      <alignment horizontal="center" vertical="center" wrapText="1"/>
    </xf>
    <xf numFmtId="203" fontId="21" fillId="0" borderId="0" xfId="2" applyNumberFormat="1" applyFont="1" applyAlignment="1">
      <alignment horizontal="center" vertical="center" wrapText="1"/>
    </xf>
    <xf numFmtId="176" fontId="27" fillId="0" borderId="0" xfId="0" applyNumberFormat="1" applyFont="1" applyAlignment="1">
      <alignment vertical="center" wrapText="1"/>
    </xf>
    <xf numFmtId="0" fontId="21" fillId="5" borderId="73"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7" borderId="81" xfId="0" applyFont="1" applyFill="1" applyBorder="1" applyAlignment="1">
      <alignment vertical="center" wrapText="1"/>
    </xf>
    <xf numFmtId="0" fontId="21" fillId="7" borderId="82" xfId="0" applyFont="1" applyFill="1" applyBorder="1" applyAlignment="1">
      <alignment vertical="center" wrapText="1"/>
    </xf>
    <xf numFmtId="0" fontId="21" fillId="7" borderId="82" xfId="0" applyFont="1" applyFill="1" applyBorder="1" applyAlignment="1">
      <alignment horizontal="center" vertical="center" wrapText="1"/>
    </xf>
    <xf numFmtId="194" fontId="21" fillId="7" borderId="81" xfId="0" applyNumberFormat="1" applyFont="1" applyFill="1" applyBorder="1" applyAlignment="1" applyProtection="1">
      <alignment vertical="center" wrapText="1"/>
    </xf>
    <xf numFmtId="194" fontId="21" fillId="0" borderId="81" xfId="0" applyNumberFormat="1" applyFont="1" applyFill="1" applyBorder="1" applyAlignment="1" applyProtection="1">
      <alignment vertical="center" wrapText="1"/>
    </xf>
    <xf numFmtId="194" fontId="21" fillId="7" borderId="81" xfId="0" applyNumberFormat="1" applyFont="1" applyFill="1" applyBorder="1" applyAlignment="1">
      <alignment horizontal="center" vertical="center" wrapText="1"/>
    </xf>
    <xf numFmtId="182" fontId="21" fillId="7" borderId="81" xfId="1" applyNumberFormat="1" applyFont="1" applyFill="1" applyBorder="1" applyAlignment="1">
      <alignment horizontal="center" vertical="center" wrapText="1"/>
    </xf>
    <xf numFmtId="182" fontId="21" fillId="7" borderId="83" xfId="1" applyNumberFormat="1" applyFont="1" applyFill="1" applyBorder="1" applyAlignment="1">
      <alignment horizontal="center" vertical="center" wrapText="1"/>
    </xf>
    <xf numFmtId="182" fontId="21" fillId="7" borderId="85" xfId="1" applyNumberFormat="1" applyFont="1" applyFill="1" applyBorder="1" applyAlignment="1">
      <alignment horizontal="center" vertical="center" wrapText="1"/>
    </xf>
    <xf numFmtId="0" fontId="21" fillId="5" borderId="27" xfId="0" applyFont="1" applyFill="1" applyBorder="1" applyAlignment="1">
      <alignment vertical="center" wrapText="1"/>
    </xf>
    <xf numFmtId="0" fontId="21" fillId="5" borderId="73" xfId="0" applyFont="1" applyFill="1" applyBorder="1" applyAlignment="1">
      <alignment vertical="center" wrapText="1"/>
    </xf>
    <xf numFmtId="194" fontId="21" fillId="5" borderId="27" xfId="0" applyNumberFormat="1" applyFont="1" applyFill="1" applyBorder="1" applyAlignment="1">
      <alignment vertical="center" wrapText="1"/>
    </xf>
    <xf numFmtId="194" fontId="21" fillId="5" borderId="27" xfId="0" applyNumberFormat="1" applyFont="1" applyFill="1" applyBorder="1" applyAlignment="1">
      <alignment horizontal="center" vertical="center" wrapText="1"/>
    </xf>
    <xf numFmtId="203" fontId="21" fillId="5" borderId="27" xfId="2" applyNumberFormat="1" applyFont="1" applyFill="1" applyBorder="1" applyAlignment="1">
      <alignment horizontal="center" vertical="center" wrapText="1"/>
    </xf>
    <xf numFmtId="194" fontId="21" fillId="0" borderId="83" xfId="0" applyNumberFormat="1" applyFont="1" applyFill="1" applyBorder="1" applyAlignment="1" applyProtection="1">
      <alignment horizontal="right" vertical="center" wrapText="1"/>
    </xf>
    <xf numFmtId="0" fontId="21" fillId="7" borderId="87" xfId="0" applyFont="1" applyFill="1" applyBorder="1" applyAlignment="1">
      <alignment vertical="center" wrapText="1"/>
    </xf>
    <xf numFmtId="0" fontId="21" fillId="7" borderId="88" xfId="0" applyFont="1" applyFill="1" applyBorder="1" applyAlignment="1">
      <alignment vertical="center" wrapText="1"/>
    </xf>
    <xf numFmtId="0" fontId="21" fillId="7" borderId="88" xfId="0" applyFont="1" applyFill="1" applyBorder="1" applyAlignment="1">
      <alignment horizontal="center" vertical="center" wrapText="1"/>
    </xf>
    <xf numFmtId="194" fontId="21" fillId="7" borderId="87" xfId="0" applyNumberFormat="1" applyFont="1" applyFill="1" applyBorder="1" applyAlignment="1" applyProtection="1">
      <alignment vertical="center" wrapText="1"/>
    </xf>
    <xf numFmtId="194" fontId="21" fillId="7" borderId="87" xfId="0" applyNumberFormat="1" applyFont="1" applyFill="1" applyBorder="1" applyAlignment="1">
      <alignment horizontal="center" vertical="center" wrapText="1"/>
    </xf>
    <xf numFmtId="182" fontId="21" fillId="7" borderId="87" xfId="1" applyNumberFormat="1" applyFont="1" applyFill="1" applyBorder="1" applyAlignment="1">
      <alignment horizontal="center" vertical="center" wrapText="1"/>
    </xf>
    <xf numFmtId="194" fontId="21" fillId="0" borderId="87" xfId="0" applyNumberFormat="1" applyFont="1" applyFill="1" applyBorder="1" applyAlignment="1" applyProtection="1">
      <alignment horizontal="right" vertical="center" wrapText="1"/>
    </xf>
    <xf numFmtId="194" fontId="21" fillId="0" borderId="87" xfId="0" applyNumberFormat="1" applyFont="1" applyFill="1" applyBorder="1" applyAlignment="1" applyProtection="1">
      <alignment vertical="center" wrapText="1"/>
    </xf>
    <xf numFmtId="194" fontId="21" fillId="5" borderId="27" xfId="0" applyNumberFormat="1" applyFont="1" applyFill="1" applyBorder="1" applyAlignment="1" applyProtection="1">
      <alignment vertical="center" wrapText="1"/>
    </xf>
    <xf numFmtId="194" fontId="21" fillId="4" borderId="180" xfId="0" applyNumberFormat="1" applyFont="1" applyFill="1" applyBorder="1" applyAlignment="1">
      <alignment vertical="center" wrapText="1"/>
    </xf>
    <xf numFmtId="9" fontId="21" fillId="7" borderId="83" xfId="1" applyFont="1" applyFill="1" applyBorder="1" applyAlignment="1" applyProtection="1">
      <alignment horizontal="center" vertical="center" wrapText="1"/>
    </xf>
    <xf numFmtId="0" fontId="21" fillId="5" borderId="139" xfId="0" applyFont="1" applyFill="1" applyBorder="1" applyAlignment="1">
      <alignment horizontal="center" vertical="center" wrapText="1"/>
    </xf>
    <xf numFmtId="0" fontId="21" fillId="5" borderId="140" xfId="0" applyFont="1" applyFill="1" applyBorder="1" applyAlignment="1">
      <alignment horizontal="center" vertical="center" wrapText="1"/>
    </xf>
    <xf numFmtId="0" fontId="21" fillId="5" borderId="141" xfId="0" applyFont="1" applyFill="1" applyBorder="1" applyAlignment="1">
      <alignment horizontal="center" vertical="center" wrapText="1"/>
    </xf>
    <xf numFmtId="194" fontId="21" fillId="5" borderId="139" xfId="0" applyNumberFormat="1" applyFont="1" applyFill="1" applyBorder="1" applyAlignment="1">
      <alignment vertical="center" wrapText="1"/>
    </xf>
    <xf numFmtId="194" fontId="21" fillId="5" borderId="140" xfId="0" applyNumberFormat="1" applyFont="1" applyFill="1" applyBorder="1" applyAlignment="1">
      <alignment vertical="center" wrapText="1"/>
    </xf>
    <xf numFmtId="194" fontId="21" fillId="5" borderId="141" xfId="0" applyNumberFormat="1" applyFont="1" applyFill="1" applyBorder="1" applyAlignment="1">
      <alignment vertical="center" wrapText="1"/>
    </xf>
    <xf numFmtId="37" fontId="21" fillId="7" borderId="173" xfId="0" applyNumberFormat="1" applyFont="1" applyFill="1" applyBorder="1" applyAlignment="1" applyProtection="1">
      <alignment vertical="center" wrapText="1"/>
    </xf>
    <xf numFmtId="37" fontId="21" fillId="7" borderId="171" xfId="0" applyNumberFormat="1" applyFont="1" applyFill="1" applyBorder="1" applyAlignment="1" applyProtection="1">
      <alignment vertical="center" wrapText="1"/>
    </xf>
    <xf numFmtId="37" fontId="21" fillId="7" borderId="172" xfId="0" applyNumberFormat="1" applyFont="1" applyFill="1" applyBorder="1" applyAlignment="1" applyProtection="1">
      <alignment vertical="center" wrapText="1"/>
    </xf>
    <xf numFmtId="38" fontId="3" fillId="7" borderId="21" xfId="2" applyFont="1" applyFill="1" applyBorder="1" applyAlignment="1">
      <alignment horizontal="right" vertical="center" shrinkToFit="1"/>
    </xf>
    <xf numFmtId="38" fontId="3" fillId="7" borderId="107" xfId="2" applyFont="1" applyFill="1" applyBorder="1" applyAlignment="1">
      <alignment horizontal="right" vertical="center" shrinkToFit="1"/>
    </xf>
    <xf numFmtId="0" fontId="3" fillId="0" borderId="0" xfId="0" applyFont="1" applyAlignment="1">
      <alignment vertical="center" shrinkToFit="1"/>
    </xf>
    <xf numFmtId="38" fontId="3" fillId="7" borderId="22" xfId="2" applyFont="1" applyFill="1" applyBorder="1" applyAlignment="1">
      <alignment horizontal="right" vertical="center" shrinkToFit="1"/>
    </xf>
    <xf numFmtId="38" fontId="3" fillId="7" borderId="22" xfId="2" applyFont="1" applyFill="1" applyBorder="1" applyAlignment="1">
      <alignment vertical="center" shrinkToFit="1"/>
    </xf>
    <xf numFmtId="38" fontId="3" fillId="7" borderId="106" xfId="2" applyFont="1" applyFill="1" applyBorder="1" applyAlignment="1">
      <alignment vertical="center" shrinkToFit="1"/>
    </xf>
    <xf numFmtId="38" fontId="3" fillId="7" borderId="21" xfId="2" applyFont="1" applyFill="1" applyBorder="1" applyAlignment="1">
      <alignment vertical="center" shrinkToFit="1"/>
    </xf>
    <xf numFmtId="38" fontId="3" fillId="7" borderId="107" xfId="2" applyFont="1" applyFill="1" applyBorder="1" applyAlignment="1">
      <alignment vertical="center" shrinkToFit="1"/>
    </xf>
    <xf numFmtId="0" fontId="3" fillId="4" borderId="57" xfId="0" applyFont="1" applyFill="1" applyBorder="1" applyAlignment="1">
      <alignment horizontal="center" vertical="center" shrinkToFit="1"/>
    </xf>
    <xf numFmtId="0" fontId="3" fillId="4" borderId="46" xfId="0" applyFont="1" applyFill="1" applyBorder="1" applyAlignment="1">
      <alignment horizontal="center" vertical="center" shrinkToFit="1"/>
    </xf>
    <xf numFmtId="0" fontId="3" fillId="0" borderId="0" xfId="0" applyFont="1" applyAlignment="1">
      <alignment horizontal="left" vertical="center" shrinkToFit="1"/>
    </xf>
    <xf numFmtId="0" fontId="0" fillId="4" borderId="27" xfId="0" applyFill="1" applyBorder="1" applyAlignment="1">
      <alignment horizontal="center" vertical="center" shrinkToFit="1"/>
    </xf>
    <xf numFmtId="38" fontId="0" fillId="0" borderId="14" xfId="2" applyFont="1" applyFill="1" applyBorder="1" applyAlignment="1">
      <alignment vertical="center"/>
    </xf>
    <xf numFmtId="38" fontId="0" fillId="0" borderId="12" xfId="2" applyFont="1" applyFill="1" applyBorder="1" applyAlignment="1">
      <alignment vertical="center"/>
    </xf>
    <xf numFmtId="38" fontId="0" fillId="0" borderId="3" xfId="2" applyFont="1" applyFill="1" applyBorder="1" applyAlignment="1">
      <alignment vertical="center"/>
    </xf>
    <xf numFmtId="0" fontId="34" fillId="4" borderId="56" xfId="0" applyFont="1" applyFill="1" applyBorder="1" applyAlignment="1">
      <alignment vertical="center"/>
    </xf>
    <xf numFmtId="0" fontId="34" fillId="4" borderId="12" xfId="0" applyFont="1" applyFill="1" applyBorder="1" applyAlignment="1">
      <alignment vertical="center"/>
    </xf>
    <xf numFmtId="0" fontId="34" fillId="4" borderId="56" xfId="0" applyFont="1" applyFill="1" applyBorder="1" applyAlignment="1">
      <alignment horizontal="left" vertical="center"/>
    </xf>
    <xf numFmtId="0" fontId="34" fillId="4" borderId="9" xfId="0" applyFont="1" applyFill="1" applyBorder="1" applyAlignment="1">
      <alignment vertical="center"/>
    </xf>
    <xf numFmtId="0" fontId="34" fillId="4" borderId="58" xfId="0" applyFont="1" applyFill="1" applyBorder="1" applyAlignment="1">
      <alignment vertical="center"/>
    </xf>
    <xf numFmtId="0" fontId="34" fillId="4" borderId="62" xfId="0" applyFont="1" applyFill="1" applyBorder="1" applyAlignment="1">
      <alignment vertical="center"/>
    </xf>
    <xf numFmtId="0" fontId="34" fillId="4" borderId="61" xfId="0" applyFont="1" applyFill="1" applyBorder="1" applyAlignment="1">
      <alignment vertical="center"/>
    </xf>
    <xf numFmtId="38" fontId="0" fillId="0" borderId="1" xfId="2" applyFont="1" applyFill="1" applyBorder="1" applyAlignment="1">
      <alignment vertical="center"/>
    </xf>
    <xf numFmtId="38" fontId="0" fillId="0" borderId="31" xfId="0" applyNumberFormat="1" applyFill="1" applyBorder="1" applyAlignment="1">
      <alignment vertical="center"/>
    </xf>
    <xf numFmtId="38" fontId="0" fillId="0" borderId="32" xfId="0" applyNumberFormat="1" applyFill="1" applyBorder="1" applyAlignment="1">
      <alignment vertical="center"/>
    </xf>
    <xf numFmtId="0" fontId="0" fillId="0" borderId="27" xfId="0" applyFill="1" applyBorder="1" applyAlignment="1">
      <alignment vertical="center"/>
    </xf>
    <xf numFmtId="0" fontId="0" fillId="0" borderId="32" xfId="0" applyFill="1" applyBorder="1" applyAlignment="1">
      <alignment vertical="center"/>
    </xf>
    <xf numFmtId="38" fontId="0" fillId="0" borderId="34" xfId="0" applyNumberFormat="1" applyFill="1" applyBorder="1" applyAlignment="1">
      <alignment vertical="center"/>
    </xf>
    <xf numFmtId="0" fontId="0" fillId="0" borderId="26" xfId="0" applyFill="1" applyBorder="1" applyAlignment="1">
      <alignment vertical="center"/>
    </xf>
    <xf numFmtId="0" fontId="0" fillId="0" borderId="49" xfId="0" applyFill="1" applyBorder="1" applyAlignment="1">
      <alignment vertical="center"/>
    </xf>
    <xf numFmtId="0" fontId="23" fillId="7" borderId="0" xfId="0" applyFont="1" applyFill="1" applyBorder="1" applyAlignment="1">
      <alignment vertical="center"/>
    </xf>
    <xf numFmtId="0" fontId="22" fillId="7" borderId="0" xfId="0" applyFont="1" applyFill="1" applyAlignment="1">
      <alignment vertical="center"/>
    </xf>
    <xf numFmtId="182" fontId="21" fillId="7" borderId="83" xfId="1" applyNumberFormat="1" applyFont="1" applyFill="1" applyBorder="1" applyAlignment="1" applyProtection="1">
      <alignment horizontal="center" vertical="center" wrapText="1"/>
    </xf>
    <xf numFmtId="182" fontId="21" fillId="5" borderId="27" xfId="0" applyNumberFormat="1"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7" borderId="166" xfId="0" applyFill="1" applyBorder="1" applyAlignment="1">
      <alignment vertical="center"/>
    </xf>
    <xf numFmtId="0" fontId="0" fillId="4" borderId="105" xfId="0" applyFont="1" applyFill="1" applyBorder="1" applyAlignment="1">
      <alignment horizontal="center" vertical="center"/>
    </xf>
    <xf numFmtId="0" fontId="0" fillId="7" borderId="182" xfId="0" applyFill="1" applyBorder="1" applyAlignment="1">
      <alignment horizontal="right" vertical="center"/>
    </xf>
    <xf numFmtId="0" fontId="0" fillId="7" borderId="183" xfId="0" applyFill="1" applyBorder="1" applyAlignment="1">
      <alignment horizontal="right" vertical="center"/>
    </xf>
    <xf numFmtId="0" fontId="0" fillId="7" borderId="184" xfId="0" applyFill="1" applyBorder="1" applyAlignment="1">
      <alignment horizontal="right" vertical="center"/>
    </xf>
    <xf numFmtId="38" fontId="21" fillId="4" borderId="174" xfId="2" applyFont="1" applyFill="1" applyBorder="1" applyAlignment="1">
      <alignment vertical="center"/>
    </xf>
    <xf numFmtId="38" fontId="21" fillId="4" borderId="175" xfId="2" applyFont="1" applyFill="1" applyBorder="1" applyAlignment="1">
      <alignment vertical="center"/>
    </xf>
    <xf numFmtId="38" fontId="21" fillId="4" borderId="176" xfId="2" applyFont="1" applyFill="1" applyBorder="1" applyAlignment="1">
      <alignment vertical="center"/>
    </xf>
    <xf numFmtId="38" fontId="21" fillId="0" borderId="81" xfId="2" applyFont="1" applyFill="1" applyBorder="1" applyAlignment="1" applyProtection="1">
      <alignment vertical="center"/>
    </xf>
    <xf numFmtId="38" fontId="21" fillId="0" borderId="83" xfId="2" applyFont="1" applyFill="1" applyBorder="1" applyAlignment="1" applyProtection="1">
      <alignment vertical="center"/>
    </xf>
    <xf numFmtId="38" fontId="21" fillId="0" borderId="87" xfId="2" applyFont="1" applyFill="1" applyBorder="1" applyAlignment="1" applyProtection="1">
      <alignment vertical="center"/>
    </xf>
    <xf numFmtId="38" fontId="21" fillId="4" borderId="2" xfId="2" applyFont="1" applyFill="1" applyBorder="1" applyAlignment="1">
      <alignment vertical="center"/>
    </xf>
    <xf numFmtId="38" fontId="21" fillId="4" borderId="27" xfId="2" applyFont="1" applyFill="1" applyBorder="1" applyAlignment="1">
      <alignment vertical="center"/>
    </xf>
    <xf numFmtId="38" fontId="21" fillId="4" borderId="139" xfId="2" applyFont="1" applyFill="1" applyBorder="1" applyAlignment="1">
      <alignment vertical="center"/>
    </xf>
    <xf numFmtId="38" fontId="21" fillId="4" borderId="140" xfId="2" applyFont="1" applyFill="1" applyBorder="1" applyAlignment="1">
      <alignment vertical="center"/>
    </xf>
    <xf numFmtId="38" fontId="21" fillId="4" borderId="141" xfId="2" applyFont="1" applyFill="1" applyBorder="1" applyAlignment="1">
      <alignment vertical="center"/>
    </xf>
    <xf numFmtId="38" fontId="21" fillId="5" borderId="2" xfId="2" applyFont="1" applyFill="1" applyBorder="1" applyAlignment="1">
      <alignment vertical="center"/>
    </xf>
    <xf numFmtId="38" fontId="21" fillId="0" borderId="83" xfId="2" applyFont="1" applyFill="1" applyBorder="1" applyAlignment="1" applyProtection="1">
      <alignment horizontal="right" vertical="center"/>
    </xf>
    <xf numFmtId="38" fontId="21" fillId="0" borderId="87" xfId="2" applyFont="1" applyFill="1" applyBorder="1" applyAlignment="1" applyProtection="1">
      <alignment horizontal="right" vertical="center"/>
    </xf>
    <xf numFmtId="38" fontId="21" fillId="5" borderId="2" xfId="2" applyFont="1" applyFill="1" applyBorder="1" applyAlignment="1">
      <alignment horizontal="right" vertical="center"/>
    </xf>
    <xf numFmtId="38" fontId="21" fillId="5" borderId="27" xfId="2" applyFont="1" applyFill="1" applyBorder="1" applyAlignment="1">
      <alignment horizontal="right" vertical="center"/>
    </xf>
    <xf numFmtId="38" fontId="21" fillId="5" borderId="174" xfId="2" applyFont="1" applyFill="1" applyBorder="1" applyAlignment="1">
      <alignment vertical="center"/>
    </xf>
    <xf numFmtId="38" fontId="21" fillId="5" borderId="175" xfId="2" applyFont="1" applyFill="1" applyBorder="1" applyAlignment="1">
      <alignment vertical="center"/>
    </xf>
    <xf numFmtId="38" fontId="21" fillId="5" borderId="176" xfId="2" applyFont="1" applyFill="1" applyBorder="1" applyAlignment="1">
      <alignment vertical="center"/>
    </xf>
    <xf numFmtId="38" fontId="21" fillId="5" borderId="139" xfId="2" applyFont="1" applyFill="1" applyBorder="1" applyAlignment="1">
      <alignment vertical="center"/>
    </xf>
    <xf numFmtId="38" fontId="21" fillId="5" borderId="140" xfId="2" applyFont="1" applyFill="1" applyBorder="1" applyAlignment="1">
      <alignment vertical="center"/>
    </xf>
    <xf numFmtId="38" fontId="21" fillId="5" borderId="141" xfId="2" applyFont="1" applyFill="1" applyBorder="1" applyAlignment="1">
      <alignment vertical="center"/>
    </xf>
    <xf numFmtId="0" fontId="3" fillId="4" borderId="51" xfId="0" applyFont="1" applyFill="1" applyBorder="1" applyAlignment="1">
      <alignment vertical="center"/>
    </xf>
    <xf numFmtId="0" fontId="0" fillId="4" borderId="99" xfId="0" applyFont="1" applyFill="1" applyBorder="1" applyAlignment="1">
      <alignment horizontal="right" vertical="center"/>
    </xf>
    <xf numFmtId="0" fontId="21" fillId="7" borderId="84" xfId="0" applyNumberFormat="1" applyFont="1" applyFill="1" applyBorder="1" applyAlignment="1">
      <alignment horizontal="center" vertical="center" wrapText="1"/>
    </xf>
    <xf numFmtId="0" fontId="21" fillId="7" borderId="86" xfId="0" applyNumberFormat="1" applyFont="1" applyFill="1" applyBorder="1" applyAlignment="1">
      <alignment horizontal="center" vertical="center" wrapText="1"/>
    </xf>
    <xf numFmtId="0" fontId="21" fillId="4" borderId="73" xfId="0" applyNumberFormat="1" applyFont="1" applyFill="1" applyBorder="1" applyAlignment="1">
      <alignment horizontal="center" vertical="center" wrapText="1"/>
    </xf>
    <xf numFmtId="0" fontId="21" fillId="4" borderId="27" xfId="0" applyNumberFormat="1" applyFont="1" applyFill="1" applyBorder="1" applyAlignment="1">
      <alignment horizontal="center" vertical="center" wrapText="1"/>
    </xf>
    <xf numFmtId="0" fontId="0" fillId="0" borderId="104" xfId="0" applyFont="1" applyBorder="1" applyAlignment="1">
      <alignment horizontal="center" vertical="center" shrinkToFit="1"/>
    </xf>
    <xf numFmtId="0" fontId="0" fillId="0" borderId="1" xfId="0" applyFont="1" applyBorder="1" applyAlignment="1">
      <alignment horizontal="center" vertical="center" shrinkToFit="1"/>
    </xf>
    <xf numFmtId="38" fontId="3" fillId="7" borderId="1" xfId="2" applyFont="1" applyFill="1" applyBorder="1" applyAlignment="1">
      <alignment horizontal="right" vertical="center" shrinkToFit="1"/>
    </xf>
    <xf numFmtId="38" fontId="3" fillId="7" borderId="5" xfId="2" applyFont="1" applyFill="1" applyBorder="1" applyAlignment="1">
      <alignment horizontal="right" vertical="center" shrinkToFit="1"/>
    </xf>
    <xf numFmtId="0" fontId="0" fillId="0" borderId="22" xfId="0" applyFont="1" applyBorder="1" applyAlignment="1">
      <alignment horizontal="center" vertical="center" shrinkToFit="1"/>
    </xf>
    <xf numFmtId="38" fontId="3" fillId="7" borderId="1" xfId="2" applyFont="1" applyFill="1" applyBorder="1" applyAlignment="1">
      <alignment vertical="center" shrinkToFit="1"/>
    </xf>
    <xf numFmtId="38" fontId="3" fillId="7" borderId="5" xfId="2" applyFont="1" applyFill="1" applyBorder="1" applyAlignment="1">
      <alignment vertical="center" shrinkToFit="1"/>
    </xf>
    <xf numFmtId="0" fontId="3" fillId="4" borderId="1" xfId="0" applyFont="1" applyFill="1" applyBorder="1" applyAlignment="1">
      <alignment horizontal="center" vertical="center" shrinkToFit="1"/>
    </xf>
    <xf numFmtId="38" fontId="3" fillId="4" borderId="1" xfId="2" applyFont="1" applyFill="1" applyBorder="1" applyAlignment="1">
      <alignment vertical="center" shrinkToFit="1"/>
    </xf>
    <xf numFmtId="38" fontId="3" fillId="4" borderId="5" xfId="2" applyFont="1" applyFill="1" applyBorder="1" applyAlignment="1">
      <alignment vertical="center" shrinkToFit="1"/>
    </xf>
    <xf numFmtId="38" fontId="3" fillId="7" borderId="185" xfId="2" applyFont="1" applyFill="1" applyBorder="1" applyAlignment="1">
      <alignment horizontal="right" vertical="center" shrinkToFit="1"/>
    </xf>
    <xf numFmtId="38" fontId="3" fillId="7" borderId="36" xfId="2" applyFont="1" applyFill="1" applyBorder="1" applyAlignment="1">
      <alignment horizontal="right" vertical="center" shrinkToFit="1"/>
    </xf>
    <xf numFmtId="38" fontId="3" fillId="7" borderId="186" xfId="2" applyFont="1" applyFill="1" applyBorder="1" applyAlignment="1">
      <alignment vertical="center" shrinkToFit="1"/>
    </xf>
    <xf numFmtId="38" fontId="3" fillId="7" borderId="185" xfId="2" applyFont="1" applyFill="1" applyBorder="1" applyAlignment="1">
      <alignment vertical="center" shrinkToFit="1"/>
    </xf>
    <xf numFmtId="38" fontId="3" fillId="7" borderId="36" xfId="2" applyFont="1" applyFill="1" applyBorder="1" applyAlignment="1">
      <alignment vertical="center" shrinkToFit="1"/>
    </xf>
    <xf numFmtId="0" fontId="0" fillId="4" borderId="57" xfId="0" applyFont="1" applyFill="1" applyBorder="1" applyAlignment="1">
      <alignment horizontal="center" vertical="center" shrinkToFit="1"/>
    </xf>
    <xf numFmtId="0" fontId="3" fillId="4" borderId="187" xfId="0" applyFont="1" applyFill="1" applyBorder="1" applyAlignment="1">
      <alignment horizontal="center" vertical="center" shrinkToFit="1"/>
    </xf>
    <xf numFmtId="38" fontId="3" fillId="4" borderId="187" xfId="2" applyFont="1" applyFill="1" applyBorder="1" applyAlignment="1">
      <alignment vertical="center" shrinkToFit="1"/>
    </xf>
    <xf numFmtId="38" fontId="3" fillId="4" borderId="188" xfId="2" applyFont="1" applyFill="1" applyBorder="1" applyAlignment="1">
      <alignment vertical="center" shrinkToFit="1"/>
    </xf>
    <xf numFmtId="0" fontId="0" fillId="4" borderId="54" xfId="0" applyFont="1" applyFill="1" applyBorder="1" applyAlignment="1">
      <alignment horizontal="left" vertical="center"/>
    </xf>
    <xf numFmtId="0" fontId="3" fillId="4" borderId="104" xfId="0" applyFont="1" applyFill="1" applyBorder="1" applyAlignment="1">
      <alignment horizontal="center" vertical="center" shrinkToFit="1"/>
    </xf>
    <xf numFmtId="38" fontId="3" fillId="4" borderId="104" xfId="2" applyFont="1" applyFill="1" applyBorder="1" applyAlignment="1">
      <alignment vertical="center" shrinkToFit="1"/>
    </xf>
    <xf numFmtId="38" fontId="3" fillId="4" borderId="189" xfId="2" applyFont="1" applyFill="1" applyBorder="1" applyAlignment="1">
      <alignment vertical="center" shrinkToFit="1"/>
    </xf>
    <xf numFmtId="0" fontId="0" fillId="0" borderId="21" xfId="0" applyFont="1" applyBorder="1" applyAlignment="1">
      <alignment horizontal="center" vertical="center" shrinkToFit="1"/>
    </xf>
    <xf numFmtId="0" fontId="0" fillId="0" borderId="187" xfId="0" applyFont="1" applyBorder="1" applyAlignment="1">
      <alignment horizontal="center" vertical="center" shrinkToFit="1"/>
    </xf>
    <xf numFmtId="38" fontId="3" fillId="7" borderId="187" xfId="2" applyFont="1" applyFill="1" applyBorder="1" applyAlignment="1">
      <alignment vertical="center" shrinkToFit="1"/>
    </xf>
    <xf numFmtId="38" fontId="3" fillId="7" borderId="187" xfId="2" applyFont="1" applyFill="1" applyBorder="1" applyAlignment="1">
      <alignment horizontal="right" vertical="center" shrinkToFit="1"/>
    </xf>
    <xf numFmtId="38" fontId="3" fillId="7" borderId="190" xfId="2" applyFont="1" applyFill="1" applyBorder="1" applyAlignment="1">
      <alignment vertical="center" shrinkToFit="1"/>
    </xf>
    <xf numFmtId="38" fontId="3" fillId="7" borderId="188" xfId="2" applyFont="1" applyFill="1" applyBorder="1" applyAlignment="1">
      <alignment vertical="center" shrinkToFit="1"/>
    </xf>
    <xf numFmtId="0" fontId="21" fillId="7" borderId="191" xfId="0" applyFont="1" applyFill="1" applyBorder="1" applyAlignment="1">
      <alignment vertical="center"/>
    </xf>
    <xf numFmtId="0" fontId="21" fillId="7" borderId="192" xfId="0" applyFont="1" applyFill="1" applyBorder="1" applyAlignment="1">
      <alignment horizontal="center" vertical="center"/>
    </xf>
    <xf numFmtId="194" fontId="21" fillId="7" borderId="191" xfId="0" applyNumberFormat="1" applyFont="1" applyFill="1" applyBorder="1" applyAlignment="1" applyProtection="1">
      <alignment vertical="center"/>
    </xf>
    <xf numFmtId="9" fontId="21" fillId="7" borderId="142" xfId="1" applyNumberFormat="1" applyFont="1" applyFill="1" applyBorder="1" applyAlignment="1" applyProtection="1">
      <alignment horizontal="center" vertical="center"/>
    </xf>
    <xf numFmtId="194" fontId="21" fillId="4" borderId="26" xfId="0" applyNumberFormat="1" applyFont="1" applyFill="1" applyBorder="1" applyAlignment="1">
      <alignment vertical="center" wrapText="1"/>
    </xf>
    <xf numFmtId="9" fontId="21" fillId="7" borderId="193" xfId="1" applyFont="1" applyFill="1" applyBorder="1" applyAlignment="1" applyProtection="1">
      <alignment horizontal="center" vertical="center" wrapText="1"/>
    </xf>
    <xf numFmtId="0" fontId="0" fillId="7" borderId="71" xfId="0" applyFill="1" applyBorder="1" applyAlignment="1">
      <alignment horizontal="center" vertical="center"/>
    </xf>
    <xf numFmtId="0" fontId="0" fillId="7" borderId="138" xfId="0" applyFill="1" applyBorder="1" applyAlignment="1">
      <alignment horizontal="center" vertical="center"/>
    </xf>
    <xf numFmtId="0" fontId="6" fillId="4" borderId="73" xfId="0" applyFont="1" applyFill="1" applyBorder="1" applyAlignment="1">
      <alignment horizontal="center" vertical="center"/>
    </xf>
    <xf numFmtId="0" fontId="0" fillId="7" borderId="62" xfId="0" applyFill="1" applyBorder="1" applyAlignment="1">
      <alignment horizontal="center" vertical="center"/>
    </xf>
    <xf numFmtId="0" fontId="6" fillId="4" borderId="38" xfId="0" applyFont="1" applyFill="1" applyBorder="1" applyAlignment="1">
      <alignment horizontal="center" vertical="center"/>
    </xf>
    <xf numFmtId="0" fontId="0" fillId="7" borderId="38" xfId="0" applyFill="1" applyBorder="1" applyAlignment="1">
      <alignment horizontal="center" vertical="top"/>
    </xf>
    <xf numFmtId="0" fontId="0" fillId="7" borderId="1" xfId="0" applyFill="1" applyBorder="1" applyAlignment="1">
      <alignment horizontal="center" vertical="top"/>
    </xf>
    <xf numFmtId="0" fontId="0" fillId="7" borderId="26" xfId="0" applyFill="1" applyBorder="1" applyAlignment="1">
      <alignment horizontal="center" vertical="top"/>
    </xf>
    <xf numFmtId="0" fontId="6" fillId="4" borderId="27" xfId="0" applyFont="1" applyFill="1" applyBorder="1" applyAlignment="1">
      <alignment horizontal="center" vertical="center"/>
    </xf>
    <xf numFmtId="0" fontId="0" fillId="7" borderId="158" xfId="0" applyFill="1" applyBorder="1" applyAlignment="1">
      <alignment horizontal="center" vertical="center"/>
    </xf>
    <xf numFmtId="0" fontId="0" fillId="7" borderId="12" xfId="0" applyFill="1" applyBorder="1" applyAlignment="1">
      <alignment horizontal="center" vertical="center"/>
    </xf>
    <xf numFmtId="0" fontId="0" fillId="7" borderId="16" xfId="0" applyFill="1" applyBorder="1" applyAlignment="1">
      <alignment horizontal="center" vertical="center"/>
    </xf>
    <xf numFmtId="0" fontId="19" fillId="6" borderId="0" xfId="0" quotePrefix="1" applyFont="1" applyFill="1" applyAlignment="1">
      <alignment vertical="center"/>
    </xf>
    <xf numFmtId="0" fontId="10" fillId="6" borderId="0" xfId="0" applyFont="1" applyFill="1" applyAlignment="1">
      <alignment vertical="center"/>
    </xf>
    <xf numFmtId="0" fontId="0" fillId="6" borderId="0" xfId="0" applyFill="1" applyAlignment="1">
      <alignment vertical="center"/>
    </xf>
    <xf numFmtId="0" fontId="19" fillId="6" borderId="0" xfId="0" applyFont="1" applyFill="1" applyAlignment="1">
      <alignment vertical="center"/>
    </xf>
    <xf numFmtId="0" fontId="38" fillId="0" borderId="70" xfId="0" applyFont="1" applyBorder="1" applyAlignment="1">
      <alignment horizontal="center" vertical="center"/>
    </xf>
    <xf numFmtId="0" fontId="0" fillId="7" borderId="71" xfId="0" applyFill="1" applyBorder="1" applyAlignment="1">
      <alignment horizontal="center" vertical="center"/>
    </xf>
    <xf numFmtId="0" fontId="0" fillId="7" borderId="67" xfId="0" applyFill="1" applyBorder="1" applyAlignment="1">
      <alignment horizontal="left" vertical="top"/>
    </xf>
    <xf numFmtId="0" fontId="0" fillId="7" borderId="90" xfId="0" applyFill="1" applyBorder="1" applyAlignment="1">
      <alignment horizontal="center" vertical="center"/>
    </xf>
    <xf numFmtId="0" fontId="6" fillId="4" borderId="73" xfId="0" applyFont="1" applyFill="1" applyBorder="1" applyAlignment="1">
      <alignment horizontal="center" vertical="center"/>
    </xf>
    <xf numFmtId="0" fontId="6" fillId="4" borderId="38" xfId="0" applyFont="1" applyFill="1" applyBorder="1" applyAlignment="1">
      <alignment horizontal="center" vertical="center"/>
    </xf>
    <xf numFmtId="0" fontId="0" fillId="7" borderId="38" xfId="0" applyFill="1" applyBorder="1" applyAlignment="1">
      <alignment horizontal="center" vertical="top"/>
    </xf>
    <xf numFmtId="0" fontId="0" fillId="7" borderId="1" xfId="0" applyFill="1" applyBorder="1" applyAlignment="1">
      <alignment horizontal="center" vertical="top"/>
    </xf>
    <xf numFmtId="0" fontId="0" fillId="7" borderId="26" xfId="0" applyFill="1" applyBorder="1" applyAlignment="1">
      <alignment horizontal="center" vertical="top"/>
    </xf>
    <xf numFmtId="0" fontId="21" fillId="4" borderId="140" xfId="0" applyFont="1" applyFill="1" applyBorder="1" applyAlignment="1">
      <alignment horizontal="center" vertical="center"/>
    </xf>
    <xf numFmtId="0" fontId="3" fillId="7" borderId="1" xfId="0" applyFont="1" applyFill="1" applyBorder="1" applyAlignment="1">
      <alignment horizontal="center" vertical="center" shrinkToFit="1"/>
    </xf>
    <xf numFmtId="38" fontId="3" fillId="7" borderId="1" xfId="2" applyFont="1" applyFill="1" applyBorder="1" applyAlignment="1">
      <alignment horizontal="center" vertical="center" shrinkToFit="1"/>
    </xf>
    <xf numFmtId="0" fontId="21" fillId="6" borderId="0" xfId="0" applyFont="1" applyFill="1" applyAlignment="1">
      <alignment vertical="center"/>
    </xf>
    <xf numFmtId="0" fontId="39" fillId="6" borderId="0" xfId="0" applyFont="1" applyFill="1" applyAlignment="1">
      <alignment vertical="center"/>
    </xf>
    <xf numFmtId="0" fontId="39" fillId="6" borderId="0" xfId="0" applyFont="1" applyFill="1" applyAlignment="1">
      <alignment horizontal="center" vertical="center"/>
    </xf>
    <xf numFmtId="203" fontId="39" fillId="6" borderId="0" xfId="2" applyNumberFormat="1" applyFont="1" applyFill="1" applyAlignment="1">
      <alignment horizontal="center" vertical="center"/>
    </xf>
    <xf numFmtId="0" fontId="40" fillId="6" borderId="0" xfId="0" applyFont="1" applyFill="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3" fillId="0" borderId="0" xfId="0" applyFont="1" applyAlignment="1">
      <alignment vertical="center" wrapText="1" shrinkToFi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3" fillId="0" borderId="0" xfId="0" applyFont="1" applyAlignment="1">
      <alignment vertical="center" wrapText="1"/>
    </xf>
    <xf numFmtId="0" fontId="3" fillId="0" borderId="0" xfId="0" applyFont="1" applyAlignment="1">
      <alignment horizontal="center" vertical="center" shrinkToFit="1"/>
    </xf>
    <xf numFmtId="0" fontId="3" fillId="10" borderId="63" xfId="0" applyFont="1" applyFill="1" applyBorder="1" applyAlignment="1">
      <alignment horizontal="center" vertical="center" shrinkToFit="1"/>
    </xf>
    <xf numFmtId="0" fontId="3" fillId="10" borderId="72" xfId="0" applyFont="1" applyFill="1" applyBorder="1" applyAlignment="1">
      <alignment horizontal="center" vertical="center" shrinkToFit="1"/>
    </xf>
    <xf numFmtId="0" fontId="3" fillId="10" borderId="23" xfId="0" applyFont="1" applyFill="1" applyBorder="1" applyAlignment="1">
      <alignment horizontal="center" vertical="center" shrinkToFit="1"/>
    </xf>
    <xf numFmtId="0" fontId="3" fillId="10" borderId="57" xfId="0" applyFont="1" applyFill="1" applyBorder="1" applyAlignment="1">
      <alignment horizontal="center" vertical="center" shrinkToFit="1"/>
    </xf>
    <xf numFmtId="0" fontId="3" fillId="10" borderId="24" xfId="0" applyFont="1" applyFill="1" applyBorder="1" applyAlignment="1">
      <alignment horizontal="center" vertical="center" shrinkToFit="1"/>
    </xf>
    <xf numFmtId="0" fontId="3" fillId="10" borderId="46" xfId="0" applyFont="1" applyFill="1" applyBorder="1" applyAlignment="1">
      <alignment horizontal="center" vertical="center" shrinkToFit="1"/>
    </xf>
    <xf numFmtId="0" fontId="0" fillId="4" borderId="126" xfId="0" applyFill="1" applyBorder="1" applyAlignment="1">
      <alignment horizontal="left" vertical="center"/>
    </xf>
    <xf numFmtId="38" fontId="0" fillId="0" borderId="44" xfId="0" applyNumberFormat="1" applyFill="1" applyBorder="1" applyAlignment="1">
      <alignment vertical="center"/>
    </xf>
    <xf numFmtId="0" fontId="0" fillId="4" borderId="195" xfId="0" applyFill="1" applyBorder="1" applyAlignment="1">
      <alignment vertical="center"/>
    </xf>
    <xf numFmtId="38" fontId="0" fillId="0" borderId="50" xfId="0" applyNumberFormat="1" applyFill="1" applyBorder="1" applyAlignment="1">
      <alignment vertical="center"/>
    </xf>
    <xf numFmtId="0" fontId="0" fillId="4" borderId="79" xfId="0" applyFill="1" applyBorder="1" applyAlignment="1">
      <alignment horizontal="center" vertical="center" shrinkToFit="1"/>
    </xf>
    <xf numFmtId="0" fontId="5" fillId="4" borderId="94" xfId="0" applyFont="1" applyFill="1" applyBorder="1" applyAlignment="1">
      <alignment horizontal="center" vertical="center" wrapText="1"/>
    </xf>
    <xf numFmtId="0" fontId="6" fillId="7" borderId="10" xfId="0" applyFont="1" applyFill="1" applyBorder="1" applyAlignment="1">
      <alignment horizontal="right" vertical="center" wrapText="1"/>
    </xf>
    <xf numFmtId="0" fontId="6" fillId="7" borderId="95" xfId="0" applyFont="1" applyFill="1" applyBorder="1" applyAlignment="1">
      <alignment horizontal="right" vertical="center" wrapText="1"/>
    </xf>
    <xf numFmtId="206" fontId="0" fillId="0" borderId="0" xfId="0" applyNumberFormat="1" applyAlignment="1">
      <alignment vertical="center"/>
    </xf>
    <xf numFmtId="0" fontId="41" fillId="0" borderId="0" xfId="0" applyFont="1" applyAlignment="1">
      <alignment vertical="center"/>
    </xf>
    <xf numFmtId="0" fontId="42" fillId="0" borderId="0" xfId="0" applyFont="1" applyAlignment="1">
      <alignment vertical="center"/>
    </xf>
    <xf numFmtId="206" fontId="42" fillId="11" borderId="0" xfId="0" applyNumberFormat="1" applyFont="1" applyFill="1" applyAlignment="1">
      <alignment vertical="center"/>
    </xf>
    <xf numFmtId="0" fontId="41" fillId="0" borderId="0" xfId="0" applyFont="1" applyFill="1" applyAlignment="1">
      <alignment vertical="center"/>
    </xf>
    <xf numFmtId="0" fontId="10" fillId="0" borderId="0" xfId="0" applyFont="1" applyFill="1" applyAlignment="1">
      <alignment vertical="center"/>
    </xf>
    <xf numFmtId="206" fontId="10" fillId="0" borderId="0" xfId="0" applyNumberFormat="1" applyFont="1" applyFill="1" applyAlignment="1">
      <alignment vertical="center"/>
    </xf>
    <xf numFmtId="0" fontId="0" fillId="0" borderId="0" xfId="0" applyAlignment="1">
      <alignment vertical="center" wrapText="1"/>
    </xf>
    <xf numFmtId="206" fontId="10" fillId="6" borderId="0" xfId="0" applyNumberFormat="1" applyFont="1" applyFill="1" applyAlignment="1">
      <alignment vertical="center"/>
    </xf>
    <xf numFmtId="206" fontId="8" fillId="0" borderId="0" xfId="0" applyNumberFormat="1" applyFont="1" applyAlignment="1">
      <alignment vertical="center"/>
    </xf>
    <xf numFmtId="0" fontId="7" fillId="0" borderId="0" xfId="0" applyFont="1" applyAlignment="1">
      <alignment vertical="center" wrapText="1"/>
    </xf>
    <xf numFmtId="0" fontId="42" fillId="0" borderId="0" xfId="0" applyFont="1" applyFill="1" applyAlignment="1">
      <alignment vertical="center"/>
    </xf>
    <xf numFmtId="206" fontId="42" fillId="0" borderId="0" xfId="0" applyNumberFormat="1" applyFont="1" applyFill="1" applyAlignment="1">
      <alignment vertical="center"/>
    </xf>
    <xf numFmtId="0" fontId="45" fillId="4" borderId="196" xfId="0" applyFont="1" applyFill="1" applyBorder="1" applyAlignment="1">
      <alignment vertical="center"/>
    </xf>
    <xf numFmtId="0" fontId="45" fillId="4" borderId="153" xfId="0" applyFont="1" applyFill="1" applyBorder="1" applyAlignment="1">
      <alignment vertical="center"/>
    </xf>
    <xf numFmtId="38" fontId="0" fillId="0" borderId="197" xfId="2" applyFont="1" applyFill="1" applyBorder="1" applyAlignment="1">
      <alignment vertical="center"/>
    </xf>
    <xf numFmtId="0" fontId="6" fillId="4" borderId="4" xfId="0" applyFont="1" applyFill="1" applyBorder="1" applyAlignment="1">
      <alignment vertical="center"/>
    </xf>
    <xf numFmtId="0" fontId="44" fillId="7" borderId="12" xfId="0" applyFont="1" applyFill="1" applyBorder="1" applyAlignment="1">
      <alignment vertical="center"/>
    </xf>
    <xf numFmtId="0" fontId="0" fillId="0" borderId="130" xfId="0" applyBorder="1" applyAlignment="1">
      <alignment vertical="center"/>
    </xf>
    <xf numFmtId="38" fontId="0" fillId="7" borderId="153" xfId="2" applyFont="1" applyFill="1" applyBorder="1" applyAlignment="1">
      <alignment vertical="center"/>
    </xf>
    <xf numFmtId="38" fontId="0" fillId="7" borderId="159" xfId="2" applyFont="1" applyFill="1" applyBorder="1" applyAlignment="1">
      <alignment vertical="center"/>
    </xf>
    <xf numFmtId="37" fontId="21" fillId="7" borderId="181" xfId="0" applyNumberFormat="1" applyFont="1" applyFill="1" applyBorder="1" applyAlignment="1" applyProtection="1">
      <alignment vertical="center" wrapText="1"/>
    </xf>
    <xf numFmtId="38" fontId="0" fillId="0" borderId="122" xfId="2" applyFont="1" applyFill="1" applyBorder="1" applyAlignment="1">
      <alignment vertical="center"/>
    </xf>
    <xf numFmtId="38" fontId="0" fillId="0" borderId="13" xfId="2" applyFont="1" applyFill="1" applyBorder="1" applyAlignment="1">
      <alignment vertical="center"/>
    </xf>
    <xf numFmtId="38" fontId="0" fillId="7" borderId="20" xfId="2" applyFont="1" applyFill="1" applyBorder="1" applyAlignment="1">
      <alignment vertical="center"/>
    </xf>
    <xf numFmtId="38" fontId="0" fillId="0" borderId="20" xfId="2" applyFont="1" applyFill="1" applyBorder="1" applyAlignment="1">
      <alignment vertical="center"/>
    </xf>
    <xf numFmtId="203" fontId="21" fillId="7" borderId="81" xfId="2" applyNumberFormat="1" applyFont="1" applyFill="1" applyBorder="1" applyAlignment="1">
      <alignment horizontal="center" vertical="center"/>
    </xf>
    <xf numFmtId="203" fontId="21" fillId="7" borderId="83" xfId="2" applyNumberFormat="1" applyFont="1" applyFill="1" applyBorder="1" applyAlignment="1">
      <alignment horizontal="center" vertical="center"/>
    </xf>
    <xf numFmtId="203" fontId="21" fillId="7" borderId="87" xfId="2" applyNumberFormat="1" applyFont="1" applyFill="1" applyBorder="1" applyAlignment="1">
      <alignment horizontal="center" vertical="center"/>
    </xf>
    <xf numFmtId="0" fontId="46" fillId="0" borderId="0" xfId="0" applyFont="1" applyBorder="1" applyAlignment="1">
      <alignment horizontal="right" vertical="center"/>
    </xf>
    <xf numFmtId="0" fontId="6" fillId="4" borderId="18" xfId="0" applyFont="1" applyFill="1" applyBorder="1" applyAlignment="1">
      <alignment vertical="center"/>
    </xf>
    <xf numFmtId="0" fontId="6" fillId="4" borderId="46" xfId="0" applyFont="1" applyFill="1" applyBorder="1" applyAlignment="1">
      <alignment vertical="top" wrapText="1"/>
    </xf>
    <xf numFmtId="0" fontId="0" fillId="0" borderId="63" xfId="0" applyBorder="1" applyAlignment="1">
      <alignment vertical="center"/>
    </xf>
    <xf numFmtId="207" fontId="21" fillId="7" borderId="83" xfId="0" applyNumberFormat="1" applyFont="1" applyFill="1" applyBorder="1" applyAlignment="1">
      <alignment horizontal="center" vertical="center" wrapText="1"/>
    </xf>
    <xf numFmtId="207" fontId="21" fillId="7" borderId="85" xfId="0" applyNumberFormat="1" applyFont="1" applyFill="1" applyBorder="1" applyAlignment="1">
      <alignment horizontal="center" vertical="center" wrapText="1"/>
    </xf>
    <xf numFmtId="207" fontId="21" fillId="4" borderId="27" xfId="0" applyNumberFormat="1" applyFont="1" applyFill="1" applyBorder="1" applyAlignment="1">
      <alignment horizontal="center" vertical="center" wrapText="1"/>
    </xf>
    <xf numFmtId="203" fontId="21" fillId="7" borderId="38" xfId="2" applyNumberFormat="1" applyFont="1" applyFill="1" applyBorder="1" applyAlignment="1">
      <alignment horizontal="center" vertical="center"/>
    </xf>
    <xf numFmtId="0" fontId="6" fillId="4" borderId="55" xfId="0" applyFont="1" applyFill="1" applyBorder="1" applyAlignment="1">
      <alignment vertical="top" textRotation="255"/>
    </xf>
    <xf numFmtId="0" fontId="6" fillId="4" borderId="57" xfId="0" applyFont="1" applyFill="1" applyBorder="1" applyAlignment="1">
      <alignment vertical="top" textRotation="255"/>
    </xf>
    <xf numFmtId="0" fontId="45" fillId="4" borderId="1" xfId="0" applyFont="1" applyFill="1" applyBorder="1" applyAlignment="1">
      <alignment vertical="center"/>
    </xf>
    <xf numFmtId="38" fontId="0" fillId="7" borderId="36" xfId="2" applyFont="1" applyFill="1" applyBorder="1" applyAlignment="1">
      <alignment vertical="center"/>
    </xf>
    <xf numFmtId="38" fontId="0" fillId="0" borderId="36" xfId="2" applyFont="1" applyFill="1" applyBorder="1" applyAlignment="1">
      <alignment vertical="center"/>
    </xf>
    <xf numFmtId="0" fontId="45" fillId="4" borderId="12" xfId="0" applyFont="1" applyFill="1" applyBorder="1" applyAlignment="1">
      <alignment vertical="center"/>
    </xf>
    <xf numFmtId="0" fontId="6" fillId="4" borderId="121" xfId="0" applyFont="1" applyFill="1" applyBorder="1" applyAlignment="1">
      <alignment vertical="center"/>
    </xf>
    <xf numFmtId="0" fontId="52" fillId="4" borderId="12" xfId="0" applyFont="1" applyFill="1" applyBorder="1" applyAlignment="1">
      <alignment horizontal="center" vertical="center"/>
    </xf>
    <xf numFmtId="38" fontId="0" fillId="0" borderId="5" xfId="2" applyFont="1" applyFill="1" applyBorder="1" applyAlignment="1">
      <alignment vertical="center"/>
    </xf>
    <xf numFmtId="0" fontId="0" fillId="0" borderId="20" xfId="0" applyFill="1" applyBorder="1" applyAlignment="1">
      <alignment vertical="center"/>
    </xf>
    <xf numFmtId="0" fontId="0" fillId="0" borderId="13" xfId="0" applyFill="1" applyBorder="1" applyAlignment="1">
      <alignment vertical="center"/>
    </xf>
    <xf numFmtId="0" fontId="0" fillId="0" borderId="12" xfId="0" applyFill="1" applyBorder="1" applyAlignment="1">
      <alignment vertical="center"/>
    </xf>
    <xf numFmtId="38" fontId="0" fillId="0" borderId="199" xfId="2" applyFont="1" applyFill="1" applyBorder="1" applyAlignment="1">
      <alignment vertical="center"/>
    </xf>
    <xf numFmtId="38" fontId="0" fillId="7" borderId="198" xfId="2" applyFont="1" applyFill="1" applyBorder="1" applyAlignment="1">
      <alignment vertical="center"/>
    </xf>
    <xf numFmtId="38" fontId="0" fillId="7" borderId="200" xfId="2" applyFont="1" applyFill="1" applyBorder="1" applyAlignment="1">
      <alignment vertical="center"/>
    </xf>
    <xf numFmtId="38" fontId="0" fillId="0" borderId="62" xfId="2" applyFont="1" applyFill="1" applyBorder="1" applyAlignment="1">
      <alignment vertical="center"/>
    </xf>
    <xf numFmtId="38" fontId="0" fillId="0" borderId="183" xfId="2" applyFont="1" applyFill="1" applyBorder="1" applyAlignment="1">
      <alignment vertical="center"/>
    </xf>
    <xf numFmtId="38" fontId="0" fillId="7" borderId="183" xfId="2" applyFont="1" applyFill="1" applyBorder="1" applyAlignment="1">
      <alignment vertical="center"/>
    </xf>
    <xf numFmtId="38" fontId="0" fillId="0" borderId="201" xfId="2" applyFont="1" applyFill="1" applyBorder="1" applyAlignment="1">
      <alignment vertical="center"/>
    </xf>
    <xf numFmtId="38" fontId="0" fillId="0" borderId="161" xfId="0" applyNumberFormat="1" applyBorder="1" applyAlignment="1">
      <alignment vertical="center"/>
    </xf>
    <xf numFmtId="0" fontId="0" fillId="0" borderId="5" xfId="0" applyBorder="1" applyAlignment="1">
      <alignment vertical="center"/>
    </xf>
    <xf numFmtId="38" fontId="0" fillId="0" borderId="98" xfId="0" applyNumberFormat="1" applyBorder="1" applyAlignment="1">
      <alignment vertical="center"/>
    </xf>
    <xf numFmtId="0" fontId="0" fillId="4" borderId="129" xfId="0" applyFill="1" applyBorder="1" applyAlignment="1">
      <alignment vertical="center"/>
    </xf>
    <xf numFmtId="38" fontId="0" fillId="0" borderId="167" xfId="2" applyFont="1" applyFill="1" applyBorder="1" applyAlignment="1">
      <alignment vertical="center"/>
    </xf>
    <xf numFmtId="0" fontId="24" fillId="0" borderId="38" xfId="0" applyFont="1" applyFill="1" applyBorder="1" applyAlignment="1">
      <alignment vertical="center" wrapText="1"/>
    </xf>
    <xf numFmtId="0" fontId="6" fillId="0" borderId="0" xfId="0" applyFont="1" applyAlignment="1">
      <alignment vertical="center"/>
    </xf>
    <xf numFmtId="0" fontId="0" fillId="0" borderId="0" xfId="0" applyBorder="1" applyAlignment="1">
      <alignment vertical="center"/>
    </xf>
    <xf numFmtId="0" fontId="19" fillId="0" borderId="0" xfId="0" quotePrefix="1" applyFont="1" applyAlignment="1">
      <alignment vertical="center"/>
    </xf>
    <xf numFmtId="0" fontId="19" fillId="6" borderId="0" xfId="0" applyFont="1" applyFill="1" applyAlignment="1">
      <alignment horizontal="left" vertical="center"/>
    </xf>
    <xf numFmtId="0" fontId="24" fillId="0" borderId="19" xfId="0" applyFont="1" applyFill="1" applyBorder="1" applyAlignment="1">
      <alignment horizontal="right" vertical="center" wrapText="1"/>
    </xf>
    <xf numFmtId="206" fontId="24" fillId="0" borderId="19" xfId="0" applyNumberFormat="1" applyFont="1" applyFill="1" applyBorder="1" applyAlignment="1">
      <alignment horizontal="right" vertical="center" wrapText="1"/>
    </xf>
    <xf numFmtId="1" fontId="24" fillId="7" borderId="77" xfId="0" applyNumberFormat="1" applyFont="1" applyFill="1" applyBorder="1" applyAlignment="1">
      <alignment vertical="center" wrapText="1"/>
    </xf>
    <xf numFmtId="0" fontId="24" fillId="0" borderId="77" xfId="0" applyFont="1" applyFill="1" applyBorder="1" applyAlignment="1">
      <alignment horizontal="center" vertical="center" wrapText="1"/>
    </xf>
    <xf numFmtId="206" fontId="24" fillId="0" borderId="78" xfId="0" applyNumberFormat="1" applyFont="1" applyFill="1" applyBorder="1" applyAlignment="1">
      <alignment vertical="center" wrapText="1"/>
    </xf>
    <xf numFmtId="184" fontId="24" fillId="0" borderId="108" xfId="0" applyNumberFormat="1" applyFont="1" applyFill="1" applyBorder="1" applyAlignment="1">
      <alignment vertical="center" wrapText="1"/>
    </xf>
    <xf numFmtId="184" fontId="24" fillId="0" borderId="19" xfId="0" applyNumberFormat="1" applyFont="1" applyFill="1" applyBorder="1" applyAlignment="1">
      <alignment horizontal="right" vertical="center" wrapText="1"/>
    </xf>
    <xf numFmtId="0" fontId="0" fillId="0" borderId="63" xfId="0" applyFill="1" applyBorder="1" applyAlignment="1">
      <alignment vertical="top"/>
    </xf>
    <xf numFmtId="0" fontId="0" fillId="0" borderId="0" xfId="0" applyFill="1" applyBorder="1" applyAlignment="1">
      <alignment vertical="top"/>
    </xf>
    <xf numFmtId="0" fontId="22" fillId="7" borderId="40" xfId="4" applyFont="1" applyFill="1" applyBorder="1">
      <alignment vertical="center"/>
    </xf>
    <xf numFmtId="0" fontId="22" fillId="7" borderId="74" xfId="4" applyFont="1" applyFill="1" applyBorder="1">
      <alignment vertical="center"/>
    </xf>
    <xf numFmtId="0" fontId="22" fillId="7" borderId="75" xfId="4" applyFont="1" applyFill="1" applyBorder="1">
      <alignment vertical="center"/>
    </xf>
    <xf numFmtId="0" fontId="22" fillId="7" borderId="41" xfId="4" applyFont="1" applyFill="1" applyBorder="1">
      <alignment vertical="center"/>
    </xf>
    <xf numFmtId="177" fontId="23" fillId="7" borderId="76" xfId="0" applyNumberFormat="1" applyFont="1" applyFill="1" applyBorder="1" applyAlignment="1">
      <alignment vertical="center"/>
    </xf>
    <xf numFmtId="177" fontId="23" fillId="7" borderId="77" xfId="0" applyNumberFormat="1" applyFont="1" applyFill="1" applyBorder="1" applyAlignment="1">
      <alignment vertical="center"/>
    </xf>
    <xf numFmtId="177" fontId="23" fillId="7" borderId="78" xfId="0" applyNumberFormat="1" applyFont="1" applyFill="1" applyBorder="1" applyAlignment="1">
      <alignment vertical="center"/>
    </xf>
    <xf numFmtId="177" fontId="23" fillId="7" borderId="79" xfId="0" applyNumberFormat="1" applyFont="1" applyFill="1" applyBorder="1" applyAlignment="1">
      <alignment vertical="center"/>
    </xf>
    <xf numFmtId="177" fontId="23" fillId="7" borderId="27" xfId="0" applyNumberFormat="1" applyFont="1" applyFill="1" applyBorder="1" applyAlignment="1">
      <alignment vertical="center"/>
    </xf>
    <xf numFmtId="177" fontId="23" fillId="7" borderId="32" xfId="0" applyNumberFormat="1" applyFont="1" applyFill="1" applyBorder="1" applyAlignment="1">
      <alignment vertical="center"/>
    </xf>
    <xf numFmtId="176" fontId="23" fillId="7" borderId="79" xfId="0" applyNumberFormat="1" applyFont="1" applyFill="1" applyBorder="1" applyAlignment="1">
      <alignment vertical="center" wrapText="1"/>
    </xf>
    <xf numFmtId="176" fontId="23" fillId="7" borderId="27" xfId="0" applyNumberFormat="1" applyFont="1" applyFill="1" applyBorder="1" applyAlignment="1">
      <alignment vertical="center" wrapText="1"/>
    </xf>
    <xf numFmtId="176" fontId="23" fillId="7" borderId="32" xfId="0" applyNumberFormat="1" applyFont="1" applyFill="1" applyBorder="1" applyAlignment="1">
      <alignment vertical="center" wrapText="1"/>
    </xf>
    <xf numFmtId="176" fontId="23" fillId="7" borderId="57" xfId="0" applyNumberFormat="1" applyFont="1" applyFill="1" applyBorder="1" applyAlignment="1">
      <alignment vertical="center"/>
    </xf>
    <xf numFmtId="176" fontId="23" fillId="7" borderId="30" xfId="0" applyNumberFormat="1" applyFont="1" applyFill="1" applyBorder="1" applyAlignment="1">
      <alignment vertical="center"/>
    </xf>
    <xf numFmtId="176" fontId="23" fillId="7" borderId="27" xfId="0" applyNumberFormat="1" applyFont="1" applyFill="1" applyBorder="1" applyAlignment="1">
      <alignment vertical="center"/>
    </xf>
    <xf numFmtId="176" fontId="23" fillId="7" borderId="31" xfId="0" applyNumberFormat="1" applyFont="1" applyFill="1" applyBorder="1" applyAlignment="1">
      <alignment vertical="center"/>
    </xf>
    <xf numFmtId="176" fontId="23" fillId="7" borderId="44" xfId="0" applyNumberFormat="1" applyFont="1" applyFill="1" applyBorder="1" applyAlignment="1">
      <alignment vertical="center"/>
    </xf>
    <xf numFmtId="177" fontId="23" fillId="7" borderId="31" xfId="0" applyNumberFormat="1" applyFont="1" applyFill="1" applyBorder="1" applyAlignment="1">
      <alignment vertical="center"/>
    </xf>
    <xf numFmtId="177" fontId="23" fillId="7" borderId="44" xfId="0" applyNumberFormat="1" applyFont="1" applyFill="1" applyBorder="1" applyAlignment="1">
      <alignment vertical="center"/>
    </xf>
    <xf numFmtId="176" fontId="23" fillId="7" borderId="76" xfId="0" applyNumberFormat="1" applyFont="1" applyFill="1" applyBorder="1" applyAlignment="1">
      <alignment vertical="center"/>
    </xf>
    <xf numFmtId="176" fontId="23" fillId="7" borderId="80" xfId="0" applyNumberFormat="1" applyFont="1" applyFill="1" applyBorder="1" applyAlignment="1">
      <alignment vertical="center"/>
    </xf>
    <xf numFmtId="176" fontId="23" fillId="7" borderId="43" xfId="0" applyNumberFormat="1" applyFont="1" applyFill="1" applyBorder="1" applyAlignment="1">
      <alignment vertical="center"/>
    </xf>
    <xf numFmtId="176" fontId="23" fillId="7" borderId="79" xfId="0" applyNumberFormat="1" applyFont="1" applyFill="1" applyBorder="1" applyAlignment="1">
      <alignment vertical="center"/>
    </xf>
    <xf numFmtId="176" fontId="23" fillId="7" borderId="32" xfId="0" applyNumberFormat="1" applyFont="1" applyFill="1" applyBorder="1" applyAlignment="1">
      <alignment vertical="center"/>
    </xf>
    <xf numFmtId="176" fontId="17" fillId="7" borderId="79" xfId="0" applyNumberFormat="1" applyFont="1" applyFill="1" applyBorder="1" applyAlignment="1">
      <alignment vertical="center"/>
    </xf>
    <xf numFmtId="176" fontId="17" fillId="7" borderId="27" xfId="0" applyNumberFormat="1" applyFont="1" applyFill="1" applyBorder="1" applyAlignment="1">
      <alignment vertical="center"/>
    </xf>
    <xf numFmtId="176" fontId="17" fillId="7" borderId="32" xfId="0" applyNumberFormat="1" applyFont="1" applyFill="1" applyBorder="1" applyAlignment="1">
      <alignment vertical="center"/>
    </xf>
    <xf numFmtId="38" fontId="12" fillId="0" borderId="39" xfId="4" applyNumberFormat="1" applyFont="1" applyFill="1" applyBorder="1">
      <alignment vertical="center"/>
    </xf>
    <xf numFmtId="0" fontId="12" fillId="0" borderId="40" xfId="4" applyFont="1" applyFill="1" applyBorder="1">
      <alignment vertical="center"/>
    </xf>
    <xf numFmtId="38" fontId="12" fillId="0" borderId="40" xfId="2" applyFont="1" applyFill="1" applyBorder="1" applyAlignment="1">
      <alignment vertical="center"/>
    </xf>
    <xf numFmtId="38" fontId="12" fillId="0" borderId="41" xfId="4" applyNumberFormat="1" applyFont="1" applyFill="1" applyBorder="1">
      <alignment vertical="center"/>
    </xf>
    <xf numFmtId="0" fontId="12" fillId="0" borderId="39" xfId="4" applyFont="1" applyFill="1" applyBorder="1">
      <alignment vertical="center"/>
    </xf>
    <xf numFmtId="0" fontId="12" fillId="0" borderId="41" xfId="4" applyFont="1" applyFill="1" applyBorder="1">
      <alignment vertical="center"/>
    </xf>
    <xf numFmtId="0" fontId="12" fillId="0" borderId="42" xfId="4" applyFont="1" applyFill="1" applyBorder="1">
      <alignment vertical="center"/>
    </xf>
    <xf numFmtId="176" fontId="5" fillId="0" borderId="46" xfId="0" applyNumberFormat="1" applyFont="1" applyFill="1" applyBorder="1" applyAlignment="1">
      <alignment vertical="center" wrapText="1"/>
    </xf>
    <xf numFmtId="176" fontId="5" fillId="0" borderId="10" xfId="0" applyNumberFormat="1" applyFont="1" applyFill="1" applyBorder="1" applyAlignment="1">
      <alignment vertical="center" wrapText="1"/>
    </xf>
    <xf numFmtId="176" fontId="5" fillId="0" borderId="47" xfId="0" applyNumberFormat="1" applyFont="1" applyFill="1" applyBorder="1" applyAlignment="1">
      <alignment vertical="center" wrapText="1"/>
    </xf>
    <xf numFmtId="176" fontId="5" fillId="0" borderId="24"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49" xfId="0" applyNumberFormat="1" applyFont="1" applyFill="1" applyBorder="1" applyAlignment="1">
      <alignment vertical="center"/>
    </xf>
    <xf numFmtId="176" fontId="5" fillId="0" borderId="9" xfId="0" applyNumberFormat="1" applyFont="1" applyFill="1" applyBorder="1" applyAlignment="1">
      <alignment vertical="center" wrapText="1"/>
    </xf>
    <xf numFmtId="176" fontId="5" fillId="0" borderId="11" xfId="0" applyNumberFormat="1" applyFont="1" applyFill="1" applyBorder="1" applyAlignment="1">
      <alignment vertical="center" wrapText="1"/>
    </xf>
    <xf numFmtId="0" fontId="6" fillId="4" borderId="11" xfId="0" applyFont="1" applyFill="1" applyBorder="1" applyAlignment="1">
      <alignment horizontal="center" vertical="center" wrapText="1" shrinkToFit="1"/>
    </xf>
    <xf numFmtId="0" fontId="0" fillId="0" borderId="0" xfId="0" applyNumberFormat="1" applyAlignment="1">
      <alignment vertical="center"/>
    </xf>
    <xf numFmtId="9" fontId="0" fillId="7" borderId="0" xfId="1" applyFont="1" applyFill="1" applyAlignment="1">
      <alignment vertical="center"/>
    </xf>
    <xf numFmtId="206" fontId="0" fillId="7" borderId="0" xfId="0" applyNumberFormat="1" applyFill="1" applyAlignment="1">
      <alignment vertical="center"/>
    </xf>
    <xf numFmtId="0" fontId="0" fillId="0" borderId="0" xfId="0" applyFont="1" applyAlignment="1">
      <alignment vertical="center" wrapText="1"/>
    </xf>
    <xf numFmtId="0" fontId="0" fillId="7" borderId="0" xfId="0" applyFill="1" applyAlignment="1">
      <alignment vertical="center"/>
    </xf>
    <xf numFmtId="206" fontId="10" fillId="8" borderId="0" xfId="0" applyNumberFormat="1" applyFont="1" applyFill="1" applyAlignment="1">
      <alignment vertical="center"/>
    </xf>
    <xf numFmtId="206" fontId="0" fillId="0" borderId="0" xfId="0" applyNumberFormat="1" applyFill="1" applyAlignment="1">
      <alignment vertical="center"/>
    </xf>
    <xf numFmtId="0" fontId="42" fillId="11" borderId="0" xfId="0" applyNumberFormat="1" applyFont="1" applyFill="1" applyAlignment="1">
      <alignment vertical="center"/>
    </xf>
    <xf numFmtId="0" fontId="6" fillId="4" borderId="126" xfId="0" applyFont="1" applyFill="1" applyBorder="1" applyAlignment="1">
      <alignment vertical="top" wrapText="1"/>
    </xf>
    <xf numFmtId="0" fontId="6" fillId="4" borderId="63" xfId="0" applyFont="1" applyFill="1" applyBorder="1" applyAlignment="1">
      <alignment vertical="top" wrapText="1"/>
    </xf>
    <xf numFmtId="0" fontId="0" fillId="0" borderId="48" xfId="0" applyBorder="1" applyAlignment="1">
      <alignment vertical="center"/>
    </xf>
    <xf numFmtId="0" fontId="6" fillId="4" borderId="36" xfId="0" applyFont="1" applyFill="1" applyBorder="1" applyAlignment="1">
      <alignment vertical="center"/>
    </xf>
    <xf numFmtId="38" fontId="0" fillId="8" borderId="1" xfId="2" applyFont="1" applyFill="1" applyBorder="1" applyAlignment="1">
      <alignment vertical="center"/>
    </xf>
    <xf numFmtId="38" fontId="0" fillId="8" borderId="3" xfId="2" applyFont="1" applyFill="1" applyBorder="1" applyAlignment="1">
      <alignment vertical="center"/>
    </xf>
    <xf numFmtId="0" fontId="0" fillId="0" borderId="31" xfId="0" applyFill="1" applyBorder="1" applyAlignment="1">
      <alignment vertical="center"/>
    </xf>
    <xf numFmtId="206" fontId="24" fillId="0" borderId="91" xfId="0" applyNumberFormat="1" applyFont="1" applyFill="1" applyBorder="1" applyAlignment="1">
      <alignment horizontal="right" vertical="center" wrapText="1"/>
    </xf>
    <xf numFmtId="0" fontId="6" fillId="0" borderId="158" xfId="0" applyFont="1" applyFill="1" applyBorder="1" applyAlignment="1">
      <alignment horizontal="right" vertical="center" wrapText="1"/>
    </xf>
    <xf numFmtId="0" fontId="6" fillId="0" borderId="2" xfId="0" applyFont="1" applyFill="1" applyBorder="1" applyAlignment="1">
      <alignment horizontal="right" vertical="center" wrapText="1"/>
    </xf>
    <xf numFmtId="0" fontId="6" fillId="4" borderId="129" xfId="0" applyFont="1" applyFill="1" applyBorder="1" applyAlignment="1">
      <alignment vertical="center"/>
    </xf>
    <xf numFmtId="0" fontId="24" fillId="4" borderId="153" xfId="0" applyFont="1" applyFill="1" applyBorder="1" applyAlignment="1">
      <alignment vertical="center"/>
    </xf>
    <xf numFmtId="0" fontId="24" fillId="4" borderId="1" xfId="0" applyFont="1" applyFill="1" applyBorder="1" applyAlignment="1">
      <alignment vertical="center"/>
    </xf>
    <xf numFmtId="0" fontId="24" fillId="4" borderId="12" xfId="0" applyFont="1" applyFill="1" applyBorder="1" applyAlignment="1">
      <alignment vertical="center"/>
    </xf>
    <xf numFmtId="0" fontId="24" fillId="4" borderId="196" xfId="0" applyFont="1" applyFill="1" applyBorder="1" applyAlignment="1">
      <alignment vertical="center"/>
    </xf>
    <xf numFmtId="0" fontId="6" fillId="0" borderId="0" xfId="0" applyFont="1" applyFill="1" applyAlignment="1">
      <alignment vertical="center"/>
    </xf>
    <xf numFmtId="0" fontId="6" fillId="0" borderId="27" xfId="0" applyFont="1" applyFill="1" applyBorder="1" applyAlignment="1">
      <alignment horizontal="center" vertical="center"/>
    </xf>
    <xf numFmtId="0" fontId="6" fillId="0" borderId="27" xfId="0" applyFont="1" applyBorder="1" applyAlignment="1">
      <alignment horizontal="center" vertical="center"/>
    </xf>
    <xf numFmtId="3" fontId="6" fillId="0" borderId="27" xfId="0" applyNumberFormat="1" applyFont="1" applyBorder="1" applyAlignment="1">
      <alignment horizontal="center" vertical="center"/>
    </xf>
    <xf numFmtId="0" fontId="0" fillId="0" borderId="27" xfId="0" applyFill="1" applyBorder="1" applyAlignment="1">
      <alignment horizontal="center" vertical="center"/>
    </xf>
    <xf numFmtId="9" fontId="0" fillId="0" borderId="27" xfId="0" applyNumberFormat="1" applyFill="1" applyBorder="1" applyAlignment="1">
      <alignment horizontal="center" vertical="center"/>
    </xf>
    <xf numFmtId="195" fontId="28" fillId="7" borderId="164" xfId="0" applyNumberFormat="1" applyFont="1" applyFill="1" applyBorder="1" applyAlignment="1">
      <alignment vertical="center"/>
    </xf>
    <xf numFmtId="0" fontId="34" fillId="4" borderId="12" xfId="0" applyFont="1" applyFill="1" applyBorder="1" applyAlignment="1">
      <alignment horizontal="left" vertical="center"/>
    </xf>
    <xf numFmtId="0" fontId="0" fillId="7" borderId="12" xfId="0" applyNumberFormat="1" applyFill="1" applyBorder="1" applyAlignment="1">
      <alignment horizontal="right" vertical="center"/>
    </xf>
    <xf numFmtId="0" fontId="0" fillId="7" borderId="13" xfId="0" applyNumberFormat="1" applyFill="1" applyBorder="1" applyAlignment="1">
      <alignment horizontal="right" vertical="center"/>
    </xf>
    <xf numFmtId="0" fontId="34" fillId="4" borderId="3" xfId="0" applyFont="1" applyFill="1" applyBorder="1" applyAlignment="1">
      <alignment vertical="center"/>
    </xf>
    <xf numFmtId="0" fontId="28" fillId="4" borderId="18" xfId="0" applyFont="1" applyFill="1" applyBorder="1" applyAlignment="1">
      <alignment horizontal="center" vertical="center"/>
    </xf>
    <xf numFmtId="0" fontId="28" fillId="0" borderId="91" xfId="0" applyFont="1" applyBorder="1" applyAlignment="1">
      <alignment vertical="center"/>
    </xf>
    <xf numFmtId="0" fontId="28" fillId="2" borderId="92" xfId="0" applyFont="1" applyFill="1" applyBorder="1" applyAlignment="1">
      <alignment horizontal="left" vertical="center" wrapText="1"/>
    </xf>
    <xf numFmtId="38" fontId="0" fillId="0" borderId="15" xfId="2" applyFont="1" applyFill="1" applyBorder="1" applyAlignment="1">
      <alignment vertical="center"/>
    </xf>
    <xf numFmtId="0" fontId="34" fillId="4" borderId="3" xfId="0" applyFont="1" applyFill="1" applyBorder="1" applyAlignment="1">
      <alignment horizontal="left" vertical="center"/>
    </xf>
    <xf numFmtId="0" fontId="0" fillId="7" borderId="1" xfId="0" applyNumberFormat="1" applyFill="1" applyBorder="1" applyAlignment="1">
      <alignment horizontal="right" vertical="center"/>
    </xf>
    <xf numFmtId="208" fontId="28" fillId="7" borderId="0" xfId="0" applyNumberFormat="1" applyFont="1" applyFill="1" applyBorder="1" applyAlignment="1">
      <alignment vertical="center"/>
    </xf>
    <xf numFmtId="176" fontId="28" fillId="2" borderId="38" xfId="0" applyNumberFormat="1" applyFont="1" applyFill="1" applyBorder="1" applyAlignment="1">
      <alignment vertical="center"/>
    </xf>
    <xf numFmtId="0" fontId="28" fillId="2" borderId="28" xfId="0" applyFont="1" applyFill="1" applyBorder="1" applyAlignment="1">
      <alignment vertical="center"/>
    </xf>
    <xf numFmtId="182" fontId="28" fillId="2" borderId="29" xfId="0" applyNumberFormat="1" applyFont="1" applyFill="1" applyBorder="1" applyAlignment="1">
      <alignment vertical="center"/>
    </xf>
    <xf numFmtId="0" fontId="28" fillId="2" borderId="29" xfId="0" applyFont="1" applyFill="1" applyBorder="1" applyAlignment="1">
      <alignment vertical="center"/>
    </xf>
    <xf numFmtId="176" fontId="28" fillId="2" borderId="29" xfId="0" applyNumberFormat="1" applyFont="1" applyFill="1" applyBorder="1" applyAlignment="1">
      <alignment vertical="center"/>
    </xf>
    <xf numFmtId="0" fontId="28" fillId="3" borderId="45" xfId="0" applyFont="1" applyFill="1" applyBorder="1" applyAlignment="1">
      <alignment horizontal="left" vertical="center" wrapText="1"/>
    </xf>
    <xf numFmtId="0" fontId="28" fillId="0" borderId="18" xfId="0" applyFont="1" applyFill="1" applyBorder="1" applyAlignment="1">
      <alignment vertical="center"/>
    </xf>
    <xf numFmtId="0" fontId="28" fillId="0" borderId="63" xfId="0" applyFont="1" applyFill="1" applyBorder="1" applyAlignment="1">
      <alignment vertical="center"/>
    </xf>
    <xf numFmtId="0" fontId="28" fillId="10" borderId="60" xfId="0" applyFont="1" applyFill="1" applyBorder="1" applyAlignment="1">
      <alignment vertical="center"/>
    </xf>
    <xf numFmtId="0" fontId="28" fillId="10" borderId="91" xfId="0" applyFont="1" applyFill="1" applyBorder="1" applyAlignment="1">
      <alignment vertical="center"/>
    </xf>
    <xf numFmtId="0" fontId="28" fillId="8" borderId="91" xfId="0" applyFont="1" applyFill="1" applyBorder="1" applyAlignment="1">
      <alignment vertical="center"/>
    </xf>
    <xf numFmtId="0" fontId="0" fillId="7" borderId="183" xfId="0" applyNumberFormat="1" applyFill="1" applyBorder="1" applyAlignment="1">
      <alignment horizontal="right" vertical="center"/>
    </xf>
    <xf numFmtId="38" fontId="0" fillId="0" borderId="205" xfId="2" applyFont="1" applyFill="1" applyBorder="1" applyAlignment="1">
      <alignment vertical="center"/>
    </xf>
    <xf numFmtId="0" fontId="0" fillId="7" borderId="20" xfId="0" applyNumberFormat="1" applyFill="1" applyBorder="1" applyAlignment="1">
      <alignment horizontal="right" vertical="center"/>
    </xf>
    <xf numFmtId="38" fontId="0" fillId="0" borderId="206" xfId="2" applyFont="1" applyFill="1" applyBorder="1" applyAlignment="1">
      <alignment vertical="center"/>
    </xf>
    <xf numFmtId="38" fontId="0" fillId="0" borderId="61" xfId="2" applyFont="1" applyFill="1" applyBorder="1" applyAlignment="1">
      <alignment vertical="center"/>
    </xf>
    <xf numFmtId="38" fontId="0" fillId="0" borderId="207" xfId="2" applyFont="1" applyFill="1" applyBorder="1" applyAlignment="1">
      <alignment vertical="center"/>
    </xf>
    <xf numFmtId="0" fontId="6" fillId="4" borderId="1" xfId="0" applyFont="1" applyFill="1" applyBorder="1" applyAlignment="1">
      <alignment horizontal="left" vertical="center"/>
    </xf>
    <xf numFmtId="0" fontId="6" fillId="4" borderId="14" xfId="0" applyFont="1" applyFill="1" applyBorder="1" applyAlignment="1">
      <alignment horizontal="left" vertical="center"/>
    </xf>
    <xf numFmtId="0" fontId="6" fillId="4" borderId="12" xfId="0" applyFont="1" applyFill="1" applyBorder="1" applyAlignment="1">
      <alignment horizontal="left" vertical="center"/>
    </xf>
    <xf numFmtId="0" fontId="34" fillId="4" borderId="1" xfId="0" applyFont="1" applyFill="1" applyBorder="1" applyAlignment="1">
      <alignment horizontal="left" vertical="center"/>
    </xf>
    <xf numFmtId="0" fontId="34" fillId="4" borderId="14" xfId="0" applyFont="1" applyFill="1" applyBorder="1" applyAlignment="1">
      <alignment horizontal="left" vertical="center"/>
    </xf>
    <xf numFmtId="0" fontId="34" fillId="4" borderId="167" xfId="0" applyFont="1" applyFill="1" applyBorder="1" applyAlignment="1">
      <alignment horizontal="left" vertical="center"/>
    </xf>
    <xf numFmtId="0" fontId="34" fillId="4" borderId="36" xfId="0" applyFont="1" applyFill="1" applyBorder="1" applyAlignment="1">
      <alignment horizontal="left" vertical="center"/>
    </xf>
    <xf numFmtId="0" fontId="0" fillId="7" borderId="36" xfId="0" applyNumberFormat="1" applyFill="1" applyBorder="1" applyAlignment="1">
      <alignment horizontal="right" vertical="center"/>
    </xf>
    <xf numFmtId="0" fontId="34" fillId="4" borderId="62" xfId="0" applyFont="1" applyFill="1" applyBorder="1" applyAlignment="1">
      <alignment horizontal="left" vertical="center"/>
    </xf>
    <xf numFmtId="38" fontId="28" fillId="7" borderId="0" xfId="2" applyFont="1" applyFill="1" applyBorder="1" applyAlignment="1">
      <alignment vertical="center"/>
    </xf>
    <xf numFmtId="0" fontId="0" fillId="7" borderId="28" xfId="0" applyFill="1" applyBorder="1" applyAlignment="1">
      <alignment horizontal="center" vertical="top" wrapText="1"/>
    </xf>
    <xf numFmtId="0" fontId="0" fillId="7" borderId="29" xfId="0" applyFill="1" applyBorder="1" applyAlignment="1">
      <alignment horizontal="center" vertical="top" wrapText="1"/>
    </xf>
    <xf numFmtId="0" fontId="0" fillId="7" borderId="35" xfId="0" applyFill="1" applyBorder="1" applyAlignment="1">
      <alignment horizontal="center" vertical="top" wrapText="1"/>
    </xf>
    <xf numFmtId="0" fontId="0" fillId="7" borderId="36" xfId="0" applyFill="1" applyBorder="1" applyAlignment="1">
      <alignment horizontal="center" vertical="top" wrapText="1"/>
    </xf>
    <xf numFmtId="0" fontId="0" fillId="7" borderId="0" xfId="0" applyFill="1" applyBorder="1" applyAlignment="1">
      <alignment horizontal="center" vertical="top" wrapText="1"/>
    </xf>
    <xf numFmtId="0" fontId="0" fillId="7" borderId="30" xfId="0" applyFill="1" applyBorder="1" applyAlignment="1">
      <alignment horizontal="center" vertical="top" wrapText="1"/>
    </xf>
    <xf numFmtId="0" fontId="0" fillId="7" borderId="25" xfId="0" applyFill="1" applyBorder="1" applyAlignment="1">
      <alignment horizontal="center" vertical="top" wrapText="1"/>
    </xf>
    <xf numFmtId="0" fontId="0" fillId="7" borderId="37" xfId="0" applyFill="1" applyBorder="1" applyAlignment="1">
      <alignment horizontal="center" vertical="top" wrapText="1"/>
    </xf>
    <xf numFmtId="0" fontId="0" fillId="7" borderId="34" xfId="0" applyFill="1" applyBorder="1" applyAlignment="1">
      <alignment horizontal="center" vertical="top" wrapText="1"/>
    </xf>
    <xf numFmtId="0" fontId="0" fillId="7" borderId="73" xfId="0" applyFill="1" applyBorder="1" applyAlignment="1">
      <alignment vertical="top" wrapText="1"/>
    </xf>
    <xf numFmtId="0" fontId="0" fillId="7" borderId="67" xfId="0" applyFill="1" applyBorder="1" applyAlignment="1">
      <alignment vertical="top" wrapText="1"/>
    </xf>
    <xf numFmtId="0" fontId="0" fillId="7" borderId="31" xfId="0" applyFill="1" applyBorder="1" applyAlignment="1">
      <alignment vertical="top" wrapText="1"/>
    </xf>
    <xf numFmtId="0" fontId="0" fillId="7" borderId="71" xfId="0" applyFill="1" applyBorder="1" applyAlignment="1">
      <alignment horizontal="center" vertical="center"/>
    </xf>
    <xf numFmtId="0" fontId="0" fillId="7" borderId="116" xfId="0" applyFill="1" applyBorder="1" applyAlignment="1">
      <alignment horizontal="center" vertical="center"/>
    </xf>
    <xf numFmtId="0" fontId="8" fillId="7" borderId="59" xfId="0" applyFont="1" applyFill="1" applyBorder="1" applyAlignment="1">
      <alignment horizontal="center" vertical="center"/>
    </xf>
    <xf numFmtId="0" fontId="8" fillId="7" borderId="117" xfId="0" applyFont="1" applyFill="1" applyBorder="1" applyAlignment="1">
      <alignment horizontal="center" vertical="center"/>
    </xf>
    <xf numFmtId="0" fontId="0" fillId="7" borderId="73" xfId="0" applyFill="1" applyBorder="1" applyAlignment="1">
      <alignment horizontal="center" vertical="center"/>
    </xf>
    <xf numFmtId="0" fontId="0" fillId="7" borderId="31" xfId="0" applyFill="1" applyBorder="1" applyAlignment="1">
      <alignment horizontal="center" vertical="center"/>
    </xf>
    <xf numFmtId="0" fontId="28" fillId="4" borderId="109" xfId="0" applyFont="1" applyFill="1" applyBorder="1" applyAlignment="1">
      <alignment horizontal="center" vertical="center"/>
    </xf>
    <xf numFmtId="0" fontId="28" fillId="4" borderId="18" xfId="0" applyFont="1" applyFill="1" applyBorder="1" applyAlignment="1">
      <alignment horizontal="center" vertical="center"/>
    </xf>
    <xf numFmtId="0" fontId="28" fillId="4" borderId="204" xfId="0" applyFont="1" applyFill="1" applyBorder="1" applyAlignment="1">
      <alignment horizontal="center" vertical="center"/>
    </xf>
    <xf numFmtId="0" fontId="28" fillId="4" borderId="35" xfId="0" applyFont="1" applyFill="1" applyBorder="1" applyAlignment="1">
      <alignment horizontal="center" vertical="center"/>
    </xf>
    <xf numFmtId="0" fontId="28" fillId="4" borderId="55" xfId="0" applyFont="1" applyFill="1" applyBorder="1" applyAlignment="1">
      <alignment horizontal="center" vertical="center" wrapText="1"/>
    </xf>
    <xf numFmtId="0" fontId="28" fillId="4" borderId="57" xfId="0" applyFont="1" applyFill="1" applyBorder="1" applyAlignment="1">
      <alignment horizontal="center" vertical="center" wrapText="1"/>
    </xf>
    <xf numFmtId="0" fontId="28" fillId="4" borderId="24" xfId="0" applyFont="1" applyFill="1" applyBorder="1" applyAlignment="1">
      <alignment horizontal="center" vertical="center" wrapText="1"/>
    </xf>
    <xf numFmtId="49" fontId="28" fillId="4" borderId="55" xfId="0" applyNumberFormat="1" applyFont="1" applyFill="1" applyBorder="1" applyAlignment="1">
      <alignment horizontal="center" vertical="center" wrapText="1"/>
    </xf>
    <xf numFmtId="49" fontId="28" fillId="4" borderId="57" xfId="0" applyNumberFormat="1" applyFont="1" applyFill="1" applyBorder="1" applyAlignment="1">
      <alignment horizontal="center" vertical="center" wrapText="1"/>
    </xf>
    <xf numFmtId="49" fontId="28" fillId="4" borderId="46" xfId="0" applyNumberFormat="1" applyFont="1" applyFill="1" applyBorder="1" applyAlignment="1">
      <alignment horizontal="center" vertical="center" wrapText="1"/>
    </xf>
    <xf numFmtId="0" fontId="28" fillId="4" borderId="89" xfId="0" applyFont="1" applyFill="1" applyBorder="1" applyAlignment="1">
      <alignment horizontal="center" vertical="center"/>
    </xf>
    <xf numFmtId="0" fontId="28" fillId="4" borderId="90" xfId="0" applyFont="1" applyFill="1" applyBorder="1" applyAlignment="1">
      <alignment horizontal="center" vertical="center"/>
    </xf>
    <xf numFmtId="0" fontId="28" fillId="4" borderId="43" xfId="0" applyFont="1" applyFill="1" applyBorder="1" applyAlignment="1">
      <alignment horizontal="center" vertical="center"/>
    </xf>
    <xf numFmtId="0" fontId="28" fillId="4" borderId="124" xfId="0" applyFont="1" applyFill="1" applyBorder="1" applyAlignment="1">
      <alignment horizontal="center" vertical="center"/>
    </xf>
    <xf numFmtId="0" fontId="28" fillId="4" borderId="95" xfId="0" applyFont="1" applyFill="1" applyBorder="1" applyAlignment="1">
      <alignment horizontal="center" vertical="center"/>
    </xf>
    <xf numFmtId="0" fontId="43" fillId="0" borderId="28" xfId="0" applyFont="1" applyBorder="1" applyAlignment="1">
      <alignment horizontal="left" vertical="center" wrapText="1"/>
    </xf>
    <xf numFmtId="0" fontId="43" fillId="0" borderId="29" xfId="0" applyFont="1" applyBorder="1" applyAlignment="1">
      <alignment horizontal="left" vertical="center"/>
    </xf>
    <xf numFmtId="0" fontId="43" fillId="0" borderId="35" xfId="0" applyFont="1" applyBorder="1" applyAlignment="1">
      <alignment horizontal="left" vertical="center"/>
    </xf>
    <xf numFmtId="0" fontId="43" fillId="0" borderId="25" xfId="0" applyFont="1" applyBorder="1" applyAlignment="1">
      <alignment horizontal="left" vertical="center"/>
    </xf>
    <xf numFmtId="0" fontId="43" fillId="0" borderId="37" xfId="0" applyFont="1" applyBorder="1" applyAlignment="1">
      <alignment horizontal="left" vertical="center"/>
    </xf>
    <xf numFmtId="0" fontId="43" fillId="0" borderId="34" xfId="0" applyFont="1" applyBorder="1" applyAlignment="1">
      <alignment horizontal="left" vertical="center"/>
    </xf>
    <xf numFmtId="0" fontId="0" fillId="0" borderId="69" xfId="0" applyFill="1" applyBorder="1" applyAlignment="1">
      <alignment horizontal="left" vertical="center"/>
    </xf>
    <xf numFmtId="0" fontId="0" fillId="7" borderId="118" xfId="0" applyFill="1" applyBorder="1" applyAlignment="1">
      <alignment horizontal="center" vertical="center"/>
    </xf>
    <xf numFmtId="0" fontId="0" fillId="7" borderId="119" xfId="0" applyFill="1" applyBorder="1" applyAlignment="1">
      <alignment horizontal="center" vertical="center"/>
    </xf>
    <xf numFmtId="0" fontId="0" fillId="7" borderId="93" xfId="0" applyFill="1" applyBorder="1" applyAlignment="1">
      <alignment horizontal="center" vertical="center"/>
    </xf>
    <xf numFmtId="0" fontId="0" fillId="7" borderId="20" xfId="0" applyFill="1" applyBorder="1" applyAlignment="1">
      <alignment horizontal="center" vertical="center"/>
    </xf>
    <xf numFmtId="0" fontId="0" fillId="7" borderId="76" xfId="0" applyFill="1" applyBorder="1" applyAlignment="1">
      <alignment horizontal="center" vertical="center"/>
    </xf>
    <xf numFmtId="0" fontId="0" fillId="7" borderId="90" xfId="0" applyFill="1" applyBorder="1" applyAlignment="1">
      <alignment horizontal="center" vertical="center"/>
    </xf>
    <xf numFmtId="0" fontId="0" fillId="7" borderId="66" xfId="0" applyFill="1" applyBorder="1" applyAlignment="1">
      <alignment horizontal="left" vertical="top"/>
    </xf>
    <xf numFmtId="0" fontId="0" fillId="7" borderId="67" xfId="0" applyFill="1" applyBorder="1" applyAlignment="1">
      <alignment horizontal="left" vertical="top"/>
    </xf>
    <xf numFmtId="0" fontId="6" fillId="4" borderId="66" xfId="0" applyFont="1" applyFill="1" applyBorder="1" applyAlignment="1">
      <alignment horizontal="center" vertical="center"/>
    </xf>
    <xf numFmtId="0" fontId="6" fillId="4" borderId="31" xfId="0" applyFont="1" applyFill="1" applyBorder="1" applyAlignment="1">
      <alignment horizontal="center" vertical="center"/>
    </xf>
    <xf numFmtId="0" fontId="0" fillId="7" borderId="123" xfId="0" applyFill="1" applyBorder="1" applyAlignment="1">
      <alignment horizontal="center" vertical="center"/>
    </xf>
    <xf numFmtId="0" fontId="0" fillId="7" borderId="166" xfId="0" applyFill="1" applyBorder="1" applyAlignment="1">
      <alignment horizontal="center" vertical="center"/>
    </xf>
    <xf numFmtId="0" fontId="0" fillId="7" borderId="154" xfId="0" applyFill="1" applyBorder="1" applyAlignment="1">
      <alignment horizontal="center" vertical="center"/>
    </xf>
    <xf numFmtId="0" fontId="6" fillId="4" borderId="76" xfId="0" applyFont="1" applyFill="1" applyBorder="1" applyAlignment="1">
      <alignment horizontal="center" vertical="center"/>
    </xf>
    <xf numFmtId="0" fontId="6" fillId="4" borderId="89"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73"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8" xfId="0" applyFont="1" applyFill="1" applyBorder="1" applyAlignment="1">
      <alignment horizontal="center" vertical="center"/>
    </xf>
    <xf numFmtId="0" fontId="0" fillId="7" borderId="121" xfId="0" applyFill="1" applyBorder="1" applyAlignment="1">
      <alignment horizontal="center" vertical="center"/>
    </xf>
    <xf numFmtId="0" fontId="0" fillId="7" borderId="164"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0" fontId="0" fillId="7" borderId="120" xfId="0" applyFill="1" applyBorder="1" applyAlignment="1">
      <alignment horizontal="center" vertical="center"/>
    </xf>
    <xf numFmtId="0" fontId="6" fillId="4" borderId="1"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6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26" xfId="0" applyFont="1" applyFill="1" applyBorder="1" applyAlignment="1">
      <alignment horizontal="center" vertical="center"/>
    </xf>
    <xf numFmtId="0" fontId="8" fillId="7" borderId="38" xfId="0" applyFont="1" applyFill="1" applyBorder="1" applyAlignment="1">
      <alignment horizontal="left" vertical="top" wrapText="1"/>
    </xf>
    <xf numFmtId="0" fontId="0" fillId="7" borderId="1" xfId="0" applyFill="1" applyBorder="1" applyAlignment="1">
      <alignment horizontal="left" vertical="top" wrapText="1"/>
    </xf>
    <xf numFmtId="0" fontId="0" fillId="7" borderId="26" xfId="0" applyFill="1" applyBorder="1" applyAlignment="1">
      <alignment horizontal="left" vertical="top" wrapText="1"/>
    </xf>
    <xf numFmtId="0" fontId="0" fillId="7" borderId="38" xfId="0" applyFill="1" applyBorder="1" applyAlignment="1">
      <alignment horizontal="center" vertical="top"/>
    </xf>
    <xf numFmtId="0" fontId="0" fillId="7" borderId="1" xfId="0" applyFill="1" applyBorder="1" applyAlignment="1">
      <alignment horizontal="center" vertical="top"/>
    </xf>
    <xf numFmtId="0" fontId="0" fillId="7" borderId="26" xfId="0" applyFill="1" applyBorder="1" applyAlignment="1">
      <alignment horizontal="center" vertical="top"/>
    </xf>
    <xf numFmtId="0" fontId="0" fillId="7" borderId="38" xfId="0" applyFill="1" applyBorder="1" applyAlignment="1">
      <alignment horizontal="center"/>
    </xf>
    <xf numFmtId="0" fontId="0" fillId="7" borderId="1" xfId="0" applyFill="1" applyBorder="1" applyAlignment="1">
      <alignment horizontal="center"/>
    </xf>
    <xf numFmtId="0" fontId="0" fillId="7" borderId="26" xfId="0" applyFill="1" applyBorder="1" applyAlignment="1">
      <alignment horizontal="center"/>
    </xf>
    <xf numFmtId="0" fontId="6" fillId="4" borderId="28"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89" xfId="0" applyFont="1" applyFill="1" applyBorder="1" applyAlignment="1">
      <alignment horizontal="center" vertical="center"/>
    </xf>
    <xf numFmtId="0" fontId="0" fillId="4" borderId="90" xfId="0" applyFont="1" applyFill="1" applyBorder="1" applyAlignment="1">
      <alignment horizontal="center" vertical="center"/>
    </xf>
    <xf numFmtId="0" fontId="0" fillId="4" borderId="80"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37" fillId="0" borderId="0" xfId="0" applyFont="1" applyAlignment="1">
      <alignment horizontal="center" vertical="center"/>
    </xf>
    <xf numFmtId="0" fontId="5" fillId="4" borderId="126"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5" fillId="4" borderId="68"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8" xfId="0" applyFont="1" applyFill="1" applyBorder="1" applyAlignment="1">
      <alignment horizontal="center" vertical="center"/>
    </xf>
    <xf numFmtId="0" fontId="21" fillId="4" borderId="35"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27" xfId="0" applyFont="1" applyFill="1" applyBorder="1" applyAlignment="1">
      <alignment horizontal="center" vertical="center"/>
    </xf>
    <xf numFmtId="0" fontId="21" fillId="5" borderId="38" xfId="0" applyFont="1" applyFill="1" applyBorder="1" applyAlignment="1">
      <alignment horizontal="center" vertical="center" wrapText="1"/>
    </xf>
    <xf numFmtId="0" fontId="21" fillId="5" borderId="26" xfId="0" applyFont="1" applyFill="1" applyBorder="1" applyAlignment="1">
      <alignment horizontal="center" vertical="center" wrapText="1"/>
    </xf>
    <xf numFmtId="203" fontId="21" fillId="5" borderId="38" xfId="2" applyNumberFormat="1" applyFont="1" applyFill="1" applyBorder="1" applyAlignment="1">
      <alignment horizontal="center" vertical="center" wrapText="1"/>
    </xf>
    <xf numFmtId="203" fontId="21" fillId="5" borderId="26" xfId="2" applyNumberFormat="1"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21" fillId="5" borderId="73" xfId="0" applyFont="1" applyFill="1" applyBorder="1" applyAlignment="1">
      <alignment horizontal="center" vertical="center" wrapText="1"/>
    </xf>
    <xf numFmtId="0" fontId="21" fillId="5" borderId="31" xfId="0" applyFont="1" applyFill="1" applyBorder="1" applyAlignment="1">
      <alignment horizontal="center" vertical="center" wrapText="1"/>
    </xf>
    <xf numFmtId="0" fontId="21" fillId="4" borderId="38"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73" xfId="0" applyFont="1" applyFill="1" applyBorder="1" applyAlignment="1">
      <alignment horizontal="center" vertical="center" wrapText="1"/>
    </xf>
    <xf numFmtId="0" fontId="21" fillId="4" borderId="31" xfId="0" applyFont="1" applyFill="1" applyBorder="1" applyAlignment="1">
      <alignment horizontal="center" vertical="center" wrapText="1"/>
    </xf>
    <xf numFmtId="203" fontId="21" fillId="4" borderId="27" xfId="2"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4" borderId="73" xfId="0" applyFont="1" applyFill="1" applyBorder="1" applyAlignment="1">
      <alignment horizontal="center" vertical="center"/>
    </xf>
    <xf numFmtId="0" fontId="21" fillId="4" borderId="67"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26" xfId="0" applyFont="1" applyFill="1" applyBorder="1" applyAlignment="1">
      <alignment horizontal="center" vertical="center"/>
    </xf>
    <xf numFmtId="0" fontId="21" fillId="5" borderId="67" xfId="0" applyFont="1" applyFill="1" applyBorder="1" applyAlignment="1">
      <alignment horizontal="center" vertical="center" wrapText="1"/>
    </xf>
    <xf numFmtId="0" fontId="21" fillId="5" borderId="27" xfId="0" applyFont="1" applyFill="1" applyBorder="1" applyAlignment="1">
      <alignment horizontal="center" vertical="center"/>
    </xf>
    <xf numFmtId="0" fontId="21" fillId="4" borderId="139" xfId="0" applyFont="1" applyFill="1" applyBorder="1" applyAlignment="1">
      <alignment horizontal="center" vertical="center"/>
    </xf>
    <xf numFmtId="0" fontId="21" fillId="4" borderId="140" xfId="0" applyFont="1" applyFill="1" applyBorder="1" applyAlignment="1">
      <alignment horizontal="center" vertical="center"/>
    </xf>
    <xf numFmtId="0" fontId="21" fillId="4" borderId="141" xfId="0" applyFont="1" applyFill="1" applyBorder="1" applyAlignment="1">
      <alignment horizontal="center" vertical="center"/>
    </xf>
    <xf numFmtId="0" fontId="21" fillId="5" borderId="73" xfId="0" applyFont="1" applyFill="1" applyBorder="1" applyAlignment="1">
      <alignment horizontal="center" vertical="center"/>
    </xf>
    <xf numFmtId="0" fontId="21" fillId="5" borderId="67"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8" xfId="0" applyFont="1" applyFill="1" applyBorder="1" applyAlignment="1">
      <alignment horizontal="center" vertical="center"/>
    </xf>
    <xf numFmtId="0" fontId="21" fillId="5" borderId="26" xfId="0" applyFont="1" applyFill="1" applyBorder="1" applyAlignment="1">
      <alignment horizontal="center" vertical="center"/>
    </xf>
    <xf numFmtId="203" fontId="21" fillId="5" borderId="38" xfId="2" applyNumberFormat="1" applyFont="1" applyFill="1" applyBorder="1" applyAlignment="1">
      <alignment horizontal="center" vertical="center"/>
    </xf>
    <xf numFmtId="203" fontId="21" fillId="5" borderId="26" xfId="2" applyNumberFormat="1" applyFont="1" applyFill="1" applyBorder="1" applyAlignment="1">
      <alignment horizontal="center" vertical="center"/>
    </xf>
    <xf numFmtId="0" fontId="21" fillId="5" borderId="1"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34" xfId="0" applyFont="1" applyFill="1" applyBorder="1" applyAlignment="1">
      <alignment horizontal="center" vertical="center"/>
    </xf>
    <xf numFmtId="0" fontId="21" fillId="4" borderId="1" xfId="0" applyFont="1" applyFill="1" applyBorder="1" applyAlignment="1">
      <alignment horizontal="center" vertical="center"/>
    </xf>
    <xf numFmtId="38" fontId="21" fillId="4" borderId="27" xfId="2" applyFont="1" applyFill="1" applyBorder="1" applyAlignment="1">
      <alignment horizontal="center" vertical="center"/>
    </xf>
    <xf numFmtId="0" fontId="21" fillId="4" borderId="38" xfId="0" applyFont="1" applyFill="1" applyBorder="1" applyAlignment="1">
      <alignment horizontal="center" vertical="center"/>
    </xf>
    <xf numFmtId="38" fontId="21" fillId="4" borderId="73" xfId="2" applyFont="1" applyFill="1" applyBorder="1" applyAlignment="1">
      <alignment horizontal="center" vertical="center"/>
    </xf>
    <xf numFmtId="38" fontId="21" fillId="4" borderId="67" xfId="2" applyFont="1" applyFill="1" applyBorder="1" applyAlignment="1">
      <alignment horizontal="center" vertical="center"/>
    </xf>
    <xf numFmtId="38" fontId="21" fillId="4" borderId="31" xfId="2" applyFont="1" applyFill="1" applyBorder="1" applyAlignment="1">
      <alignment horizontal="center" vertical="center"/>
    </xf>
    <xf numFmtId="38" fontId="21" fillId="4" borderId="38" xfId="2" applyFont="1" applyFill="1" applyBorder="1" applyAlignment="1">
      <alignment horizontal="center" vertical="center"/>
    </xf>
    <xf numFmtId="38" fontId="21" fillId="4" borderId="26" xfId="2" applyFont="1" applyFill="1" applyBorder="1" applyAlignment="1">
      <alignment horizontal="center" vertical="center"/>
    </xf>
    <xf numFmtId="0" fontId="24" fillId="0" borderId="124" xfId="0" applyFont="1" applyFill="1" applyBorder="1" applyAlignment="1">
      <alignment horizontal="center" vertical="center" wrapText="1"/>
    </xf>
    <xf numFmtId="0" fontId="24" fillId="0" borderId="91" xfId="0" applyFont="1" applyFill="1" applyBorder="1" applyAlignment="1">
      <alignment horizontal="center" vertical="center" wrapText="1"/>
    </xf>
    <xf numFmtId="0" fontId="24" fillId="0" borderId="95" xfId="0" applyFont="1" applyFill="1" applyBorder="1" applyAlignment="1">
      <alignment horizontal="center" vertical="center" wrapText="1"/>
    </xf>
    <xf numFmtId="38" fontId="24" fillId="7" borderId="56" xfId="2" applyFont="1" applyFill="1" applyBorder="1" applyAlignment="1">
      <alignment horizontal="center" vertical="center" wrapText="1"/>
    </xf>
    <xf numFmtId="38" fontId="24" fillId="7" borderId="1" xfId="2" applyFont="1" applyFill="1" applyBorder="1" applyAlignment="1">
      <alignment horizontal="center" vertical="center" wrapText="1"/>
    </xf>
    <xf numFmtId="38" fontId="24" fillId="7" borderId="26" xfId="2" applyFont="1" applyFill="1" applyBorder="1" applyAlignment="1">
      <alignment horizontal="center" vertical="center" wrapText="1"/>
    </xf>
    <xf numFmtId="38" fontId="24" fillId="0" borderId="56" xfId="2" applyFont="1" applyFill="1" applyBorder="1" applyAlignment="1">
      <alignment horizontal="center" vertical="center" wrapText="1"/>
    </xf>
    <xf numFmtId="38" fontId="24" fillId="0" borderId="1" xfId="2" applyFont="1" applyFill="1" applyBorder="1" applyAlignment="1">
      <alignment horizontal="center" vertical="center" wrapText="1"/>
    </xf>
    <xf numFmtId="38" fontId="24" fillId="0" borderId="26" xfId="2" applyFont="1" applyFill="1" applyBorder="1" applyAlignment="1">
      <alignment horizontal="center" vertical="center" wrapText="1"/>
    </xf>
    <xf numFmtId="0" fontId="0" fillId="7" borderId="120" xfId="0" applyFill="1" applyBorder="1" applyAlignment="1">
      <alignment horizontal="center" vertical="top"/>
    </xf>
    <xf numFmtId="0" fontId="0" fillId="7" borderId="90" xfId="0" applyFill="1" applyBorder="1" applyAlignment="1">
      <alignment horizontal="center" vertical="top"/>
    </xf>
    <xf numFmtId="0" fontId="0" fillId="7" borderId="43" xfId="0" applyFill="1" applyBorder="1" applyAlignment="1">
      <alignment horizontal="center" vertical="top"/>
    </xf>
    <xf numFmtId="0" fontId="0" fillId="7" borderId="66" xfId="0" applyFill="1" applyBorder="1" applyAlignment="1">
      <alignment horizontal="center" vertical="top"/>
    </xf>
    <xf numFmtId="0" fontId="0" fillId="7" borderId="67" xfId="0" applyFill="1" applyBorder="1" applyAlignment="1">
      <alignment horizontal="center" vertical="top"/>
    </xf>
    <xf numFmtId="0" fontId="0" fillId="7" borderId="44" xfId="0" applyFill="1" applyBorder="1" applyAlignment="1">
      <alignment horizontal="center" vertical="top"/>
    </xf>
    <xf numFmtId="0" fontId="0" fillId="7" borderId="124" xfId="0" applyFill="1" applyBorder="1" applyAlignment="1">
      <alignment horizontal="center" vertical="top"/>
    </xf>
    <xf numFmtId="0" fontId="0" fillId="7" borderId="91" xfId="0" applyFill="1" applyBorder="1" applyAlignment="1">
      <alignment horizontal="center" vertical="top"/>
    </xf>
    <xf numFmtId="0" fontId="0" fillId="7" borderId="92" xfId="0" applyFill="1" applyBorder="1" applyAlignment="1">
      <alignment horizontal="center" vertical="top"/>
    </xf>
    <xf numFmtId="0" fontId="24" fillId="4" borderId="56"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4" fillId="4" borderId="28"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96" xfId="0" applyFont="1" applyFill="1" applyBorder="1" applyAlignment="1">
      <alignment horizontal="center" vertical="center" wrapText="1"/>
    </xf>
    <xf numFmtId="0" fontId="24" fillId="4" borderId="111" xfId="0" applyFont="1" applyFill="1" applyBorder="1" applyAlignment="1">
      <alignment horizontal="center" vertical="center" wrapText="1"/>
    </xf>
    <xf numFmtId="0" fontId="24" fillId="4" borderId="100" xfId="0" applyFont="1" applyFill="1" applyBorder="1" applyAlignment="1">
      <alignment horizontal="center" vertical="center" wrapText="1"/>
    </xf>
    <xf numFmtId="0" fontId="24" fillId="4" borderId="124" xfId="0" applyFont="1" applyFill="1" applyBorder="1" applyAlignment="1">
      <alignment horizontal="center" vertical="center" wrapText="1"/>
    </xf>
    <xf numFmtId="0" fontId="24" fillId="4" borderId="91" xfId="0" applyFont="1" applyFill="1" applyBorder="1" applyAlignment="1">
      <alignment horizontal="center" vertical="center" wrapText="1"/>
    </xf>
    <xf numFmtId="0" fontId="24" fillId="4" borderId="92" xfId="0" applyFont="1" applyFill="1" applyBorder="1" applyAlignment="1">
      <alignment horizontal="center" vertical="center" wrapText="1"/>
    </xf>
    <xf numFmtId="0" fontId="24" fillId="4" borderId="76" xfId="0" applyFont="1" applyFill="1" applyBorder="1" applyAlignment="1">
      <alignment horizontal="center" vertical="center" textRotation="255" wrapText="1"/>
    </xf>
    <xf numFmtId="0" fontId="24" fillId="4" borderId="79" xfId="0" applyFont="1" applyFill="1" applyBorder="1" applyAlignment="1">
      <alignment horizontal="center" vertical="center" textRotation="255" wrapText="1"/>
    </xf>
    <xf numFmtId="0" fontId="24" fillId="4" borderId="109" xfId="0" applyFont="1" applyFill="1" applyBorder="1" applyAlignment="1">
      <alignment horizontal="center" vertical="center" textRotation="255" wrapText="1"/>
    </xf>
    <xf numFmtId="206" fontId="24" fillId="0" borderId="97" xfId="2" applyNumberFormat="1" applyFont="1" applyFill="1" applyBorder="1" applyAlignment="1">
      <alignment horizontal="right" vertical="center" wrapText="1"/>
    </xf>
    <xf numFmtId="206" fontId="24" fillId="0" borderId="5" xfId="2" applyNumberFormat="1" applyFont="1" applyFill="1" applyBorder="1" applyAlignment="1">
      <alignment horizontal="right" vertical="center" wrapText="1"/>
    </xf>
    <xf numFmtId="206" fontId="24" fillId="0" borderId="49" xfId="2" applyNumberFormat="1" applyFont="1" applyFill="1" applyBorder="1" applyAlignment="1">
      <alignment horizontal="right" vertical="center" wrapText="1"/>
    </xf>
    <xf numFmtId="0" fontId="0" fillId="0" borderId="111" xfId="0" applyBorder="1" applyAlignment="1">
      <alignment horizontal="center" vertical="center"/>
    </xf>
    <xf numFmtId="0" fontId="0" fillId="0" borderId="69" xfId="0" applyBorder="1" applyAlignment="1">
      <alignment horizontal="center" vertical="center"/>
    </xf>
    <xf numFmtId="0" fontId="24" fillId="0" borderId="60"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4" fillId="7" borderId="30" xfId="0" applyFont="1" applyFill="1" applyBorder="1" applyAlignment="1">
      <alignment horizontal="center" vertical="center" wrapText="1"/>
    </xf>
    <xf numFmtId="0" fontId="24" fillId="7" borderId="34"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6" fillId="4" borderId="76" xfId="0" applyFont="1" applyFill="1" applyBorder="1" applyAlignment="1">
      <alignment horizontal="left" vertical="top" wrapText="1"/>
    </xf>
    <xf numFmtId="0" fontId="6" fillId="4" borderId="78" xfId="0" applyFont="1" applyFill="1" applyBorder="1" applyAlignment="1">
      <alignment horizontal="left" vertical="top" wrapText="1"/>
    </xf>
    <xf numFmtId="0" fontId="6" fillId="4" borderId="79"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109" xfId="0" applyFont="1" applyFill="1" applyBorder="1" applyAlignment="1">
      <alignment horizontal="left" vertical="top" wrapText="1"/>
    </xf>
    <xf numFmtId="0" fontId="6" fillId="4" borderId="19" xfId="0" applyFont="1" applyFill="1" applyBorder="1" applyAlignment="1">
      <alignment horizontal="left" vertical="top" wrapText="1"/>
    </xf>
    <xf numFmtId="0" fontId="24" fillId="4" borderId="7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3" fillId="7" borderId="38" xfId="0" applyFont="1" applyFill="1" applyBorder="1" applyAlignment="1">
      <alignment horizontal="center" vertical="center" shrinkToFit="1"/>
    </xf>
    <xf numFmtId="0" fontId="3" fillId="7" borderId="1" xfId="0" applyFont="1" applyFill="1" applyBorder="1" applyAlignment="1">
      <alignment horizontal="center" vertical="center" shrinkToFit="1"/>
    </xf>
    <xf numFmtId="0" fontId="3" fillId="7" borderId="26" xfId="0" applyFont="1" applyFill="1" applyBorder="1" applyAlignment="1">
      <alignment horizontal="center" vertical="center" shrinkToFit="1"/>
    </xf>
    <xf numFmtId="38" fontId="3" fillId="7" borderId="38" xfId="2" applyFont="1" applyFill="1" applyBorder="1" applyAlignment="1">
      <alignment horizontal="center" vertical="center" shrinkToFit="1"/>
    </xf>
    <xf numFmtId="38" fontId="3" fillId="7" borderId="1" xfId="2" applyFont="1" applyFill="1" applyBorder="1" applyAlignment="1">
      <alignment horizontal="center" vertical="center" shrinkToFit="1"/>
    </xf>
    <xf numFmtId="38" fontId="3" fillId="7" borderId="26" xfId="2" applyFont="1" applyFill="1" applyBorder="1" applyAlignment="1">
      <alignment horizontal="center" vertical="center" shrinkToFit="1"/>
    </xf>
    <xf numFmtId="0" fontId="0" fillId="7" borderId="38" xfId="0" applyFont="1" applyFill="1" applyBorder="1" applyAlignment="1">
      <alignment horizontal="left" vertical="center" wrapText="1" shrinkToFit="1"/>
    </xf>
    <xf numFmtId="0" fontId="3" fillId="7" borderId="1" xfId="0" applyFont="1" applyFill="1" applyBorder="1" applyAlignment="1">
      <alignment horizontal="left" vertical="center" wrapText="1" shrinkToFit="1"/>
    </xf>
    <xf numFmtId="0" fontId="3" fillId="7" borderId="26" xfId="0" applyFont="1" applyFill="1" applyBorder="1" applyAlignment="1">
      <alignment horizontal="left" vertical="center" wrapText="1" shrinkToFit="1"/>
    </xf>
    <xf numFmtId="0" fontId="0" fillId="7" borderId="38" xfId="0" applyFont="1" applyFill="1" applyBorder="1" applyAlignment="1">
      <alignment horizontal="left" vertical="center" shrinkToFit="1"/>
    </xf>
    <xf numFmtId="0" fontId="3" fillId="7" borderId="1" xfId="0" applyFont="1" applyFill="1" applyBorder="1" applyAlignment="1">
      <alignment horizontal="left" vertical="center" shrinkToFit="1"/>
    </xf>
    <xf numFmtId="0" fontId="3" fillId="7" borderId="26" xfId="0" applyFont="1" applyFill="1" applyBorder="1" applyAlignment="1">
      <alignment horizontal="left" vertical="center" shrinkToFit="1"/>
    </xf>
    <xf numFmtId="0" fontId="3" fillId="7" borderId="38" xfId="0" applyFont="1" applyFill="1" applyBorder="1" applyAlignment="1">
      <alignment horizontal="left" vertical="center" shrinkToFit="1"/>
    </xf>
    <xf numFmtId="0" fontId="3" fillId="7" borderId="9" xfId="0" applyFont="1" applyFill="1" applyBorder="1" applyAlignment="1">
      <alignment horizontal="center" vertical="center" shrinkToFit="1"/>
    </xf>
    <xf numFmtId="0" fontId="3" fillId="4" borderId="127" xfId="0" applyFont="1" applyFill="1" applyBorder="1" applyAlignment="1">
      <alignment horizontal="right" vertical="center" shrinkToFit="1"/>
    </xf>
    <xf numFmtId="0" fontId="3" fillId="4" borderId="128" xfId="0" applyFont="1" applyFill="1" applyBorder="1" applyAlignment="1">
      <alignment vertical="center" shrinkToFit="1"/>
    </xf>
    <xf numFmtId="0" fontId="3" fillId="4" borderId="127" xfId="0" applyFont="1" applyFill="1" applyBorder="1" applyAlignment="1">
      <alignment horizontal="right" vertical="center" wrapText="1" shrinkToFit="1"/>
    </xf>
    <xf numFmtId="0" fontId="3" fillId="4" borderId="128" xfId="0" applyFont="1" applyFill="1" applyBorder="1" applyAlignment="1">
      <alignment vertical="center" wrapText="1" shrinkToFit="1"/>
    </xf>
    <xf numFmtId="38" fontId="3" fillId="7" borderId="9" xfId="2" applyFont="1" applyFill="1" applyBorder="1" applyAlignment="1">
      <alignment horizontal="center" vertical="center" shrinkToFit="1"/>
    </xf>
    <xf numFmtId="0" fontId="0" fillId="7" borderId="38" xfId="0" applyFont="1" applyFill="1" applyBorder="1" applyAlignment="1">
      <alignment horizontal="center" vertical="center" wrapText="1" shrinkToFit="1"/>
    </xf>
    <xf numFmtId="0" fontId="3" fillId="7" borderId="1" xfId="0" applyFont="1" applyFill="1" applyBorder="1" applyAlignment="1">
      <alignment horizontal="center" vertical="center" wrapText="1" shrinkToFit="1"/>
    </xf>
    <xf numFmtId="0" fontId="3" fillId="7" borderId="26" xfId="0" applyFont="1" applyFill="1" applyBorder="1" applyAlignment="1">
      <alignment horizontal="center" vertical="center" wrapText="1" shrinkToFit="1"/>
    </xf>
    <xf numFmtId="0" fontId="3" fillId="7" borderId="9" xfId="0" applyFont="1" applyFill="1" applyBorder="1" applyAlignment="1">
      <alignment horizontal="left" vertical="center" wrapText="1" shrinkToFit="1"/>
    </xf>
    <xf numFmtId="0" fontId="0" fillId="4" borderId="194" xfId="0" applyFont="1" applyFill="1" applyBorder="1" applyAlignment="1">
      <alignment horizontal="center" vertical="center"/>
    </xf>
    <xf numFmtId="0" fontId="0" fillId="4" borderId="99" xfId="0" applyFont="1" applyFill="1" applyBorder="1" applyAlignment="1">
      <alignment horizontal="center" vertical="center"/>
    </xf>
    <xf numFmtId="0" fontId="0" fillId="7" borderId="96" xfId="0" applyFont="1" applyFill="1" applyBorder="1" applyAlignment="1">
      <alignment horizontal="center" vertical="center" shrinkToFit="1"/>
    </xf>
    <xf numFmtId="0" fontId="0" fillId="7" borderId="100" xfId="0" applyFont="1" applyFill="1" applyBorder="1" applyAlignment="1">
      <alignment horizontal="center" vertical="center" shrinkToFit="1"/>
    </xf>
    <xf numFmtId="0" fontId="0" fillId="7" borderId="36" xfId="0" applyFont="1" applyFill="1" applyBorder="1" applyAlignment="1">
      <alignment horizontal="center" vertical="center" shrinkToFit="1"/>
    </xf>
    <xf numFmtId="0" fontId="0" fillId="7" borderId="48" xfId="0" applyFont="1" applyFill="1" applyBorder="1" applyAlignment="1">
      <alignment horizontal="center" vertical="center" shrinkToFit="1"/>
    </xf>
    <xf numFmtId="0" fontId="0" fillId="7" borderId="25" xfId="0" applyFont="1" applyFill="1" applyBorder="1" applyAlignment="1">
      <alignment horizontal="center" vertical="center" shrinkToFit="1"/>
    </xf>
    <xf numFmtId="0" fontId="0" fillId="7" borderId="50" xfId="0" applyFont="1" applyFill="1" applyBorder="1" applyAlignment="1">
      <alignment horizontal="center" vertical="center" shrinkToFit="1"/>
    </xf>
    <xf numFmtId="0" fontId="0" fillId="7" borderId="28" xfId="0" applyFont="1" applyFill="1" applyBorder="1" applyAlignment="1">
      <alignment horizontal="center" vertical="center" shrinkToFit="1"/>
    </xf>
    <xf numFmtId="0" fontId="0" fillId="7" borderId="45" xfId="0" applyFont="1" applyFill="1" applyBorder="1" applyAlignment="1">
      <alignment horizontal="center" vertical="center" shrinkToFit="1"/>
    </xf>
    <xf numFmtId="0" fontId="0" fillId="7" borderId="28" xfId="0" applyFont="1" applyFill="1" applyBorder="1" applyAlignment="1">
      <alignment horizontal="left" vertical="center" wrapText="1" shrinkToFit="1"/>
    </xf>
    <xf numFmtId="0" fontId="0" fillId="7" borderId="45" xfId="0" applyFont="1" applyFill="1" applyBorder="1" applyAlignment="1">
      <alignment horizontal="left" vertical="center" shrinkToFit="1"/>
    </xf>
    <xf numFmtId="0" fontId="0" fillId="7" borderId="36" xfId="0" applyFont="1" applyFill="1" applyBorder="1" applyAlignment="1">
      <alignment horizontal="left" vertical="center" shrinkToFit="1"/>
    </xf>
    <xf numFmtId="0" fontId="0" fillId="7" borderId="48" xfId="0" applyFont="1" applyFill="1" applyBorder="1" applyAlignment="1">
      <alignment horizontal="left" vertical="center" shrinkToFit="1"/>
    </xf>
    <xf numFmtId="0" fontId="0" fillId="7" borderId="25" xfId="0" applyFont="1" applyFill="1" applyBorder="1" applyAlignment="1">
      <alignment horizontal="left" vertical="center" shrinkToFit="1"/>
    </xf>
    <xf numFmtId="0" fontId="0" fillId="7" borderId="50" xfId="0" applyFont="1" applyFill="1" applyBorder="1" applyAlignment="1">
      <alignment horizontal="left" vertical="center" shrinkToFit="1"/>
    </xf>
    <xf numFmtId="0" fontId="0" fillId="7" borderId="114" xfId="0" applyFont="1" applyFill="1" applyBorder="1" applyAlignment="1">
      <alignment horizontal="center" vertical="center" shrinkToFit="1"/>
    </xf>
    <xf numFmtId="0" fontId="0" fillId="7" borderId="47" xfId="0" applyFont="1" applyFill="1" applyBorder="1" applyAlignment="1">
      <alignment horizontal="center" vertical="center" shrinkToFit="1"/>
    </xf>
    <xf numFmtId="0" fontId="3" fillId="7" borderId="9" xfId="0" applyFont="1" applyFill="1" applyBorder="1" applyAlignment="1">
      <alignment horizontal="left" vertical="center" shrinkToFit="1"/>
    </xf>
    <xf numFmtId="0" fontId="0" fillId="4" borderId="57" xfId="0" applyFill="1" applyBorder="1" applyAlignment="1">
      <alignment horizontal="center" vertical="center" wrapText="1"/>
    </xf>
    <xf numFmtId="0" fontId="0" fillId="4" borderId="57" xfId="0" applyFill="1" applyBorder="1" applyAlignment="1">
      <alignment horizontal="center" vertical="center"/>
    </xf>
    <xf numFmtId="0" fontId="54" fillId="4" borderId="66" xfId="0" applyFont="1" applyFill="1" applyBorder="1" applyAlignment="1">
      <alignment horizontal="left" vertical="center"/>
    </xf>
    <xf numFmtId="0" fontId="54" fillId="4" borderId="44" xfId="0" applyFont="1" applyFill="1" applyBorder="1" applyAlignment="1">
      <alignment horizontal="left" vertical="center"/>
    </xf>
    <xf numFmtId="0" fontId="0" fillId="4" borderId="126" xfId="0" applyFill="1" applyBorder="1" applyAlignment="1">
      <alignment horizontal="center" vertical="center" wrapText="1"/>
    </xf>
    <xf numFmtId="0" fontId="0" fillId="4" borderId="63" xfId="0" applyFill="1" applyBorder="1" applyAlignment="1">
      <alignment horizontal="center" vertical="center" wrapText="1"/>
    </xf>
    <xf numFmtId="0" fontId="0" fillId="4" borderId="64" xfId="0" applyFill="1" applyBorder="1" applyAlignment="1">
      <alignment horizontal="center" vertical="center" wrapText="1"/>
    </xf>
    <xf numFmtId="0" fontId="0" fillId="4" borderId="79" xfId="0" applyFill="1" applyBorder="1" applyAlignment="1">
      <alignment horizontal="center" vertical="center" wrapText="1"/>
    </xf>
    <xf numFmtId="0" fontId="0" fillId="4" borderId="79" xfId="0" applyFill="1" applyBorder="1" applyAlignment="1">
      <alignment horizontal="center" vertical="center"/>
    </xf>
    <xf numFmtId="0" fontId="0" fillId="4" borderId="66" xfId="0" applyFill="1" applyBorder="1" applyAlignment="1">
      <alignment horizontal="left" vertical="center"/>
    </xf>
    <xf numFmtId="0" fontId="0" fillId="4" borderId="44" xfId="0" applyFill="1" applyBorder="1" applyAlignment="1">
      <alignment horizontal="left" vertical="center"/>
    </xf>
    <xf numFmtId="0" fontId="0" fillId="4" borderId="202" xfId="0" applyFill="1" applyBorder="1" applyAlignment="1">
      <alignment horizontal="center" vertical="center" wrapText="1"/>
    </xf>
    <xf numFmtId="0" fontId="0" fillId="4" borderId="130" xfId="0" applyFill="1" applyBorder="1" applyAlignment="1">
      <alignment horizontal="center" vertical="center" wrapText="1"/>
    </xf>
    <xf numFmtId="0" fontId="0" fillId="4" borderId="203"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7" xfId="0" applyFill="1" applyBorder="1" applyAlignment="1">
      <alignment horizontal="center" vertical="center"/>
    </xf>
    <xf numFmtId="0" fontId="0" fillId="4" borderId="129"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55" xfId="0" applyFill="1" applyBorder="1" applyAlignment="1">
      <alignment horizontal="center" vertical="center" wrapText="1"/>
    </xf>
    <xf numFmtId="0" fontId="0" fillId="4" borderId="129" xfId="0" applyFill="1" applyBorder="1" applyAlignment="1">
      <alignment horizontal="center" vertical="center" wrapText="1"/>
    </xf>
    <xf numFmtId="0" fontId="0" fillId="4" borderId="73" xfId="0" applyFill="1" applyBorder="1" applyAlignment="1">
      <alignment horizontal="left" vertical="center"/>
    </xf>
    <xf numFmtId="0" fontId="54" fillId="4" borderId="73" xfId="0" applyFont="1" applyFill="1" applyBorder="1" applyAlignment="1">
      <alignment horizontal="left" vertical="center"/>
    </xf>
    <xf numFmtId="176" fontId="0" fillId="4" borderId="111" xfId="0" applyNumberFormat="1" applyFill="1" applyBorder="1" applyAlignment="1">
      <alignment horizontal="left" vertical="center" wrapText="1"/>
    </xf>
    <xf numFmtId="176" fontId="0" fillId="4" borderId="33" xfId="0" applyNumberFormat="1" applyFill="1" applyBorder="1" applyAlignment="1">
      <alignment horizontal="left" vertical="center" wrapText="1"/>
    </xf>
    <xf numFmtId="176" fontId="0" fillId="4" borderId="0" xfId="0" applyNumberFormat="1" applyFill="1" applyBorder="1" applyAlignment="1">
      <alignment horizontal="left" vertical="center" wrapText="1"/>
    </xf>
    <xf numFmtId="176" fontId="0" fillId="4" borderId="30" xfId="0" applyNumberFormat="1" applyFill="1" applyBorder="1" applyAlignment="1">
      <alignment horizontal="left" vertical="center" wrapText="1"/>
    </xf>
    <xf numFmtId="176" fontId="0" fillId="4" borderId="37" xfId="0" applyNumberFormat="1" applyFill="1" applyBorder="1" applyAlignment="1">
      <alignment horizontal="left" vertical="center" wrapText="1"/>
    </xf>
    <xf numFmtId="176" fontId="0" fillId="4" borderId="34" xfId="0" applyNumberFormat="1" applyFill="1" applyBorder="1" applyAlignment="1">
      <alignment horizontal="left" vertical="center" wrapText="1"/>
    </xf>
    <xf numFmtId="176" fontId="0" fillId="4" borderId="29" xfId="0" applyNumberFormat="1" applyFill="1" applyBorder="1" applyAlignment="1">
      <alignment horizontal="left" vertical="center" wrapText="1"/>
    </xf>
    <xf numFmtId="176" fontId="0" fillId="4" borderId="35" xfId="0" applyNumberFormat="1" applyFill="1" applyBorder="1" applyAlignment="1">
      <alignment horizontal="left" vertical="center" wrapText="1"/>
    </xf>
    <xf numFmtId="176" fontId="0" fillId="4" borderId="69" xfId="0" applyNumberFormat="1" applyFill="1" applyBorder="1" applyAlignment="1">
      <alignment horizontal="left" vertical="center" wrapText="1"/>
    </xf>
    <xf numFmtId="176" fontId="0" fillId="4" borderId="10" xfId="0" applyNumberFormat="1" applyFill="1" applyBorder="1" applyAlignment="1">
      <alignment horizontal="left" vertical="center" wrapText="1"/>
    </xf>
    <xf numFmtId="176" fontId="10" fillId="4" borderId="55" xfId="0" applyNumberFormat="1" applyFont="1" applyFill="1" applyBorder="1" applyAlignment="1">
      <alignment horizontal="center" vertical="center" textRotation="255" wrapText="1"/>
    </xf>
    <xf numFmtId="176" fontId="10" fillId="4" borderId="57" xfId="0" applyNumberFormat="1" applyFont="1" applyFill="1" applyBorder="1" applyAlignment="1">
      <alignment horizontal="center" vertical="center" textRotation="255" wrapText="1"/>
    </xf>
    <xf numFmtId="176" fontId="10" fillId="4" borderId="46" xfId="0" applyNumberFormat="1" applyFont="1" applyFill="1" applyBorder="1" applyAlignment="1">
      <alignment horizontal="center" vertical="center" textRotation="255" wrapText="1"/>
    </xf>
    <xf numFmtId="176" fontId="0" fillId="4" borderId="90" xfId="0" applyNumberFormat="1" applyFill="1" applyBorder="1" applyAlignment="1">
      <alignment horizontal="left" vertical="center" wrapText="1" shrinkToFit="1"/>
    </xf>
    <xf numFmtId="176" fontId="0" fillId="4" borderId="80" xfId="0" applyNumberFormat="1" applyFill="1" applyBorder="1" applyAlignment="1">
      <alignment horizontal="left" vertical="center" wrapText="1" shrinkToFit="1"/>
    </xf>
    <xf numFmtId="176" fontId="0" fillId="4" borderId="67" xfId="0" applyNumberFormat="1" applyFill="1" applyBorder="1" applyAlignment="1">
      <alignment horizontal="left" vertical="center" wrapText="1" shrinkToFit="1"/>
    </xf>
    <xf numFmtId="176" fontId="0" fillId="4" borderId="31" xfId="0" applyNumberFormat="1" applyFill="1" applyBorder="1" applyAlignment="1">
      <alignment horizontal="left" vertical="center" wrapText="1" shrinkToFit="1"/>
    </xf>
    <xf numFmtId="176" fontId="0" fillId="4" borderId="73" xfId="0" applyNumberFormat="1" applyFill="1" applyBorder="1" applyAlignment="1">
      <alignment horizontal="left" vertical="center" wrapText="1" shrinkToFit="1"/>
    </xf>
    <xf numFmtId="176" fontId="0" fillId="4" borderId="60" xfId="0" applyNumberFormat="1" applyFill="1" applyBorder="1" applyAlignment="1">
      <alignment horizontal="left" vertical="center" wrapText="1" shrinkToFit="1"/>
    </xf>
    <xf numFmtId="176" fontId="0" fillId="4" borderId="95" xfId="0" applyNumberFormat="1" applyFill="1" applyBorder="1" applyAlignment="1">
      <alignment horizontal="left" vertical="center" wrapText="1" shrinkToFit="1"/>
    </xf>
    <xf numFmtId="0" fontId="16" fillId="4" borderId="42" xfId="4" applyFont="1" applyFill="1" applyBorder="1" applyAlignment="1">
      <alignment vertical="center" textRotation="255" wrapText="1"/>
    </xf>
    <xf numFmtId="0" fontId="16" fillId="4" borderId="130" xfId="4" applyFont="1" applyFill="1" applyBorder="1" applyAlignment="1">
      <alignment vertical="center" textRotation="255" wrapText="1"/>
    </xf>
    <xf numFmtId="0" fontId="16" fillId="4" borderId="131" xfId="4" applyFont="1" applyFill="1" applyBorder="1" applyAlignment="1">
      <alignment vertical="center" textRotation="255" wrapText="1"/>
    </xf>
    <xf numFmtId="0" fontId="6" fillId="4" borderId="126" xfId="4" applyFont="1" applyFill="1" applyBorder="1" applyAlignment="1">
      <alignment horizontal="left" vertical="center"/>
    </xf>
    <xf numFmtId="0" fontId="6" fillId="4" borderId="111" xfId="4" applyFont="1" applyFill="1" applyBorder="1" applyAlignment="1">
      <alignment horizontal="left" vertical="center"/>
    </xf>
    <xf numFmtId="0" fontId="6" fillId="4" borderId="100" xfId="4" applyFont="1" applyFill="1" applyBorder="1" applyAlignment="1">
      <alignment horizontal="left" vertical="center"/>
    </xf>
    <xf numFmtId="0" fontId="6" fillId="4" borderId="132" xfId="4" applyFont="1" applyFill="1" applyBorder="1" applyAlignment="1">
      <alignment horizontal="left" vertical="center"/>
    </xf>
    <xf numFmtId="0" fontId="6" fillId="4" borderId="133" xfId="4" applyFont="1" applyFill="1" applyBorder="1" applyAlignment="1">
      <alignment horizontal="left" vertical="center"/>
    </xf>
    <xf numFmtId="0" fontId="6" fillId="4" borderId="134" xfId="4" applyFont="1" applyFill="1" applyBorder="1" applyAlignment="1">
      <alignment horizontal="left" vertical="center"/>
    </xf>
    <xf numFmtId="0" fontId="6" fillId="4" borderId="135" xfId="4" applyFont="1" applyFill="1" applyBorder="1" applyAlignment="1">
      <alignment horizontal="left" vertical="center"/>
    </xf>
    <xf numFmtId="0" fontId="6" fillId="4" borderId="136" xfId="4" applyFont="1" applyFill="1" applyBorder="1" applyAlignment="1">
      <alignment horizontal="left" vertical="center"/>
    </xf>
    <xf numFmtId="0" fontId="6" fillId="4" borderId="137" xfId="4" applyFont="1" applyFill="1" applyBorder="1" applyAlignment="1">
      <alignment horizontal="left" vertical="center"/>
    </xf>
    <xf numFmtId="0" fontId="6" fillId="4" borderId="66" xfId="4" applyFont="1" applyFill="1" applyBorder="1" applyAlignment="1">
      <alignment horizontal="left" vertical="center"/>
    </xf>
    <xf numFmtId="0" fontId="6" fillId="4" borderId="67" xfId="4" applyFont="1" applyFill="1" applyBorder="1" applyAlignment="1">
      <alignment horizontal="left" vertical="center"/>
    </xf>
    <xf numFmtId="0" fontId="6" fillId="4" borderId="44" xfId="4" applyFont="1" applyFill="1" applyBorder="1" applyAlignment="1">
      <alignment horizontal="left" vertical="center"/>
    </xf>
    <xf numFmtId="0" fontId="6" fillId="4" borderId="124" xfId="4" applyFont="1" applyFill="1" applyBorder="1" applyAlignment="1">
      <alignment horizontal="left" vertical="center"/>
    </xf>
    <xf numFmtId="0" fontId="6" fillId="4" borderId="91" xfId="4" applyFont="1" applyFill="1" applyBorder="1" applyAlignment="1">
      <alignment horizontal="left" vertical="center"/>
    </xf>
    <xf numFmtId="0" fontId="6" fillId="4" borderId="92" xfId="4" applyFont="1" applyFill="1" applyBorder="1" applyAlignment="1">
      <alignment horizontal="left" vertical="center"/>
    </xf>
    <xf numFmtId="0" fontId="10" fillId="4" borderId="42" xfId="4" applyFont="1" applyFill="1" applyBorder="1" applyAlignment="1">
      <alignment vertical="center" textRotation="255" wrapText="1"/>
    </xf>
    <xf numFmtId="0" fontId="10" fillId="4" borderId="130" xfId="4" applyFont="1" applyFill="1" applyBorder="1" applyAlignment="1">
      <alignment vertical="center" textRotation="255" wrapText="1"/>
    </xf>
    <xf numFmtId="0" fontId="10" fillId="4" borderId="131" xfId="4" applyFont="1" applyFill="1" applyBorder="1" applyAlignment="1">
      <alignment vertical="center" textRotation="255" wrapText="1"/>
    </xf>
    <xf numFmtId="0" fontId="6" fillId="4" borderId="120" xfId="4" applyFont="1" applyFill="1" applyBorder="1" applyAlignment="1">
      <alignment horizontal="left" vertical="center"/>
    </xf>
    <xf numFmtId="0" fontId="6" fillId="4" borderId="90" xfId="4" applyFont="1" applyFill="1" applyBorder="1" applyAlignment="1">
      <alignment horizontal="left" vertical="center"/>
    </xf>
    <xf numFmtId="0" fontId="6" fillId="4" borderId="43" xfId="4" applyFont="1" applyFill="1" applyBorder="1" applyAlignment="1">
      <alignment horizontal="left" vertical="center"/>
    </xf>
    <xf numFmtId="0" fontId="6" fillId="4" borderId="79" xfId="4" applyFont="1" applyFill="1" applyBorder="1" applyAlignment="1">
      <alignment horizontal="left" vertical="center" textRotation="255" wrapText="1"/>
    </xf>
    <xf numFmtId="0" fontId="6" fillId="4" borderId="73" xfId="4" applyFont="1" applyFill="1" applyBorder="1" applyAlignment="1">
      <alignment horizontal="left" vertical="center"/>
    </xf>
    <xf numFmtId="0" fontId="6" fillId="4" borderId="66" xfId="4" applyFont="1" applyFill="1" applyBorder="1" applyAlignment="1">
      <alignment horizontal="left" vertical="center" wrapText="1"/>
    </xf>
    <xf numFmtId="0" fontId="6" fillId="4" borderId="124" xfId="4" applyFont="1" applyFill="1" applyBorder="1" applyAlignment="1">
      <alignment horizontal="left" vertical="center" wrapText="1"/>
    </xf>
    <xf numFmtId="0" fontId="3" fillId="4" borderId="54" xfId="4" applyFill="1" applyBorder="1" applyAlignment="1">
      <alignment horizontal="center" vertical="center"/>
    </xf>
    <xf numFmtId="0" fontId="3" fillId="4" borderId="51" xfId="4" applyFill="1" applyBorder="1" applyAlignment="1">
      <alignment horizontal="center" vertical="center"/>
    </xf>
    <xf numFmtId="0" fontId="3" fillId="4" borderId="99" xfId="4" applyFill="1" applyBorder="1" applyAlignment="1">
      <alignment horizontal="center" vertical="center"/>
    </xf>
    <xf numFmtId="0" fontId="6" fillId="4" borderId="120" xfId="4" applyFont="1" applyFill="1" applyBorder="1" applyAlignment="1">
      <alignment horizontal="left" vertical="center" wrapText="1"/>
    </xf>
    <xf numFmtId="0" fontId="6" fillId="4" borderId="90" xfId="4" applyFont="1" applyFill="1" applyBorder="1" applyAlignment="1">
      <alignment horizontal="left" vertical="center" wrapText="1"/>
    </xf>
    <xf numFmtId="0" fontId="6" fillId="4" borderId="43" xfId="4" applyFont="1" applyFill="1" applyBorder="1" applyAlignment="1">
      <alignment horizontal="left" vertical="center" wrapText="1"/>
    </xf>
    <xf numFmtId="0" fontId="6" fillId="4" borderId="67" xfId="4" applyFont="1" applyFill="1" applyBorder="1" applyAlignment="1">
      <alignment horizontal="left" vertical="center" wrapText="1"/>
    </xf>
    <xf numFmtId="0" fontId="6" fillId="4" borderId="44" xfId="4" applyFont="1" applyFill="1" applyBorder="1" applyAlignment="1">
      <alignment horizontal="left" vertical="center" wrapText="1"/>
    </xf>
    <xf numFmtId="209" fontId="28" fillId="7" borderId="0" xfId="0" applyNumberFormat="1" applyFont="1" applyFill="1" applyBorder="1" applyAlignment="1">
      <alignment vertical="center"/>
    </xf>
  </cellXfs>
  <cellStyles count="5">
    <cellStyle name="パーセント" xfId="1" builtinId="5"/>
    <cellStyle name="桁区切り" xfId="2" builtinId="6"/>
    <cellStyle name="標準" xfId="0" builtinId="0"/>
    <cellStyle name="標準 2" xfId="3" xr:uid="{00000000-0005-0000-0000-000003000000}"/>
    <cellStyle name="標準_酪農動態表（本店）" xfId="4" xr:uid="{00000000-0005-0000-0000-000004000000}"/>
  </cellStyles>
  <dxfs count="0"/>
  <tableStyles count="0" defaultTableStyle="TableStyleMedium2" defaultPivotStyle="PivotStyleLight16"/>
  <colors>
    <mruColors>
      <color rgb="FFCCFFFF"/>
      <color rgb="FFE1FFFF"/>
      <color rgb="FFFFCC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4.xml.rels><?xml version="1.0" encoding="UTF-8" standalone="yes"?><Relationships xmlns="http://schemas.openxmlformats.org/package/2006/relationships"><Relationship Id="rId1" Target="../media/image4.png" Type="http://schemas.openxmlformats.org/officeDocument/2006/relationships/image"/></Relationships>
</file>

<file path=xl/drawings/_rels/drawing5.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s>
</file>

<file path=xl/drawings/_rels/drawing6.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47625</xdr:colOff>
      <xdr:row>6</xdr:row>
      <xdr:rowOff>142875</xdr:rowOff>
    </xdr:from>
    <xdr:to>
      <xdr:col>5</xdr:col>
      <xdr:colOff>152400</xdr:colOff>
      <xdr:row>8</xdr:row>
      <xdr:rowOff>76200</xdr:rowOff>
    </xdr:to>
    <xdr:grpSp>
      <xdr:nvGrpSpPr>
        <xdr:cNvPr id="17721" name="グループ化 3">
          <a:extLst>
            <a:ext uri="{FF2B5EF4-FFF2-40B4-BE49-F238E27FC236}">
              <a16:creationId xmlns:a16="http://schemas.microsoft.com/office/drawing/2014/main" id="{00000000-0008-0000-0100-000039450000}"/>
            </a:ext>
          </a:extLst>
        </xdr:cNvPr>
        <xdr:cNvGrpSpPr>
          <a:grpSpLocks/>
        </xdr:cNvGrpSpPr>
      </xdr:nvGrpSpPr>
      <xdr:grpSpPr bwMode="auto">
        <a:xfrm>
          <a:off x="406400" y="1368425"/>
          <a:ext cx="1993900" cy="260350"/>
          <a:chOff x="247650" y="1685925"/>
          <a:chExt cx="1895474" cy="285750"/>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97952" y="1685925"/>
            <a:ext cx="174517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水稲（加工用米、飼料米）</a:t>
            </a:r>
          </a:p>
        </xdr:txBody>
      </xdr:sp>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476250</xdr:colOff>
      <xdr:row>6</xdr:row>
      <xdr:rowOff>161925</xdr:rowOff>
    </xdr:from>
    <xdr:to>
      <xdr:col>7</xdr:col>
      <xdr:colOff>447675</xdr:colOff>
      <xdr:row>8</xdr:row>
      <xdr:rowOff>95250</xdr:rowOff>
    </xdr:to>
    <xdr:grpSp>
      <xdr:nvGrpSpPr>
        <xdr:cNvPr id="17722" name="グループ化 17">
          <a:extLst>
            <a:ext uri="{FF2B5EF4-FFF2-40B4-BE49-F238E27FC236}">
              <a16:creationId xmlns:a16="http://schemas.microsoft.com/office/drawing/2014/main" id="{00000000-0008-0000-0100-00003A450000}"/>
            </a:ext>
          </a:extLst>
        </xdr:cNvPr>
        <xdr:cNvGrpSpPr>
          <a:grpSpLocks/>
        </xdr:cNvGrpSpPr>
      </xdr:nvGrpSpPr>
      <xdr:grpSpPr bwMode="auto">
        <a:xfrm>
          <a:off x="2724150" y="1387475"/>
          <a:ext cx="1225550" cy="260350"/>
          <a:chOff x="247651" y="1685925"/>
          <a:chExt cx="1537755" cy="285750"/>
        </a:xfrm>
      </xdr:grpSpPr>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98490" y="1685925"/>
            <a:ext cx="128691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水稲　</a:t>
            </a:r>
            <a:r>
              <a:rPr kumimoji="1" lang="en-US" altLang="ja-JP" sz="1200"/>
              <a:t>+</a:t>
            </a:r>
            <a:r>
              <a:rPr kumimoji="1" lang="ja-JP" altLang="en-US" sz="1200"/>
              <a:t>　麦</a:t>
            </a:r>
          </a:p>
        </xdr:txBody>
      </xdr:sp>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247651"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57150</xdr:colOff>
      <xdr:row>9</xdr:row>
      <xdr:rowOff>38100</xdr:rowOff>
    </xdr:from>
    <xdr:to>
      <xdr:col>3</xdr:col>
      <xdr:colOff>504825</xdr:colOff>
      <xdr:row>10</xdr:row>
      <xdr:rowOff>142875</xdr:rowOff>
    </xdr:to>
    <xdr:grpSp>
      <xdr:nvGrpSpPr>
        <xdr:cNvPr id="17723" name="グループ化 27">
          <a:extLst>
            <a:ext uri="{FF2B5EF4-FFF2-40B4-BE49-F238E27FC236}">
              <a16:creationId xmlns:a16="http://schemas.microsoft.com/office/drawing/2014/main" id="{00000000-0008-0000-0100-00003B450000}"/>
            </a:ext>
          </a:extLst>
        </xdr:cNvPr>
        <xdr:cNvGrpSpPr>
          <a:grpSpLocks/>
        </xdr:cNvGrpSpPr>
      </xdr:nvGrpSpPr>
      <xdr:grpSpPr bwMode="auto">
        <a:xfrm>
          <a:off x="419100" y="1752600"/>
          <a:ext cx="1073150" cy="263525"/>
          <a:chOff x="247650" y="1685925"/>
          <a:chExt cx="961212" cy="285750"/>
        </a:xfrm>
      </xdr:grpSpPr>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01121" y="1685925"/>
            <a:ext cx="80774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露地野菜</a:t>
            </a:r>
          </a:p>
        </xdr:txBody>
      </xdr:sp>
      <mc:AlternateContent xmlns:mc="http://schemas.openxmlformats.org/markup-compatibility/2006">
        <mc:Choice xmlns:a14="http://schemas.microsoft.com/office/drawing/2010/main" Requires="a14">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66675</xdr:colOff>
      <xdr:row>9</xdr:row>
      <xdr:rowOff>47625</xdr:rowOff>
    </xdr:from>
    <xdr:to>
      <xdr:col>5</xdr:col>
      <xdr:colOff>523875</xdr:colOff>
      <xdr:row>10</xdr:row>
      <xdr:rowOff>152400</xdr:rowOff>
    </xdr:to>
    <xdr:grpSp>
      <xdr:nvGrpSpPr>
        <xdr:cNvPr id="17724" name="グループ化 30">
          <a:extLst>
            <a:ext uri="{FF2B5EF4-FFF2-40B4-BE49-F238E27FC236}">
              <a16:creationId xmlns:a16="http://schemas.microsoft.com/office/drawing/2014/main" id="{00000000-0008-0000-0100-00003C450000}"/>
            </a:ext>
          </a:extLst>
        </xdr:cNvPr>
        <xdr:cNvGrpSpPr>
          <a:grpSpLocks/>
        </xdr:cNvGrpSpPr>
      </xdr:nvGrpSpPr>
      <xdr:grpSpPr bwMode="auto">
        <a:xfrm>
          <a:off x="1682750" y="1758950"/>
          <a:ext cx="1085850" cy="269875"/>
          <a:chOff x="247650" y="1685925"/>
          <a:chExt cx="1050353" cy="285750"/>
        </a:xfrm>
      </xdr:grpSpPr>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22709" y="1685925"/>
            <a:ext cx="87529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施設野菜</a:t>
            </a:r>
          </a:p>
        </xdr:txBody>
      </xdr:sp>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600075</xdr:colOff>
      <xdr:row>9</xdr:row>
      <xdr:rowOff>28575</xdr:rowOff>
    </xdr:from>
    <xdr:to>
      <xdr:col>7</xdr:col>
      <xdr:colOff>409575</xdr:colOff>
      <xdr:row>10</xdr:row>
      <xdr:rowOff>133350</xdr:rowOff>
    </xdr:to>
    <xdr:grpSp>
      <xdr:nvGrpSpPr>
        <xdr:cNvPr id="17725" name="グループ化 37">
          <a:extLst>
            <a:ext uri="{FF2B5EF4-FFF2-40B4-BE49-F238E27FC236}">
              <a16:creationId xmlns:a16="http://schemas.microsoft.com/office/drawing/2014/main" id="{00000000-0008-0000-0100-00003D450000}"/>
            </a:ext>
          </a:extLst>
        </xdr:cNvPr>
        <xdr:cNvGrpSpPr>
          <a:grpSpLocks/>
        </xdr:cNvGrpSpPr>
      </xdr:nvGrpSpPr>
      <xdr:grpSpPr bwMode="auto">
        <a:xfrm>
          <a:off x="2844800" y="1739900"/>
          <a:ext cx="1066800" cy="269875"/>
          <a:chOff x="247650" y="1676072"/>
          <a:chExt cx="1113928" cy="286078"/>
        </a:xfrm>
      </xdr:grpSpPr>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463249" y="1676072"/>
            <a:ext cx="898329" cy="286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露地果樹</a:t>
            </a:r>
          </a:p>
        </xdr:txBody>
      </xdr:sp>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247650"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0</xdr:colOff>
      <xdr:row>9</xdr:row>
      <xdr:rowOff>28575</xdr:rowOff>
    </xdr:from>
    <xdr:to>
      <xdr:col>9</xdr:col>
      <xdr:colOff>457200</xdr:colOff>
      <xdr:row>10</xdr:row>
      <xdr:rowOff>142875</xdr:rowOff>
    </xdr:to>
    <xdr:grpSp>
      <xdr:nvGrpSpPr>
        <xdr:cNvPr id="17726" name="グループ化 45">
          <a:extLst>
            <a:ext uri="{FF2B5EF4-FFF2-40B4-BE49-F238E27FC236}">
              <a16:creationId xmlns:a16="http://schemas.microsoft.com/office/drawing/2014/main" id="{00000000-0008-0000-0100-00003E450000}"/>
            </a:ext>
          </a:extLst>
        </xdr:cNvPr>
        <xdr:cNvGrpSpPr>
          <a:grpSpLocks/>
        </xdr:cNvGrpSpPr>
      </xdr:nvGrpSpPr>
      <xdr:grpSpPr bwMode="auto">
        <a:xfrm>
          <a:off x="4133850" y="1739900"/>
          <a:ext cx="1085850" cy="276225"/>
          <a:chOff x="247650" y="1685925"/>
          <a:chExt cx="1077995" cy="285750"/>
        </a:xfrm>
      </xdr:grpSpPr>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27316" y="1685925"/>
            <a:ext cx="898329"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施設果樹</a:t>
            </a:r>
          </a:p>
        </xdr:txBody>
      </xdr:sp>
      <mc:AlternateContent xmlns:mc="http://schemas.openxmlformats.org/markup-compatibility/2006">
        <mc:Choice xmlns:a14="http://schemas.microsoft.com/office/drawing/2010/main" Requires="a14">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666750</xdr:colOff>
      <xdr:row>9</xdr:row>
      <xdr:rowOff>38100</xdr:rowOff>
    </xdr:from>
    <xdr:to>
      <xdr:col>11</xdr:col>
      <xdr:colOff>180975</xdr:colOff>
      <xdr:row>10</xdr:row>
      <xdr:rowOff>152400</xdr:rowOff>
    </xdr:to>
    <xdr:grpSp>
      <xdr:nvGrpSpPr>
        <xdr:cNvPr id="17727" name="グループ化 58">
          <a:extLst>
            <a:ext uri="{FF2B5EF4-FFF2-40B4-BE49-F238E27FC236}">
              <a16:creationId xmlns:a16="http://schemas.microsoft.com/office/drawing/2014/main" id="{00000000-0008-0000-0100-00003F450000}"/>
            </a:ext>
          </a:extLst>
        </xdr:cNvPr>
        <xdr:cNvGrpSpPr>
          <a:grpSpLocks/>
        </xdr:cNvGrpSpPr>
      </xdr:nvGrpSpPr>
      <xdr:grpSpPr bwMode="auto">
        <a:xfrm>
          <a:off x="5391150" y="1752600"/>
          <a:ext cx="806450" cy="276225"/>
          <a:chOff x="247650" y="1685925"/>
          <a:chExt cx="835447" cy="285750"/>
        </a:xfrm>
      </xdr:grpSpPr>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418333" y="1685925"/>
            <a:ext cx="664764"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茶</a:t>
            </a:r>
          </a:p>
        </xdr:txBody>
      </xdr:sp>
      <mc:AlternateContent xmlns:mc="http://schemas.openxmlformats.org/markup-compatibility/2006">
        <mc:Choice xmlns:a14="http://schemas.microsoft.com/office/drawing/2010/main" Requires="a14">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57150</xdr:colOff>
      <xdr:row>11</xdr:row>
      <xdr:rowOff>76200</xdr:rowOff>
    </xdr:from>
    <xdr:to>
      <xdr:col>5</xdr:col>
      <xdr:colOff>352425</xdr:colOff>
      <xdr:row>13</xdr:row>
      <xdr:rowOff>19050</xdr:rowOff>
    </xdr:to>
    <xdr:grpSp>
      <xdr:nvGrpSpPr>
        <xdr:cNvPr id="17728" name="グループ化 61">
          <a:extLst>
            <a:ext uri="{FF2B5EF4-FFF2-40B4-BE49-F238E27FC236}">
              <a16:creationId xmlns:a16="http://schemas.microsoft.com/office/drawing/2014/main" id="{00000000-0008-0000-0100-000040450000}"/>
            </a:ext>
          </a:extLst>
        </xdr:cNvPr>
        <xdr:cNvGrpSpPr>
          <a:grpSpLocks/>
        </xdr:cNvGrpSpPr>
      </xdr:nvGrpSpPr>
      <xdr:grpSpPr bwMode="auto">
        <a:xfrm>
          <a:off x="419100" y="2114550"/>
          <a:ext cx="2178050" cy="266700"/>
          <a:chOff x="247650" y="1685925"/>
          <a:chExt cx="2218873" cy="285750"/>
        </a:xfrm>
      </xdr:grpSpPr>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400366" y="1685925"/>
            <a:ext cx="2066157"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露地花き（花木、観葉植物）</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247650"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57150</xdr:colOff>
      <xdr:row>11</xdr:row>
      <xdr:rowOff>85725</xdr:rowOff>
    </xdr:from>
    <xdr:to>
      <xdr:col>9</xdr:col>
      <xdr:colOff>333375</xdr:colOff>
      <xdr:row>13</xdr:row>
      <xdr:rowOff>38100</xdr:rowOff>
    </xdr:to>
    <xdr:grpSp>
      <xdr:nvGrpSpPr>
        <xdr:cNvPr id="17729" name="グループ化 66">
          <a:extLst>
            <a:ext uri="{FF2B5EF4-FFF2-40B4-BE49-F238E27FC236}">
              <a16:creationId xmlns:a16="http://schemas.microsoft.com/office/drawing/2014/main" id="{00000000-0008-0000-0100-000041450000}"/>
            </a:ext>
          </a:extLst>
        </xdr:cNvPr>
        <xdr:cNvGrpSpPr>
          <a:grpSpLocks/>
        </xdr:cNvGrpSpPr>
      </xdr:nvGrpSpPr>
      <xdr:grpSpPr bwMode="auto">
        <a:xfrm>
          <a:off x="2933700" y="2120900"/>
          <a:ext cx="2159000" cy="279400"/>
          <a:chOff x="247650" y="1685926"/>
          <a:chExt cx="2200906" cy="295274"/>
        </a:xfrm>
      </xdr:grpSpPr>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36299" y="1695450"/>
            <a:ext cx="2012257"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施設花き（花木、観葉植物）</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247650" y="1685926"/>
                <a:ext cx="209550"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66675</xdr:colOff>
      <xdr:row>13</xdr:row>
      <xdr:rowOff>152400</xdr:rowOff>
    </xdr:from>
    <xdr:to>
      <xdr:col>3</xdr:col>
      <xdr:colOff>257175</xdr:colOff>
      <xdr:row>15</xdr:row>
      <xdr:rowOff>95250</xdr:rowOff>
    </xdr:to>
    <xdr:grpSp>
      <xdr:nvGrpSpPr>
        <xdr:cNvPr id="17730" name="グループ化 72">
          <a:extLst>
            <a:ext uri="{FF2B5EF4-FFF2-40B4-BE49-F238E27FC236}">
              <a16:creationId xmlns:a16="http://schemas.microsoft.com/office/drawing/2014/main" id="{00000000-0008-0000-0100-000042450000}"/>
            </a:ext>
          </a:extLst>
        </xdr:cNvPr>
        <xdr:cNvGrpSpPr>
          <a:grpSpLocks/>
        </xdr:cNvGrpSpPr>
      </xdr:nvGrpSpPr>
      <xdr:grpSpPr bwMode="auto">
        <a:xfrm>
          <a:off x="425450" y="2514600"/>
          <a:ext cx="819150" cy="266700"/>
          <a:chOff x="247651" y="1685925"/>
          <a:chExt cx="826462" cy="285750"/>
        </a:xfrm>
      </xdr:grpSpPr>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00366" y="1685925"/>
            <a:ext cx="673747"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乳用牛</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247651"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552450</xdr:colOff>
      <xdr:row>13</xdr:row>
      <xdr:rowOff>152400</xdr:rowOff>
    </xdr:from>
    <xdr:to>
      <xdr:col>5</xdr:col>
      <xdr:colOff>57150</xdr:colOff>
      <xdr:row>15</xdr:row>
      <xdr:rowOff>95250</xdr:rowOff>
    </xdr:to>
    <xdr:grpSp>
      <xdr:nvGrpSpPr>
        <xdr:cNvPr id="17731" name="グループ化 75">
          <a:extLst>
            <a:ext uri="{FF2B5EF4-FFF2-40B4-BE49-F238E27FC236}">
              <a16:creationId xmlns:a16="http://schemas.microsoft.com/office/drawing/2014/main" id="{00000000-0008-0000-0100-000043450000}"/>
            </a:ext>
          </a:extLst>
        </xdr:cNvPr>
        <xdr:cNvGrpSpPr>
          <a:grpSpLocks/>
        </xdr:cNvGrpSpPr>
      </xdr:nvGrpSpPr>
      <xdr:grpSpPr bwMode="auto">
        <a:xfrm>
          <a:off x="1543050" y="2514600"/>
          <a:ext cx="762000" cy="266700"/>
          <a:chOff x="247649" y="1685925"/>
          <a:chExt cx="826464" cy="285750"/>
        </a:xfrm>
      </xdr:grpSpPr>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0366" y="1685925"/>
            <a:ext cx="673747"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肉用牛</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247649" y="1685925"/>
                <a:ext cx="20954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247650</xdr:colOff>
      <xdr:row>13</xdr:row>
      <xdr:rowOff>161925</xdr:rowOff>
    </xdr:from>
    <xdr:to>
      <xdr:col>6</xdr:col>
      <xdr:colOff>438150</xdr:colOff>
      <xdr:row>15</xdr:row>
      <xdr:rowOff>104775</xdr:rowOff>
    </xdr:to>
    <xdr:grpSp>
      <xdr:nvGrpSpPr>
        <xdr:cNvPr id="17732" name="グループ化 78">
          <a:extLst>
            <a:ext uri="{FF2B5EF4-FFF2-40B4-BE49-F238E27FC236}">
              <a16:creationId xmlns:a16="http://schemas.microsoft.com/office/drawing/2014/main" id="{00000000-0008-0000-0100-000044450000}"/>
            </a:ext>
          </a:extLst>
        </xdr:cNvPr>
        <xdr:cNvGrpSpPr>
          <a:grpSpLocks/>
        </xdr:cNvGrpSpPr>
      </xdr:nvGrpSpPr>
      <xdr:grpSpPr bwMode="auto">
        <a:xfrm>
          <a:off x="2495550" y="2520950"/>
          <a:ext cx="819150" cy="266700"/>
          <a:chOff x="247649" y="1685925"/>
          <a:chExt cx="826464" cy="285750"/>
        </a:xfrm>
      </xdr:grpSpPr>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99182" y="1685925"/>
            <a:ext cx="574931"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養豚</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247649"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638175</xdr:colOff>
      <xdr:row>14</xdr:row>
      <xdr:rowOff>0</xdr:rowOff>
    </xdr:from>
    <xdr:to>
      <xdr:col>8</xdr:col>
      <xdr:colOff>247650</xdr:colOff>
      <xdr:row>15</xdr:row>
      <xdr:rowOff>114300</xdr:rowOff>
    </xdr:to>
    <xdr:grpSp>
      <xdr:nvGrpSpPr>
        <xdr:cNvPr id="17733" name="グループ化 81">
          <a:extLst>
            <a:ext uri="{FF2B5EF4-FFF2-40B4-BE49-F238E27FC236}">
              <a16:creationId xmlns:a16="http://schemas.microsoft.com/office/drawing/2014/main" id="{00000000-0008-0000-0100-000045450000}"/>
            </a:ext>
          </a:extLst>
        </xdr:cNvPr>
        <xdr:cNvGrpSpPr>
          <a:grpSpLocks/>
        </xdr:cNvGrpSpPr>
      </xdr:nvGrpSpPr>
      <xdr:grpSpPr bwMode="auto">
        <a:xfrm>
          <a:off x="3502025" y="2524125"/>
          <a:ext cx="879475" cy="276225"/>
          <a:chOff x="247650" y="1685925"/>
          <a:chExt cx="925279" cy="285750"/>
        </a:xfrm>
      </xdr:grpSpPr>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4266" y="1685925"/>
            <a:ext cx="718663"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採卵鶏</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342900</xdr:colOff>
      <xdr:row>14</xdr:row>
      <xdr:rowOff>9525</xdr:rowOff>
    </xdr:from>
    <xdr:to>
      <xdr:col>9</xdr:col>
      <xdr:colOff>638175</xdr:colOff>
      <xdr:row>15</xdr:row>
      <xdr:rowOff>123825</xdr:rowOff>
    </xdr:to>
    <xdr:grpSp>
      <xdr:nvGrpSpPr>
        <xdr:cNvPr id="17734" name="グループ化 86">
          <a:extLst>
            <a:ext uri="{FF2B5EF4-FFF2-40B4-BE49-F238E27FC236}">
              <a16:creationId xmlns:a16="http://schemas.microsoft.com/office/drawing/2014/main" id="{00000000-0008-0000-0100-000046450000}"/>
            </a:ext>
          </a:extLst>
        </xdr:cNvPr>
        <xdr:cNvGrpSpPr>
          <a:grpSpLocks/>
        </xdr:cNvGrpSpPr>
      </xdr:nvGrpSpPr>
      <xdr:grpSpPr bwMode="auto">
        <a:xfrm>
          <a:off x="4476750" y="2530475"/>
          <a:ext cx="911225" cy="276225"/>
          <a:chOff x="247650" y="1685925"/>
          <a:chExt cx="925278" cy="285750"/>
        </a:xfrm>
      </xdr:grpSpPr>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27316" y="1685925"/>
            <a:ext cx="745612"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肉用鶏</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247650" y="1685925"/>
                <a:ext cx="209548"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66675</xdr:colOff>
      <xdr:row>16</xdr:row>
      <xdr:rowOff>38100</xdr:rowOff>
    </xdr:from>
    <xdr:to>
      <xdr:col>8</xdr:col>
      <xdr:colOff>542925</xdr:colOff>
      <xdr:row>17</xdr:row>
      <xdr:rowOff>133350</xdr:rowOff>
    </xdr:to>
    <xdr:grpSp>
      <xdr:nvGrpSpPr>
        <xdr:cNvPr id="17739" name="グループ化 81">
          <a:extLst>
            <a:ext uri="{FF2B5EF4-FFF2-40B4-BE49-F238E27FC236}">
              <a16:creationId xmlns:a16="http://schemas.microsoft.com/office/drawing/2014/main" id="{00000000-0008-0000-0100-00004B450000}"/>
            </a:ext>
          </a:extLst>
        </xdr:cNvPr>
        <xdr:cNvGrpSpPr>
          <a:grpSpLocks/>
        </xdr:cNvGrpSpPr>
      </xdr:nvGrpSpPr>
      <xdr:grpSpPr bwMode="auto">
        <a:xfrm>
          <a:off x="425450" y="2886075"/>
          <a:ext cx="4248150" cy="257175"/>
          <a:chOff x="247650" y="1675765"/>
          <a:chExt cx="697244" cy="286385"/>
        </a:xfrm>
      </xdr:grpSpPr>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270795" y="1675765"/>
            <a:ext cx="674099" cy="28638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その他（　　　　　　　　　　　　　　　　　　　　　　　　　　　　　　　　）</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mc:AlternateContent xmlns:mc="http://schemas.openxmlformats.org/markup-compatibility/2006">
        <mc:Choice xmlns:a14="http://schemas.microsoft.com/office/drawing/2010/main" Requires="a14">
          <xdr:sp macro="" textlink="">
            <xdr:nvSpPr>
              <xdr:cNvPr id="10440" name="Check Box 1224" hidden="1">
                <a:extLst>
                  <a:ext uri="{63B3BB69-23CF-44E3-9099-C40C66FF867C}">
                    <a14:compatExt spid="_x0000_s10440"/>
                  </a:ext>
                  <a:ext uri="{FF2B5EF4-FFF2-40B4-BE49-F238E27FC236}">
                    <a16:creationId xmlns:a16="http://schemas.microsoft.com/office/drawing/2014/main" id="{00000000-0008-0000-0100-0000C8280000}"/>
                  </a:ext>
                </a:extLst>
              </xdr:cNvPr>
              <xdr:cNvSpPr/>
            </xdr:nvSpPr>
            <xdr:spPr bwMode="auto">
              <a:xfrm>
                <a:off x="247650"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590550</xdr:colOff>
      <xdr:row>6</xdr:row>
      <xdr:rowOff>104775</xdr:rowOff>
    </xdr:from>
    <xdr:to>
      <xdr:col>10</xdr:col>
      <xdr:colOff>400050</xdr:colOff>
      <xdr:row>9</xdr:row>
      <xdr:rowOff>0</xdr:rowOff>
    </xdr:to>
    <xdr:grpSp>
      <xdr:nvGrpSpPr>
        <xdr:cNvPr id="17740" name="グループ化 21">
          <a:extLst>
            <a:ext uri="{FF2B5EF4-FFF2-40B4-BE49-F238E27FC236}">
              <a16:creationId xmlns:a16="http://schemas.microsoft.com/office/drawing/2014/main" id="{00000000-0008-0000-0100-00004C450000}"/>
            </a:ext>
          </a:extLst>
        </xdr:cNvPr>
        <xdr:cNvGrpSpPr>
          <a:grpSpLocks/>
        </xdr:cNvGrpSpPr>
      </xdr:nvGrpSpPr>
      <xdr:grpSpPr bwMode="auto">
        <a:xfrm>
          <a:off x="4095750" y="1330325"/>
          <a:ext cx="1695450" cy="384175"/>
          <a:chOff x="247650" y="1685925"/>
          <a:chExt cx="2485948" cy="315059"/>
        </a:xfrm>
      </xdr:grpSpPr>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64735" y="1715233"/>
            <a:ext cx="2168863"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水稲　</a:t>
            </a:r>
            <a:r>
              <a:rPr kumimoji="1" lang="en-US" altLang="ja-JP" sz="1200"/>
              <a:t>+</a:t>
            </a:r>
            <a:r>
              <a:rPr kumimoji="1" lang="ja-JP" altLang="en-US" sz="1200"/>
              <a:t>　麦　</a:t>
            </a:r>
            <a:r>
              <a:rPr kumimoji="1" lang="en-US" altLang="ja-JP" sz="1200"/>
              <a:t>+</a:t>
            </a:r>
            <a:r>
              <a:rPr kumimoji="1" lang="ja-JP" altLang="en-US" sz="1200"/>
              <a:t>　大豆</a:t>
            </a:r>
          </a:p>
        </xdr:txBody>
      </xdr:sp>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247650" y="1685925"/>
                <a:ext cx="2095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257175</xdr:colOff>
      <xdr:row>6</xdr:row>
      <xdr:rowOff>19050</xdr:rowOff>
    </xdr:from>
    <xdr:to>
      <xdr:col>14</xdr:col>
      <xdr:colOff>1562100</xdr:colOff>
      <xdr:row>7</xdr:row>
      <xdr:rowOff>114300</xdr:rowOff>
    </xdr:to>
    <xdr:grpSp>
      <xdr:nvGrpSpPr>
        <xdr:cNvPr id="6613" name="グループ化 92">
          <a:extLst>
            <a:ext uri="{FF2B5EF4-FFF2-40B4-BE49-F238E27FC236}">
              <a16:creationId xmlns:a16="http://schemas.microsoft.com/office/drawing/2014/main" id="{00000000-0008-0000-0700-0000D5190000}"/>
            </a:ext>
          </a:extLst>
        </xdr:cNvPr>
        <xdr:cNvGrpSpPr>
          <a:grpSpLocks/>
        </xdr:cNvGrpSpPr>
      </xdr:nvGrpSpPr>
      <xdr:grpSpPr bwMode="auto">
        <a:xfrm>
          <a:off x="11452679" y="1311729"/>
          <a:ext cx="1308100" cy="326571"/>
          <a:chOff x="247650" y="1685925"/>
          <a:chExt cx="1006128" cy="285750"/>
        </a:xfrm>
      </xdr:grpSpPr>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401874" y="1685925"/>
            <a:ext cx="85190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農産物加工</a:t>
            </a:r>
          </a:p>
        </xdr:txBody>
      </xdr:sp>
      <mc:AlternateContent xmlns:mc="http://schemas.openxmlformats.org/markup-compatibility/2006">
        <mc:Choice xmlns:a14="http://schemas.microsoft.com/office/drawing/2010/main" Requires="a14">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247650"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238125</xdr:colOff>
      <xdr:row>8</xdr:row>
      <xdr:rowOff>57150</xdr:rowOff>
    </xdr:from>
    <xdr:to>
      <xdr:col>14</xdr:col>
      <xdr:colOff>1543050</xdr:colOff>
      <xdr:row>9</xdr:row>
      <xdr:rowOff>152400</xdr:rowOff>
    </xdr:to>
    <xdr:grpSp>
      <xdr:nvGrpSpPr>
        <xdr:cNvPr id="6614" name="グループ化 92">
          <a:extLst>
            <a:ext uri="{FF2B5EF4-FFF2-40B4-BE49-F238E27FC236}">
              <a16:creationId xmlns:a16="http://schemas.microsoft.com/office/drawing/2014/main" id="{00000000-0008-0000-0700-0000D6190000}"/>
            </a:ext>
          </a:extLst>
        </xdr:cNvPr>
        <xdr:cNvGrpSpPr>
          <a:grpSpLocks/>
        </xdr:cNvGrpSpPr>
      </xdr:nvGrpSpPr>
      <xdr:grpSpPr bwMode="auto">
        <a:xfrm>
          <a:off x="11433629" y="1812471"/>
          <a:ext cx="1308100" cy="326572"/>
          <a:chOff x="247650" y="1685925"/>
          <a:chExt cx="1006128" cy="285750"/>
        </a:xfrm>
      </xdr:grpSpPr>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401874" y="1685925"/>
            <a:ext cx="85190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直売所運営</a:t>
            </a:r>
          </a:p>
        </xdr:txBody>
      </xdr:sp>
      <mc:AlternateContent xmlns:mc="http://schemas.openxmlformats.org/markup-compatibility/2006">
        <mc:Choice xmlns:a14="http://schemas.microsoft.com/office/drawing/2010/main" Requires="a14">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247650"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228600</xdr:colOff>
      <xdr:row>11</xdr:row>
      <xdr:rowOff>0</xdr:rowOff>
    </xdr:from>
    <xdr:to>
      <xdr:col>14</xdr:col>
      <xdr:colOff>1771650</xdr:colOff>
      <xdr:row>14</xdr:row>
      <xdr:rowOff>95250</xdr:rowOff>
    </xdr:to>
    <xdr:grpSp>
      <xdr:nvGrpSpPr>
        <xdr:cNvPr id="6615" name="グループ化 92">
          <a:extLst>
            <a:ext uri="{FF2B5EF4-FFF2-40B4-BE49-F238E27FC236}">
              <a16:creationId xmlns:a16="http://schemas.microsoft.com/office/drawing/2014/main" id="{00000000-0008-0000-0700-0000D7190000}"/>
            </a:ext>
          </a:extLst>
        </xdr:cNvPr>
        <xdr:cNvGrpSpPr>
          <a:grpSpLocks/>
        </xdr:cNvGrpSpPr>
      </xdr:nvGrpSpPr>
      <xdr:grpSpPr bwMode="auto">
        <a:xfrm>
          <a:off x="11427279" y="2449286"/>
          <a:ext cx="1438275" cy="789214"/>
          <a:chOff x="247650" y="1685925"/>
          <a:chExt cx="1189727" cy="660181"/>
        </a:xfrm>
      </xdr:grpSpPr>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401874" y="1685925"/>
            <a:ext cx="1035503" cy="660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その他</a:t>
            </a:r>
            <a:endParaRPr kumimoji="1" lang="en-US" altLang="ja-JP" sz="1200"/>
          </a:p>
          <a:p>
            <a:pPr>
              <a:lnSpc>
                <a:spcPts val="1400"/>
              </a:lnSpc>
            </a:pPr>
            <a:r>
              <a:rPr kumimoji="1" lang="ja-JP" altLang="en-US" sz="1200"/>
              <a:t>（　　　　　　　　）</a:t>
            </a:r>
          </a:p>
        </xdr:txBody>
      </xdr:sp>
      <mc:AlternateContent xmlns:mc="http://schemas.openxmlformats.org/markup-compatibility/2006">
        <mc:Choice xmlns:a14="http://schemas.microsoft.com/office/drawing/2010/main" Requires="a14">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247650" y="1685925"/>
                <a:ext cx="2095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49</xdr:col>
      <xdr:colOff>381000</xdr:colOff>
      <xdr:row>4</xdr:row>
      <xdr:rowOff>173182</xdr:rowOff>
    </xdr:from>
    <xdr:to>
      <xdr:col>56</xdr:col>
      <xdr:colOff>125329</xdr:colOff>
      <xdr:row>21</xdr:row>
      <xdr:rowOff>202236</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020818" y="1056409"/>
          <a:ext cx="4593420" cy="3561963"/>
        </a:xfrm>
        <a:prstGeom prst="rect">
          <a:avLst/>
        </a:prstGeom>
        <a:ln>
          <a:solidFill>
            <a:schemeClr val="accent1"/>
          </a:solidFill>
        </a:ln>
      </xdr:spPr>
    </xdr:pic>
    <xdr:clientData/>
  </xdr:twoCellAnchor>
  <xdr:twoCellAnchor editAs="oneCell">
    <xdr:from>
      <xdr:col>49</xdr:col>
      <xdr:colOff>345498</xdr:colOff>
      <xdr:row>22</xdr:row>
      <xdr:rowOff>51088</xdr:rowOff>
    </xdr:from>
    <xdr:to>
      <xdr:col>56</xdr:col>
      <xdr:colOff>96754</xdr:colOff>
      <xdr:row>39</xdr:row>
      <xdr:rowOff>80142</xdr:rowOff>
    </xdr:to>
    <xdr:pic>
      <xdr:nvPicPr>
        <xdr:cNvPr id="3" name="図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7985316" y="4675043"/>
          <a:ext cx="4600347" cy="3561963"/>
        </a:xfrm>
        <a:prstGeom prst="rect">
          <a:avLst/>
        </a:prstGeom>
        <a:ln>
          <a:solidFill>
            <a:schemeClr val="accent1"/>
          </a:solidFill>
        </a:ln>
      </xdr:spPr>
    </xdr:pic>
    <xdr:clientData/>
  </xdr:twoCellAnchor>
  <xdr:twoCellAnchor editAs="oneCell">
    <xdr:from>
      <xdr:col>49</xdr:col>
      <xdr:colOff>363682</xdr:colOff>
      <xdr:row>40</xdr:row>
      <xdr:rowOff>86591</xdr:rowOff>
    </xdr:from>
    <xdr:to>
      <xdr:col>56</xdr:col>
      <xdr:colOff>87229</xdr:colOff>
      <xdr:row>56</xdr:row>
      <xdr:rowOff>190979</xdr:rowOff>
    </xdr:to>
    <xdr:pic>
      <xdr:nvPicPr>
        <xdr:cNvPr id="4" name="図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28003500" y="8451273"/>
          <a:ext cx="4572638" cy="3429479"/>
        </a:xfrm>
        <a:prstGeom prst="rect">
          <a:avLst/>
        </a:prstGeom>
        <a:ln>
          <a:solidFill>
            <a:schemeClr val="accent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21167</xdr:colOff>
      <xdr:row>22</xdr:row>
      <xdr:rowOff>84667</xdr:rowOff>
    </xdr:from>
    <xdr:to>
      <xdr:col>10</xdr:col>
      <xdr:colOff>648055</xdr:colOff>
      <xdr:row>25</xdr:row>
      <xdr:rowOff>218513</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2106084" y="5683250"/>
          <a:ext cx="7992888" cy="864096"/>
        </a:xfrm>
        <a:prstGeom prst="rect">
          <a:avLst/>
        </a:prstGeom>
        <a:solidFill>
          <a:schemeClr val="bg1"/>
        </a:solidFill>
        <a:ln w="19050">
          <a:solidFill>
            <a:schemeClr val="tx1"/>
          </a:solidFill>
          <a:prstDash val="solid"/>
        </a:ln>
      </xdr:spPr>
      <xdr:txBody>
        <a:bodyPr wrap="square" anchor="ctr" anchorCtr="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r>
            <a:rPr lang="ja-JP" altLang="ja-JP" sz="1600"/>
            <a:t>国や自治体（県・市町）が</a:t>
          </a:r>
          <a:r>
            <a:rPr lang="ja-JP" altLang="en-US" sz="1600"/>
            <a:t>農協や日本政策金融公庫等と協力して、政策に合致</a:t>
          </a:r>
        </a:p>
        <a:p>
          <a:r>
            <a:rPr lang="ja-JP" altLang="en-US" sz="1600"/>
            <a:t>する経営を行う農業経営者等へ、低利または無利子で行う融資制度</a:t>
          </a:r>
          <a:endParaRPr lang="ja-JP" altLang="ja-JP" sz="1600"/>
        </a:p>
      </xdr:txBody>
    </xdr:sp>
    <xdr:clientData/>
  </xdr:twoCellAnchor>
  <xdr:twoCellAnchor>
    <xdr:from>
      <xdr:col>12</xdr:col>
      <xdr:colOff>0</xdr:colOff>
      <xdr:row>24</xdr:row>
      <xdr:rowOff>155181</xdr:rowOff>
    </xdr:from>
    <xdr:to>
      <xdr:col>28</xdr:col>
      <xdr:colOff>268942</xdr:colOff>
      <xdr:row>52</xdr:row>
      <xdr:rowOff>112059</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0858500" y="6307210"/>
          <a:ext cx="11923060" cy="4853849"/>
        </a:xfrm>
        <a:prstGeom prst="rect">
          <a:avLst/>
        </a:prstGeom>
        <a:solidFill>
          <a:schemeClr val="bg1"/>
        </a:solidFill>
        <a:ln>
          <a:solidFill>
            <a:schemeClr val="tx1"/>
          </a:solidFill>
        </a:ln>
      </xdr:spPr>
      <xdr:txBody>
        <a:bodyPr wrap="square">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r>
            <a:rPr lang="ja-JP" altLang="en-US" sz="2800">
              <a:latin typeface="+mn-ea"/>
            </a:rPr>
            <a:t>資金用途</a:t>
          </a:r>
          <a:r>
            <a:rPr lang="ja-JP" altLang="en-US">
              <a:latin typeface="+mn-ea"/>
            </a:rPr>
            <a:t>　　　</a:t>
          </a:r>
          <a:r>
            <a:rPr lang="ja-JP" altLang="en-US" sz="2400">
              <a:latin typeface="+mn-ea"/>
            </a:rPr>
            <a:t>　借入金の使い道（目的）の範囲が、制度資金により決められている。　</a:t>
          </a:r>
          <a:endParaRPr lang="ja-JP" altLang="en-US" sz="600">
            <a:latin typeface="+mn-ea"/>
          </a:endParaRPr>
        </a:p>
        <a:p>
          <a:r>
            <a:rPr lang="ja-JP" altLang="en-US" sz="2800">
              <a:latin typeface="+mn-ea"/>
            </a:rPr>
            <a:t>金　　利</a:t>
          </a:r>
          <a:r>
            <a:rPr lang="ja-JP" altLang="en-US">
              <a:latin typeface="+mn-ea"/>
            </a:rPr>
            <a:t>　　　　　　　　</a:t>
          </a:r>
          <a:r>
            <a:rPr lang="ja-JP" altLang="en-US" sz="2400">
              <a:latin typeface="+mn-ea"/>
            </a:rPr>
            <a:t>借りた元金に対して支払わなければならない費用。</a:t>
          </a:r>
          <a:endParaRPr lang="en-US" altLang="ja-JP" sz="2400">
            <a:latin typeface="+mn-ea"/>
          </a:endParaRPr>
        </a:p>
        <a:p>
          <a:r>
            <a:rPr lang="ja-JP" altLang="en-US" sz="2400">
              <a:latin typeface="+mn-ea"/>
            </a:rPr>
            <a:t>　　　　　　　　　　（利息）の割合で、％で表示される</a:t>
          </a:r>
          <a:endParaRPr lang="en-US" altLang="ja-JP" sz="1050">
            <a:latin typeface="+mn-ea"/>
          </a:endParaRPr>
        </a:p>
        <a:p>
          <a:r>
            <a:rPr lang="ja-JP" altLang="en-US" sz="2800">
              <a:latin typeface="+mn-ea"/>
            </a:rPr>
            <a:t>返済期間</a:t>
          </a:r>
          <a:r>
            <a:rPr lang="ja-JP" altLang="en-US" sz="3200">
              <a:latin typeface="+mn-ea"/>
            </a:rPr>
            <a:t>　　</a:t>
          </a:r>
          <a:r>
            <a:rPr lang="ja-JP" altLang="en-US" sz="2400">
              <a:latin typeface="+mn-ea"/>
            </a:rPr>
            <a:t>借入を返済する期間。償還期間。</a:t>
          </a:r>
          <a:endParaRPr lang="ja-JP" altLang="en-US" sz="600">
            <a:latin typeface="+mn-ea"/>
          </a:endParaRPr>
        </a:p>
        <a:p>
          <a:r>
            <a:rPr lang="ja-JP" altLang="en-US" sz="2800">
              <a:latin typeface="+mn-ea"/>
            </a:rPr>
            <a:t>据置期間</a:t>
          </a:r>
          <a:r>
            <a:rPr lang="ja-JP" altLang="en-US">
              <a:latin typeface="+mn-ea"/>
            </a:rPr>
            <a:t>　　　　 　</a:t>
          </a:r>
          <a:r>
            <a:rPr lang="ja-JP" altLang="ja-JP" sz="2400">
              <a:latin typeface="+mn-ea"/>
            </a:rPr>
            <a:t>元金の支払いが猶予され</a:t>
          </a:r>
          <a:r>
            <a:rPr lang="ja-JP" altLang="en-US" sz="2400">
              <a:latin typeface="+mn-ea"/>
            </a:rPr>
            <a:t>、</a:t>
          </a:r>
          <a:r>
            <a:rPr lang="ja-JP" altLang="ja-JP" sz="2400">
              <a:latin typeface="+mn-ea"/>
            </a:rPr>
            <a:t>利息のみ</a:t>
          </a:r>
          <a:r>
            <a:rPr lang="ja-JP" altLang="en-US" sz="2400">
              <a:latin typeface="+mn-ea"/>
            </a:rPr>
            <a:t>を</a:t>
          </a:r>
          <a:r>
            <a:rPr lang="ja-JP" altLang="ja-JP" sz="2400">
              <a:latin typeface="+mn-ea"/>
            </a:rPr>
            <a:t>支払</a:t>
          </a:r>
          <a:r>
            <a:rPr lang="ja-JP" altLang="en-US" sz="2400">
              <a:latin typeface="+mn-ea"/>
            </a:rPr>
            <a:t>う</a:t>
          </a:r>
          <a:r>
            <a:rPr lang="ja-JP" altLang="ja-JP" sz="2400">
              <a:latin typeface="+mn-ea"/>
            </a:rPr>
            <a:t>期間</a:t>
          </a:r>
          <a:r>
            <a:rPr lang="ja-JP" altLang="en-US" sz="2400">
              <a:latin typeface="+mn-ea"/>
            </a:rPr>
            <a:t>。   </a:t>
          </a:r>
          <a:endParaRPr lang="en-US" altLang="ja-JP" sz="2400">
            <a:latin typeface="+mn-ea"/>
          </a:endParaRPr>
        </a:p>
        <a:p>
          <a:r>
            <a:rPr lang="ja-JP" altLang="en-US" sz="2400">
              <a:latin typeface="+mn-ea"/>
            </a:rPr>
            <a:t>                     償還期間に含まれる。</a:t>
          </a:r>
          <a:endParaRPr lang="ja-JP" altLang="en-US" sz="600">
            <a:latin typeface="+mn-ea"/>
          </a:endParaRPr>
        </a:p>
        <a:p>
          <a:r>
            <a:rPr lang="ja-JP" altLang="en-US" sz="2800">
              <a:latin typeface="+mn-ea"/>
            </a:rPr>
            <a:t>融資率　　　　</a:t>
          </a:r>
          <a:r>
            <a:rPr lang="ja-JP" altLang="en-US" sz="2400">
              <a:latin typeface="+mn-ea"/>
            </a:rPr>
            <a:t>施設・機械等の</a:t>
          </a:r>
          <a:r>
            <a:rPr lang="ja-JP" altLang="en-US" sz="2400"/>
            <a:t>購入価格に対する融資金額の占める割合</a:t>
          </a:r>
          <a:endParaRPr lang="en-US" altLang="ja-JP" sz="600">
            <a:latin typeface="+mn-ea"/>
          </a:endParaRPr>
        </a:p>
        <a:p>
          <a:r>
            <a:rPr lang="ja-JP" altLang="en-US" sz="2800">
              <a:latin typeface="+mn-ea"/>
            </a:rPr>
            <a:t>融資限度額</a:t>
          </a:r>
          <a:r>
            <a:rPr lang="ja-JP" altLang="en-US" sz="2800">
              <a:solidFill>
                <a:srgbClr val="FF0000"/>
              </a:solidFill>
              <a:latin typeface="+mn-ea"/>
            </a:rPr>
            <a:t>　</a:t>
          </a:r>
          <a:r>
            <a:rPr lang="ja-JP" altLang="en-US" sz="2400">
              <a:latin typeface="+mn-ea"/>
            </a:rPr>
            <a:t>借入できる金額の上限金額</a:t>
          </a:r>
          <a:endParaRPr lang="en-US" altLang="ja-JP" sz="600">
            <a:latin typeface="+mn-ea"/>
          </a:endParaRPr>
        </a:p>
        <a:p>
          <a:r>
            <a:rPr lang="ja-JP" altLang="en-US" sz="2800">
              <a:latin typeface="+mn-ea"/>
            </a:rPr>
            <a:t>機関保証　　</a:t>
          </a:r>
          <a:r>
            <a:rPr lang="ja-JP" altLang="en-US" sz="2800" baseline="0">
              <a:latin typeface="+mn-ea"/>
            </a:rPr>
            <a:t> </a:t>
          </a:r>
          <a:r>
            <a:rPr lang="ja-JP" altLang="ja-JP" sz="2400"/>
            <a:t>保証料を支払うことによって</a:t>
          </a:r>
          <a:r>
            <a:rPr lang="ja-JP" altLang="en-US" sz="2400"/>
            <a:t>保証機関</a:t>
          </a:r>
          <a:r>
            <a:rPr lang="ja-JP" altLang="ja-JP" sz="2400"/>
            <a:t>が</a:t>
          </a:r>
          <a:r>
            <a:rPr lang="ja-JP" altLang="en-US" sz="2400"/>
            <a:t>連帯保証人</a:t>
          </a:r>
          <a:r>
            <a:rPr lang="ja-JP" altLang="ja-JP" sz="2400"/>
            <a:t>の役割を果たす制度。</a:t>
          </a:r>
          <a:endParaRPr lang="en-US" altLang="ja-JP" sz="2400"/>
        </a:p>
        <a:p>
          <a:r>
            <a:rPr lang="en-US" altLang="ja-JP" sz="2400" baseline="0"/>
            <a:t>                        </a:t>
          </a:r>
          <a:r>
            <a:rPr lang="ja-JP" altLang="en-US" sz="2400"/>
            <a:t>三重県農業信用基金協会等</a:t>
          </a:r>
          <a:endParaRPr lang="ja-JP" altLang="en-US" sz="2800">
            <a:latin typeface="+mn-ea"/>
          </a:endParaRPr>
        </a:p>
      </xdr:txBody>
    </xdr:sp>
    <xdr:clientData/>
  </xdr:twoCellAnchor>
  <xdr:twoCellAnchor>
    <xdr:from>
      <xdr:col>12</xdr:col>
      <xdr:colOff>11207</xdr:colOff>
      <xdr:row>22</xdr:row>
      <xdr:rowOff>0</xdr:rowOff>
    </xdr:from>
    <xdr:to>
      <xdr:col>28</xdr:col>
      <xdr:colOff>280147</xdr:colOff>
      <xdr:row>24</xdr:row>
      <xdr:rowOff>89230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0869707" y="5658971"/>
          <a:ext cx="11923058" cy="582288"/>
        </a:xfrm>
        <a:prstGeom prst="rect">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3200" b="1">
              <a:solidFill>
                <a:schemeClr val="tx1"/>
              </a:solidFill>
            </a:rPr>
            <a:t>資　金  </a:t>
          </a:r>
          <a:r>
            <a:rPr lang="ja-JP" altLang="en-US" sz="3200" b="1">
              <a:solidFill>
                <a:schemeClr val="tx1"/>
              </a:solidFill>
            </a:rPr>
            <a:t>用　語</a:t>
          </a:r>
          <a:endParaRPr kumimoji="1" lang="ja-JP" altLang="en-US" sz="3200" b="1">
            <a:solidFill>
              <a:schemeClr val="tx1"/>
            </a:solidFill>
          </a:endParaRPr>
        </a:p>
      </xdr:txBody>
    </xdr:sp>
    <xdr:clientData/>
  </xdr:twoCellAnchor>
  <xdr:twoCellAnchor editAs="oneCell">
    <xdr:from>
      <xdr:col>11</xdr:col>
      <xdr:colOff>691859</xdr:colOff>
      <xdr:row>54</xdr:row>
      <xdr:rowOff>84905</xdr:rowOff>
    </xdr:from>
    <xdr:to>
      <xdr:col>28</xdr:col>
      <xdr:colOff>261937</xdr:colOff>
      <xdr:row>105</xdr:row>
      <xdr:rowOff>30395</xdr:rowOff>
    </xdr:to>
    <xdr:pic>
      <xdr:nvPicPr>
        <xdr:cNvPr id="6" name="図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10835984" y="11252968"/>
          <a:ext cx="11714453" cy="8446552"/>
        </a:xfrm>
        <a:prstGeom prst="rect">
          <a:avLst/>
        </a:prstGeom>
        <a:ln>
          <a:solidFill>
            <a:schemeClr val="accent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459441</xdr:colOff>
      <xdr:row>1</xdr:row>
      <xdr:rowOff>122704</xdr:rowOff>
    </xdr:from>
    <xdr:to>
      <xdr:col>30</xdr:col>
      <xdr:colOff>1</xdr:colOff>
      <xdr:row>12</xdr:row>
      <xdr:rowOff>236095</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382500" y="391645"/>
          <a:ext cx="5009030" cy="3721685"/>
        </a:xfrm>
        <a:prstGeom prst="rect">
          <a:avLst/>
        </a:prstGeom>
        <a:ln>
          <a:solidFill>
            <a:schemeClr val="accent1"/>
          </a:solidFill>
        </a:ln>
      </xdr:spPr>
    </xdr:pic>
    <xdr:clientData/>
  </xdr:twoCellAnchor>
  <xdr:twoCellAnchor editAs="oneCell">
    <xdr:from>
      <xdr:col>22</xdr:col>
      <xdr:colOff>504263</xdr:colOff>
      <xdr:row>15</xdr:row>
      <xdr:rowOff>56030</xdr:rowOff>
    </xdr:from>
    <xdr:to>
      <xdr:col>29</xdr:col>
      <xdr:colOff>649941</xdr:colOff>
      <xdr:row>28</xdr:row>
      <xdr:rowOff>112060</xdr:rowOff>
    </xdr:to>
    <xdr:pic>
      <xdr:nvPicPr>
        <xdr:cNvPr id="3" name="図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12427322" y="4628030"/>
          <a:ext cx="4930589" cy="3697942"/>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13606</xdr:colOff>
      <xdr:row>2</xdr:row>
      <xdr:rowOff>27214</xdr:rowOff>
    </xdr:from>
    <xdr:to>
      <xdr:col>30</xdr:col>
      <xdr:colOff>269660</xdr:colOff>
      <xdr:row>12</xdr:row>
      <xdr:rowOff>279078</xdr:rowOff>
    </xdr:to>
    <xdr:pic>
      <xdr:nvPicPr>
        <xdr:cNvPr id="2" name="図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2641035" y="476250"/>
          <a:ext cx="5018555" cy="3735292"/>
        </a:xfrm>
        <a:prstGeom prst="rect">
          <a:avLst/>
        </a:prstGeom>
        <a:ln>
          <a:solidFill>
            <a:schemeClr val="accent1"/>
          </a:solidFill>
        </a:ln>
      </xdr:spPr>
    </xdr:pic>
    <xdr:clientData/>
  </xdr:twoCellAnchor>
  <xdr:twoCellAnchor editAs="oneCell">
    <xdr:from>
      <xdr:col>23</xdr:col>
      <xdr:colOff>58428</xdr:colOff>
      <xdr:row>15</xdr:row>
      <xdr:rowOff>102534</xdr:rowOff>
    </xdr:from>
    <xdr:to>
      <xdr:col>30</xdr:col>
      <xdr:colOff>236041</xdr:colOff>
      <xdr:row>30</xdr:row>
      <xdr:rowOff>9526</xdr:rowOff>
    </xdr:to>
    <xdr:pic>
      <xdr:nvPicPr>
        <xdr:cNvPr id="3" name="図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12685857" y="4742570"/>
          <a:ext cx="4940114" cy="3812242"/>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419100</xdr:colOff>
      <xdr:row>3</xdr:row>
      <xdr:rowOff>266700</xdr:rowOff>
    </xdr:from>
    <xdr:to>
      <xdr:col>15</xdr:col>
      <xdr:colOff>204506</xdr:colOff>
      <xdr:row>5</xdr:row>
      <xdr:rowOff>19050</xdr:rowOff>
    </xdr:to>
    <xdr:sp macro="" textlink="">
      <xdr:nvSpPr>
        <xdr:cNvPr id="2" name="AutoShape 1">
          <a:extLst>
            <a:ext uri="{FF2B5EF4-FFF2-40B4-BE49-F238E27FC236}">
              <a16:creationId xmlns:a16="http://schemas.microsoft.com/office/drawing/2014/main" id="{00000000-0008-0000-1200-000002000000}"/>
            </a:ext>
          </a:extLst>
        </xdr:cNvPr>
        <xdr:cNvSpPr>
          <a:spLocks noChangeArrowheads="1"/>
        </xdr:cNvSpPr>
      </xdr:nvSpPr>
      <xdr:spPr bwMode="auto">
        <a:xfrm>
          <a:off x="7829550" y="1266825"/>
          <a:ext cx="1842806" cy="571500"/>
        </a:xfrm>
        <a:prstGeom prst="wedgeRoundRectCallout">
          <a:avLst>
            <a:gd name="adj1" fmla="val -66463"/>
            <a:gd name="adj2" fmla="val 57694"/>
            <a:gd name="adj3" fmla="val 16667"/>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80"/>
              </a:solidFill>
              <a:latin typeface="ＭＳ Ｐゴシック"/>
              <a:ea typeface="ＭＳ Ｐゴシック"/>
            </a:rPr>
            <a:t>白色のセルは</a:t>
          </a:r>
        </a:p>
        <a:p>
          <a:pPr algn="l" rtl="0">
            <a:lnSpc>
              <a:spcPts val="1300"/>
            </a:lnSpc>
            <a:defRPr sz="1000"/>
          </a:pPr>
          <a:r>
            <a:rPr lang="ja-JP" altLang="en-US" sz="1200" b="1" i="0" u="none" strike="noStrike" baseline="0">
              <a:solidFill>
                <a:srgbClr val="000080"/>
              </a:solidFill>
              <a:latin typeface="ＭＳ Ｐゴシック"/>
              <a:ea typeface="ＭＳ Ｐゴシック"/>
            </a:rPr>
            <a:t>自動入力されます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4.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5.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6.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21"/>
  <sheetViews>
    <sheetView workbookViewId="0">
      <selection activeCell="E21" sqref="E21"/>
    </sheetView>
  </sheetViews>
  <sheetFormatPr defaultRowHeight="13"/>
  <cols>
    <col min="1" max="1" width="4.90625" customWidth="1"/>
    <col min="2" max="2" width="12" customWidth="1"/>
  </cols>
  <sheetData>
    <row r="1" spans="1:5" ht="21">
      <c r="A1" s="187" t="s">
        <v>365</v>
      </c>
    </row>
    <row r="3" spans="1:5" ht="20.25" customHeight="1">
      <c r="B3" s="350" t="s">
        <v>330</v>
      </c>
      <c r="C3" s="373"/>
      <c r="D3" s="373"/>
      <c r="E3" s="373"/>
    </row>
    <row r="4" spans="1:5" ht="20.25" customHeight="1">
      <c r="B4" s="350" t="s">
        <v>350</v>
      </c>
      <c r="C4" s="373"/>
      <c r="D4" s="373"/>
      <c r="E4" s="373"/>
    </row>
    <row r="5" spans="1:5" ht="20.25" customHeight="1"/>
    <row r="6" spans="1:5" ht="24" customHeight="1">
      <c r="B6" t="s">
        <v>127</v>
      </c>
    </row>
    <row r="7" spans="1:5" ht="24" customHeight="1">
      <c r="B7" t="s">
        <v>572</v>
      </c>
    </row>
    <row r="8" spans="1:5" ht="24" customHeight="1">
      <c r="B8" t="s">
        <v>573</v>
      </c>
    </row>
    <row r="9" spans="1:5" ht="24" customHeight="1">
      <c r="B9" t="s">
        <v>574</v>
      </c>
    </row>
    <row r="10" spans="1:5" ht="24" customHeight="1">
      <c r="B10" t="s">
        <v>575</v>
      </c>
    </row>
    <row r="11" spans="1:5" ht="24" customHeight="1">
      <c r="B11" t="s">
        <v>576</v>
      </c>
    </row>
    <row r="12" spans="1:5" ht="24" customHeight="1">
      <c r="B12" t="s">
        <v>569</v>
      </c>
    </row>
    <row r="13" spans="1:5" ht="24" customHeight="1">
      <c r="B13" t="s">
        <v>570</v>
      </c>
    </row>
    <row r="14" spans="1:5" ht="24" customHeight="1">
      <c r="B14" t="s">
        <v>577</v>
      </c>
    </row>
    <row r="15" spans="1:5" ht="24" customHeight="1">
      <c r="B15" t="s">
        <v>578</v>
      </c>
    </row>
    <row r="16" spans="1:5" ht="24" customHeight="1">
      <c r="B16" t="s">
        <v>579</v>
      </c>
    </row>
    <row r="17" spans="2:2" ht="24" customHeight="1">
      <c r="B17" t="s">
        <v>580</v>
      </c>
    </row>
    <row r="18" spans="2:2" ht="24" customHeight="1">
      <c r="B18" t="s">
        <v>581</v>
      </c>
    </row>
    <row r="19" spans="2:2" ht="24" customHeight="1">
      <c r="B19" t="s">
        <v>329</v>
      </c>
    </row>
    <row r="20" spans="2:2" ht="24" customHeight="1"/>
    <row r="21" spans="2:2" ht="24" customHeight="1"/>
  </sheetData>
  <phoneticPr fontId="2"/>
  <pageMargins left="1.1023622047244095" right="1.1023622047244095" top="1.1417322834645669" bottom="0.74803149606299213" header="0.31496062992125984" footer="0.31496062992125984"/>
  <pageSetup paperSize="9" scale="1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18"/>
  <sheetViews>
    <sheetView workbookViewId="0">
      <selection activeCell="B1" sqref="B1"/>
    </sheetView>
  </sheetViews>
  <sheetFormatPr defaultColWidth="9" defaultRowHeight="13"/>
  <cols>
    <col min="1" max="1" width="3.26953125" style="1" customWidth="1"/>
    <col min="2" max="2" width="8.26953125" style="1" customWidth="1"/>
    <col min="3" max="3" width="43.7265625" style="1" customWidth="1"/>
    <col min="4" max="4" width="36.453125" style="1" customWidth="1"/>
    <col min="5" max="16384" width="9" style="1"/>
  </cols>
  <sheetData>
    <row r="1" spans="2:4" ht="21">
      <c r="B1" s="14" t="s">
        <v>569</v>
      </c>
    </row>
    <row r="3" spans="2:4" ht="15.75" customHeight="1">
      <c r="B3" s="1" t="s">
        <v>292</v>
      </c>
    </row>
    <row r="4" spans="2:4" ht="33">
      <c r="B4" s="20"/>
      <c r="C4" s="21" t="s">
        <v>143</v>
      </c>
      <c r="D4" s="22" t="s">
        <v>130</v>
      </c>
    </row>
    <row r="5" spans="2:4" ht="90" customHeight="1">
      <c r="B5" s="23" t="s">
        <v>131</v>
      </c>
      <c r="C5" s="227" t="s">
        <v>141</v>
      </c>
      <c r="D5" s="228" t="s">
        <v>276</v>
      </c>
    </row>
    <row r="6" spans="2:4" ht="90" customHeight="1">
      <c r="B6" s="23" t="s">
        <v>132</v>
      </c>
      <c r="C6" s="227" t="s">
        <v>142</v>
      </c>
      <c r="D6" s="228"/>
    </row>
    <row r="7" spans="2:4" ht="90" customHeight="1">
      <c r="B7" s="23" t="s">
        <v>133</v>
      </c>
      <c r="C7" s="227" t="s">
        <v>134</v>
      </c>
      <c r="D7" s="228"/>
    </row>
    <row r="8" spans="2:4" ht="90" customHeight="1">
      <c r="B8" s="23" t="s">
        <v>135</v>
      </c>
      <c r="C8" s="227" t="s">
        <v>138</v>
      </c>
      <c r="D8" s="228"/>
    </row>
    <row r="9" spans="2:4" ht="90" customHeight="1">
      <c r="B9" s="23" t="s">
        <v>136</v>
      </c>
      <c r="C9" s="227" t="s">
        <v>137</v>
      </c>
      <c r="D9" s="228"/>
    </row>
    <row r="10" spans="2:4" ht="90" customHeight="1">
      <c r="B10" s="23" t="s">
        <v>139</v>
      </c>
      <c r="C10" s="229" t="s">
        <v>170</v>
      </c>
      <c r="D10" s="228"/>
    </row>
    <row r="11" spans="2:4" ht="90" customHeight="1">
      <c r="B11" s="23" t="s">
        <v>140</v>
      </c>
      <c r="C11" s="228"/>
      <c r="D11" s="228"/>
    </row>
    <row r="12" spans="2:4" ht="60" customHeight="1">
      <c r="C12" s="15"/>
      <c r="D12" s="15"/>
    </row>
    <row r="13" spans="2:4" ht="60" customHeight="1">
      <c r="C13" s="15"/>
      <c r="D13" s="15"/>
    </row>
    <row r="14" spans="2:4" ht="60" customHeight="1">
      <c r="C14" s="15"/>
      <c r="D14" s="15"/>
    </row>
    <row r="15" spans="2:4" ht="60" customHeight="1"/>
    <row r="16" spans="2:4" ht="60" customHeight="1"/>
    <row r="17" ht="60" customHeight="1"/>
    <row r="18" ht="60" customHeight="1"/>
  </sheetData>
  <phoneticPr fontId="2"/>
  <pageMargins left="0.78740157480314965" right="0.78740157480314965" top="0.78740157480314965" bottom="0.78740157480314965"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10"/>
  <sheetViews>
    <sheetView zoomScale="90" zoomScaleNormal="90" workbookViewId="0">
      <selection activeCell="E20" sqref="E20"/>
    </sheetView>
  </sheetViews>
  <sheetFormatPr defaultRowHeight="13"/>
  <cols>
    <col min="1" max="1" width="3.90625" customWidth="1"/>
    <col min="2" max="2" width="14" customWidth="1"/>
    <col min="3" max="3" width="6.7265625" customWidth="1"/>
    <col min="4" max="13" width="11.08984375" customWidth="1"/>
  </cols>
  <sheetData>
    <row r="1" spans="2:13" s="1" customFormat="1" ht="21">
      <c r="B1" s="14" t="s">
        <v>570</v>
      </c>
    </row>
    <row r="2" spans="2:13" s="1" customFormat="1" ht="15" customHeight="1">
      <c r="B2" t="s">
        <v>297</v>
      </c>
    </row>
    <row r="3" spans="2:13" ht="13.5" thickBot="1"/>
    <row r="4" spans="2:13" ht="39.75" customHeight="1" thickBot="1">
      <c r="B4" s="193" t="s">
        <v>281</v>
      </c>
      <c r="C4" s="194" t="s">
        <v>167</v>
      </c>
      <c r="D4" s="784" t="s">
        <v>370</v>
      </c>
      <c r="E4" s="195" t="s">
        <v>282</v>
      </c>
      <c r="F4" s="195" t="s">
        <v>283</v>
      </c>
      <c r="G4" s="195" t="s">
        <v>284</v>
      </c>
      <c r="H4" s="195" t="s">
        <v>369</v>
      </c>
      <c r="I4" s="195" t="s">
        <v>491</v>
      </c>
      <c r="J4" s="195" t="s">
        <v>492</v>
      </c>
      <c r="K4" s="195" t="s">
        <v>493</v>
      </c>
      <c r="L4" s="195" t="s">
        <v>494</v>
      </c>
      <c r="M4" s="194" t="s">
        <v>495</v>
      </c>
    </row>
    <row r="5" spans="2:13" ht="50.15" customHeight="1">
      <c r="B5" s="1068" t="s">
        <v>168</v>
      </c>
      <c r="C5" s="178" t="s">
        <v>586</v>
      </c>
      <c r="D5" s="257"/>
      <c r="E5" s="258"/>
      <c r="F5" s="258"/>
      <c r="G5" s="258"/>
      <c r="H5" s="258"/>
      <c r="I5" s="258"/>
      <c r="J5" s="258"/>
      <c r="K5" s="258"/>
      <c r="L5" s="258"/>
      <c r="M5" s="259"/>
    </row>
    <row r="6" spans="2:13" ht="50.15" customHeight="1">
      <c r="B6" s="1069"/>
      <c r="C6" s="143" t="s">
        <v>587</v>
      </c>
      <c r="D6" s="260"/>
      <c r="E6" s="256"/>
      <c r="F6" s="256"/>
      <c r="G6" s="256"/>
      <c r="H6" s="256"/>
      <c r="I6" s="256"/>
      <c r="J6" s="256"/>
      <c r="K6" s="256"/>
      <c r="L6" s="256"/>
      <c r="M6" s="261"/>
    </row>
    <row r="7" spans="2:13" ht="50.15" customHeight="1" thickBot="1">
      <c r="B7" s="1070"/>
      <c r="C7" s="905" t="s">
        <v>588</v>
      </c>
      <c r="D7" s="785"/>
      <c r="E7" s="262"/>
      <c r="F7" s="262"/>
      <c r="G7" s="262"/>
      <c r="H7" s="262"/>
      <c r="I7" s="262"/>
      <c r="J7" s="262"/>
      <c r="K7" s="262"/>
      <c r="L7" s="262"/>
      <c r="M7" s="263"/>
    </row>
    <row r="8" spans="2:13" ht="50.15" customHeight="1">
      <c r="B8" s="1068" t="s">
        <v>169</v>
      </c>
      <c r="C8" s="144" t="s">
        <v>589</v>
      </c>
      <c r="D8" s="257"/>
      <c r="E8" s="258"/>
      <c r="F8" s="258"/>
      <c r="G8" s="258"/>
      <c r="H8" s="258"/>
      <c r="I8" s="258"/>
      <c r="J8" s="258"/>
      <c r="K8" s="258"/>
      <c r="L8" s="258"/>
      <c r="M8" s="259"/>
    </row>
    <row r="9" spans="2:13" ht="50.15" customHeight="1">
      <c r="B9" s="1069"/>
      <c r="C9" s="143" t="s">
        <v>590</v>
      </c>
      <c r="D9" s="264"/>
      <c r="E9" s="265"/>
      <c r="F9" s="265"/>
      <c r="G9" s="265"/>
      <c r="H9" s="265"/>
      <c r="I9" s="265"/>
      <c r="J9" s="265"/>
      <c r="K9" s="265"/>
      <c r="L9" s="265"/>
      <c r="M9" s="266"/>
    </row>
    <row r="10" spans="2:13" ht="50.15" customHeight="1" thickBot="1">
      <c r="B10" s="1070"/>
      <c r="C10" s="177" t="s">
        <v>591</v>
      </c>
      <c r="D10" s="786"/>
      <c r="E10" s="267"/>
      <c r="F10" s="267"/>
      <c r="G10" s="267"/>
      <c r="H10" s="267"/>
      <c r="I10" s="267"/>
      <c r="J10" s="267"/>
      <c r="K10" s="267"/>
      <c r="L10" s="267"/>
      <c r="M10" s="268"/>
    </row>
  </sheetData>
  <mergeCells count="2">
    <mergeCell ref="B5:B7"/>
    <mergeCell ref="B8:B10"/>
  </mergeCells>
  <phoneticPr fontId="2"/>
  <pageMargins left="0.78740157480314965" right="0.78740157480314965" top="0.78740157480314965"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G67"/>
  <sheetViews>
    <sheetView topLeftCell="A6" zoomScale="70" zoomScaleNormal="70" workbookViewId="0">
      <selection activeCell="H10" sqref="H10"/>
    </sheetView>
  </sheetViews>
  <sheetFormatPr defaultColWidth="9" defaultRowHeight="15.75" customHeight="1"/>
  <cols>
    <col min="1" max="1" width="2.6328125" style="84" customWidth="1"/>
    <col min="2" max="2" width="4.7265625" style="84" customWidth="1"/>
    <col min="3" max="3" width="16.26953125" style="84" customWidth="1"/>
    <col min="4" max="4" width="10" style="84" customWidth="1"/>
    <col min="5" max="5" width="8.08984375" style="84" customWidth="1"/>
    <col min="6" max="6" width="6.7265625" style="85" customWidth="1"/>
    <col min="7" max="7" width="10.08984375" style="84" customWidth="1"/>
    <col min="8" max="8" width="10.36328125" style="84" customWidth="1"/>
    <col min="9" max="9" width="9" style="85" customWidth="1"/>
    <col min="10" max="10" width="8.90625" style="214" customWidth="1"/>
    <col min="11" max="11" width="11.453125" style="84" customWidth="1"/>
    <col min="12" max="12" width="11.08984375" style="84" customWidth="1"/>
    <col min="13" max="13" width="11.453125" style="84" customWidth="1"/>
    <col min="14" max="33" width="9.453125" style="84" customWidth="1"/>
    <col min="34" max="16384" width="9" style="84"/>
  </cols>
  <sheetData>
    <row r="1" spans="2:33" ht="21">
      <c r="B1" s="83" t="s">
        <v>530</v>
      </c>
    </row>
    <row r="2" spans="2:33" ht="15.75" customHeight="1">
      <c r="B2" s="86"/>
    </row>
    <row r="3" spans="2:33" ht="15.75" customHeight="1">
      <c r="B3" s="84" t="s">
        <v>407</v>
      </c>
    </row>
    <row r="4" spans="2:33" ht="15.75" customHeight="1">
      <c r="B4" s="84" t="s">
        <v>257</v>
      </c>
    </row>
    <row r="5" spans="2:33" ht="15.75" customHeight="1">
      <c r="B5" s="86"/>
    </row>
    <row r="6" spans="2:33" ht="15.75" customHeight="1">
      <c r="B6" s="84" t="s">
        <v>176</v>
      </c>
    </row>
    <row r="7" spans="2:33" ht="15.75" customHeight="1">
      <c r="B7" s="1072" t="s">
        <v>177</v>
      </c>
      <c r="C7" s="1073"/>
      <c r="D7" s="1076" t="s">
        <v>57</v>
      </c>
      <c r="E7" s="1071" t="s">
        <v>414</v>
      </c>
      <c r="F7" s="1076" t="s">
        <v>29</v>
      </c>
      <c r="G7" s="1076" t="s">
        <v>30</v>
      </c>
      <c r="H7" s="1076" t="s">
        <v>298</v>
      </c>
      <c r="I7" s="1071" t="s">
        <v>415</v>
      </c>
      <c r="J7" s="1093" t="s">
        <v>302</v>
      </c>
      <c r="K7" s="1076" t="s">
        <v>59</v>
      </c>
      <c r="L7" s="1088" t="s">
        <v>413</v>
      </c>
      <c r="M7" s="1076" t="s">
        <v>371</v>
      </c>
      <c r="N7" s="1095" t="s">
        <v>374</v>
      </c>
      <c r="O7" s="1096"/>
      <c r="P7" s="1096"/>
      <c r="Q7" s="1096"/>
      <c r="R7" s="1096"/>
      <c r="S7" s="1096"/>
      <c r="T7" s="1096"/>
      <c r="U7" s="1096"/>
      <c r="V7" s="1096"/>
      <c r="W7" s="1097"/>
      <c r="X7" s="1095" t="s">
        <v>385</v>
      </c>
      <c r="Y7" s="1096"/>
      <c r="Z7" s="1096"/>
      <c r="AA7" s="1096"/>
      <c r="AB7" s="1096"/>
      <c r="AC7" s="1096"/>
      <c r="AD7" s="1096"/>
      <c r="AE7" s="1096"/>
      <c r="AF7" s="1096"/>
      <c r="AG7" s="1097"/>
    </row>
    <row r="8" spans="2:33" ht="15.75" customHeight="1">
      <c r="B8" s="1074"/>
      <c r="C8" s="1075"/>
      <c r="D8" s="1076"/>
      <c r="E8" s="1076"/>
      <c r="F8" s="1076"/>
      <c r="G8" s="1076"/>
      <c r="H8" s="1076"/>
      <c r="I8" s="1071"/>
      <c r="J8" s="1093"/>
      <c r="K8" s="1076"/>
      <c r="L8" s="1098"/>
      <c r="M8" s="1076"/>
      <c r="N8" s="269" t="s">
        <v>87</v>
      </c>
      <c r="O8" s="270" t="s">
        <v>88</v>
      </c>
      <c r="P8" s="270" t="s">
        <v>89</v>
      </c>
      <c r="Q8" s="270" t="s">
        <v>90</v>
      </c>
      <c r="R8" s="758" t="s">
        <v>242</v>
      </c>
      <c r="S8" s="758" t="s">
        <v>417</v>
      </c>
      <c r="T8" s="758" t="s">
        <v>418</v>
      </c>
      <c r="U8" s="758" t="s">
        <v>419</v>
      </c>
      <c r="V8" s="758" t="s">
        <v>420</v>
      </c>
      <c r="W8" s="758" t="s">
        <v>421</v>
      </c>
      <c r="X8" s="269" t="s">
        <v>87</v>
      </c>
      <c r="Y8" s="270" t="s">
        <v>88</v>
      </c>
      <c r="Z8" s="270" t="s">
        <v>89</v>
      </c>
      <c r="AA8" s="270" t="s">
        <v>90</v>
      </c>
      <c r="AB8" s="758" t="s">
        <v>242</v>
      </c>
      <c r="AC8" s="758" t="s">
        <v>417</v>
      </c>
      <c r="AD8" s="758" t="s">
        <v>418</v>
      </c>
      <c r="AE8" s="758" t="s">
        <v>419</v>
      </c>
      <c r="AF8" s="758" t="s">
        <v>420</v>
      </c>
      <c r="AG8" s="758" t="s">
        <v>421</v>
      </c>
    </row>
    <row r="9" spans="2:33" s="558" customFormat="1" ht="15.75" customHeight="1">
      <c r="B9" s="1088" t="s">
        <v>171</v>
      </c>
      <c r="C9" s="394"/>
      <c r="D9" s="559"/>
      <c r="E9" s="694"/>
      <c r="F9" s="395"/>
      <c r="G9" s="396"/>
      <c r="H9" s="563">
        <f t="shared" ref="H9" si="0">F9*G9</f>
        <v>0</v>
      </c>
      <c r="I9" s="564"/>
      <c r="J9" s="820"/>
      <c r="K9" s="563">
        <f>IF(I9="",0,H9*J9)</f>
        <v>0</v>
      </c>
      <c r="L9" s="619">
        <v>0.01</v>
      </c>
      <c r="M9" s="563">
        <f t="shared" ref="M9:M15" si="1">H9*L9</f>
        <v>0</v>
      </c>
      <c r="N9" s="565"/>
      <c r="O9" s="565"/>
      <c r="P9" s="565"/>
      <c r="Q9" s="565"/>
      <c r="R9" s="565"/>
      <c r="S9" s="565"/>
      <c r="T9" s="565"/>
      <c r="U9" s="565"/>
      <c r="V9" s="565"/>
      <c r="W9" s="565"/>
      <c r="X9" s="567"/>
      <c r="Y9" s="568"/>
      <c r="Z9" s="568"/>
      <c r="AA9" s="568"/>
      <c r="AB9" s="568"/>
      <c r="AC9" s="568"/>
      <c r="AD9" s="568"/>
      <c r="AE9" s="568"/>
      <c r="AF9" s="568"/>
      <c r="AG9" s="569"/>
    </row>
    <row r="10" spans="2:33" s="558" customFormat="1" ht="15.75" customHeight="1">
      <c r="B10" s="1089"/>
      <c r="C10" s="385"/>
      <c r="D10" s="559"/>
      <c r="E10" s="694"/>
      <c r="F10" s="386"/>
      <c r="G10" s="387"/>
      <c r="H10" s="563">
        <f t="shared" ref="H10:H15" si="2">F10*G10</f>
        <v>0</v>
      </c>
      <c r="I10" s="564"/>
      <c r="J10" s="820"/>
      <c r="K10" s="563">
        <f t="shared" ref="K10:K15" si="3">IF(I10="",0,H10*J10)</f>
        <v>0</v>
      </c>
      <c r="L10" s="619">
        <v>0.01</v>
      </c>
      <c r="M10" s="563">
        <f t="shared" si="1"/>
        <v>0</v>
      </c>
      <c r="N10" s="565"/>
      <c r="O10" s="565"/>
      <c r="P10" s="565"/>
      <c r="Q10" s="565"/>
      <c r="R10" s="565"/>
      <c r="S10" s="565"/>
      <c r="T10" s="565"/>
      <c r="U10" s="565"/>
      <c r="V10" s="565"/>
      <c r="W10" s="565"/>
      <c r="X10" s="567"/>
      <c r="Y10" s="568"/>
      <c r="Z10" s="568"/>
      <c r="AA10" s="568"/>
      <c r="AB10" s="568"/>
      <c r="AC10" s="568"/>
      <c r="AD10" s="568"/>
      <c r="AE10" s="568"/>
      <c r="AF10" s="568"/>
      <c r="AG10" s="569"/>
    </row>
    <row r="11" spans="2:33" s="558" customFormat="1" ht="15.75" customHeight="1">
      <c r="B11" s="1089"/>
      <c r="C11" s="559"/>
      <c r="D11" s="559"/>
      <c r="E11" s="694"/>
      <c r="F11" s="561"/>
      <c r="G11" s="562"/>
      <c r="H11" s="563">
        <f t="shared" si="2"/>
        <v>0</v>
      </c>
      <c r="I11" s="564"/>
      <c r="J11" s="820"/>
      <c r="K11" s="563">
        <f t="shared" si="3"/>
        <v>0</v>
      </c>
      <c r="L11" s="619">
        <v>0.01</v>
      </c>
      <c r="M11" s="563">
        <f t="shared" si="1"/>
        <v>0</v>
      </c>
      <c r="N11" s="565"/>
      <c r="O11" s="566"/>
      <c r="P11" s="566"/>
      <c r="Q11" s="566"/>
      <c r="R11" s="566"/>
      <c r="S11" s="566"/>
      <c r="T11" s="566"/>
      <c r="U11" s="566"/>
      <c r="V11" s="566"/>
      <c r="W11" s="566"/>
      <c r="X11" s="567"/>
      <c r="Y11" s="568"/>
      <c r="Z11" s="568"/>
      <c r="AA11" s="568"/>
      <c r="AB11" s="568"/>
      <c r="AC11" s="568"/>
      <c r="AD11" s="568"/>
      <c r="AE11" s="568"/>
      <c r="AF11" s="568"/>
      <c r="AG11" s="569"/>
    </row>
    <row r="12" spans="2:33" s="558" customFormat="1" ht="15.75" customHeight="1">
      <c r="B12" s="1089"/>
      <c r="C12" s="559"/>
      <c r="D12" s="559"/>
      <c r="E12" s="694"/>
      <c r="F12" s="561"/>
      <c r="G12" s="562"/>
      <c r="H12" s="563">
        <f t="shared" si="2"/>
        <v>0</v>
      </c>
      <c r="I12" s="564"/>
      <c r="J12" s="820"/>
      <c r="K12" s="563">
        <f t="shared" si="3"/>
        <v>0</v>
      </c>
      <c r="L12" s="619">
        <v>0.01</v>
      </c>
      <c r="M12" s="563">
        <f t="shared" si="1"/>
        <v>0</v>
      </c>
      <c r="N12" s="565"/>
      <c r="O12" s="566"/>
      <c r="P12" s="566"/>
      <c r="Q12" s="566"/>
      <c r="R12" s="566"/>
      <c r="S12" s="566"/>
      <c r="T12" s="566"/>
      <c r="U12" s="566"/>
      <c r="V12" s="566"/>
      <c r="W12" s="566"/>
      <c r="X12" s="567"/>
      <c r="Y12" s="568"/>
      <c r="Z12" s="568"/>
      <c r="AA12" s="568"/>
      <c r="AB12" s="568"/>
      <c r="AC12" s="568"/>
      <c r="AD12" s="568"/>
      <c r="AE12" s="568"/>
      <c r="AF12" s="568"/>
      <c r="AG12" s="569"/>
    </row>
    <row r="13" spans="2:33" s="558" customFormat="1" ht="15.75" customHeight="1">
      <c r="B13" s="1089"/>
      <c r="C13" s="559"/>
      <c r="D13" s="559"/>
      <c r="E13" s="694"/>
      <c r="F13" s="561"/>
      <c r="G13" s="562"/>
      <c r="H13" s="563">
        <f t="shared" si="2"/>
        <v>0</v>
      </c>
      <c r="I13" s="564"/>
      <c r="J13" s="820"/>
      <c r="K13" s="563">
        <f t="shared" si="3"/>
        <v>0</v>
      </c>
      <c r="L13" s="619">
        <v>0.01</v>
      </c>
      <c r="M13" s="563">
        <f t="shared" si="1"/>
        <v>0</v>
      </c>
      <c r="N13" s="565"/>
      <c r="O13" s="566"/>
      <c r="P13" s="566"/>
      <c r="Q13" s="566"/>
      <c r="R13" s="566"/>
      <c r="S13" s="566"/>
      <c r="T13" s="566"/>
      <c r="U13" s="566"/>
      <c r="V13" s="566"/>
      <c r="W13" s="566"/>
      <c r="X13" s="567"/>
      <c r="Y13" s="568"/>
      <c r="Z13" s="568"/>
      <c r="AA13" s="568"/>
      <c r="AB13" s="568"/>
      <c r="AC13" s="568"/>
      <c r="AD13" s="568"/>
      <c r="AE13" s="568"/>
      <c r="AF13" s="568"/>
      <c r="AG13" s="569"/>
    </row>
    <row r="14" spans="2:33" s="558" customFormat="1" ht="15.75" customHeight="1">
      <c r="B14" s="1089"/>
      <c r="C14" s="559"/>
      <c r="D14" s="559"/>
      <c r="E14" s="694"/>
      <c r="F14" s="561"/>
      <c r="G14" s="562"/>
      <c r="H14" s="563">
        <f t="shared" si="2"/>
        <v>0</v>
      </c>
      <c r="I14" s="564"/>
      <c r="J14" s="820"/>
      <c r="K14" s="563">
        <f t="shared" si="3"/>
        <v>0</v>
      </c>
      <c r="L14" s="619">
        <v>0.01</v>
      </c>
      <c r="M14" s="563">
        <f t="shared" si="1"/>
        <v>0</v>
      </c>
      <c r="N14" s="565"/>
      <c r="O14" s="566"/>
      <c r="P14" s="566"/>
      <c r="Q14" s="566"/>
      <c r="R14" s="566"/>
      <c r="S14" s="566"/>
      <c r="T14" s="566"/>
      <c r="U14" s="566"/>
      <c r="V14" s="566"/>
      <c r="W14" s="566"/>
      <c r="X14" s="567"/>
      <c r="Y14" s="568"/>
      <c r="Z14" s="568"/>
      <c r="AA14" s="568"/>
      <c r="AB14" s="568"/>
      <c r="AC14" s="568"/>
      <c r="AD14" s="568"/>
      <c r="AE14" s="568"/>
      <c r="AF14" s="568"/>
      <c r="AG14" s="569"/>
    </row>
    <row r="15" spans="2:33" s="558" customFormat="1" ht="15.75" customHeight="1">
      <c r="B15" s="1089"/>
      <c r="C15" s="570"/>
      <c r="D15" s="570"/>
      <c r="E15" s="695"/>
      <c r="F15" s="572"/>
      <c r="G15" s="573"/>
      <c r="H15" s="574">
        <f t="shared" si="2"/>
        <v>0</v>
      </c>
      <c r="I15" s="575"/>
      <c r="J15" s="821"/>
      <c r="K15" s="574">
        <f t="shared" si="3"/>
        <v>0</v>
      </c>
      <c r="L15" s="619">
        <v>0.01</v>
      </c>
      <c r="M15" s="574">
        <f t="shared" si="1"/>
        <v>0</v>
      </c>
      <c r="N15" s="567"/>
      <c r="O15" s="568"/>
      <c r="P15" s="568"/>
      <c r="Q15" s="568"/>
      <c r="R15" s="568"/>
      <c r="S15" s="568"/>
      <c r="T15" s="568"/>
      <c r="U15" s="568"/>
      <c r="V15" s="568"/>
      <c r="W15" s="568"/>
      <c r="X15" s="576"/>
      <c r="Y15" s="577"/>
      <c r="Z15" s="577"/>
      <c r="AA15" s="577"/>
      <c r="AB15" s="577"/>
      <c r="AC15" s="577"/>
      <c r="AD15" s="577"/>
      <c r="AE15" s="577"/>
      <c r="AF15" s="577"/>
      <c r="AG15" s="578"/>
    </row>
    <row r="16" spans="2:33" s="558" customFormat="1" ht="15.75" customHeight="1">
      <c r="B16" s="1090"/>
      <c r="C16" s="552" t="s">
        <v>173</v>
      </c>
      <c r="D16" s="579"/>
      <c r="E16" s="696"/>
      <c r="F16" s="581"/>
      <c r="G16" s="582"/>
      <c r="H16" s="582">
        <f>SUM(H9:H15)</f>
        <v>0</v>
      </c>
      <c r="I16" s="583"/>
      <c r="J16" s="822"/>
      <c r="K16" s="582">
        <f>SUM(K9:K15)</f>
        <v>0</v>
      </c>
      <c r="L16" s="582"/>
      <c r="M16" s="582">
        <f>SUM(M9:M15)</f>
        <v>0</v>
      </c>
      <c r="N16" s="584">
        <f t="shared" ref="N16:O16" si="4">SUM(N9:N15)</f>
        <v>0</v>
      </c>
      <c r="O16" s="585">
        <f t="shared" si="4"/>
        <v>0</v>
      </c>
      <c r="P16" s="585">
        <f t="shared" ref="P16" si="5">SUM(P9:P15)</f>
        <v>0</v>
      </c>
      <c r="Q16" s="585">
        <f t="shared" ref="Q16:S16" si="6">SUM(Q9:Q15)</f>
        <v>0</v>
      </c>
      <c r="R16" s="585">
        <f t="shared" si="6"/>
        <v>0</v>
      </c>
      <c r="S16" s="585">
        <f t="shared" si="6"/>
        <v>0</v>
      </c>
      <c r="T16" s="585">
        <f t="shared" ref="T16:U16" si="7">SUM(T9:T15)</f>
        <v>0</v>
      </c>
      <c r="U16" s="585">
        <f t="shared" si="7"/>
        <v>0</v>
      </c>
      <c r="V16" s="585">
        <f t="shared" ref="V16" si="8">SUM(V9:V15)</f>
        <v>0</v>
      </c>
      <c r="W16" s="585">
        <f t="shared" ref="W16" si="9">SUM(W9:W15)</f>
        <v>0</v>
      </c>
      <c r="X16" s="584">
        <f t="shared" ref="X16" si="10">SUM(X9:X15)</f>
        <v>0</v>
      </c>
      <c r="Y16" s="585">
        <f t="shared" ref="Y16" si="11">SUM(Y9:Y15)</f>
        <v>0</v>
      </c>
      <c r="Z16" s="585">
        <f t="shared" ref="Z16" si="12">SUM(Z9:Z15)</f>
        <v>0</v>
      </c>
      <c r="AA16" s="585">
        <f t="shared" ref="AA16:AC16" si="13">SUM(AA9:AA15)</f>
        <v>0</v>
      </c>
      <c r="AB16" s="585">
        <f t="shared" si="13"/>
        <v>0</v>
      </c>
      <c r="AC16" s="585">
        <f t="shared" si="13"/>
        <v>0</v>
      </c>
      <c r="AD16" s="585">
        <f t="shared" ref="AD16:AE16" si="14">SUM(AD9:AD15)</f>
        <v>0</v>
      </c>
      <c r="AE16" s="585">
        <f t="shared" si="14"/>
        <v>0</v>
      </c>
      <c r="AF16" s="585">
        <f t="shared" ref="AF16" si="15">SUM(AF9:AF15)</f>
        <v>0</v>
      </c>
      <c r="AG16" s="586">
        <f t="shared" ref="AG16" si="16">SUM(AG9:AG15)</f>
        <v>0</v>
      </c>
    </row>
    <row r="17" spans="2:33" s="558" customFormat="1" ht="15.75" customHeight="1">
      <c r="B17" s="1088" t="s">
        <v>172</v>
      </c>
      <c r="C17" s="394"/>
      <c r="D17" s="559"/>
      <c r="E17" s="694"/>
      <c r="F17" s="395"/>
      <c r="G17" s="396"/>
      <c r="H17" s="563">
        <f t="shared" ref="H17" si="17">F17*G17</f>
        <v>0</v>
      </c>
      <c r="I17" s="564"/>
      <c r="J17" s="820"/>
      <c r="K17" s="563">
        <f t="shared" ref="K17:K36" si="18">IF(I17="",0,H17*J17)</f>
        <v>0</v>
      </c>
      <c r="L17" s="619">
        <v>0.05</v>
      </c>
      <c r="M17" s="563">
        <f t="shared" ref="M17:M36" si="19">H17*L17</f>
        <v>0</v>
      </c>
      <c r="N17" s="565"/>
      <c r="O17" s="565"/>
      <c r="P17" s="565"/>
      <c r="Q17" s="565"/>
      <c r="R17" s="565"/>
      <c r="S17" s="565"/>
      <c r="T17" s="565"/>
      <c r="U17" s="566"/>
      <c r="V17" s="566"/>
      <c r="W17" s="566"/>
      <c r="X17" s="567"/>
      <c r="Y17" s="568"/>
      <c r="Z17" s="568"/>
      <c r="AA17" s="568"/>
      <c r="AB17" s="568"/>
      <c r="AC17" s="568"/>
      <c r="AD17" s="568"/>
      <c r="AE17" s="568"/>
      <c r="AF17" s="568"/>
      <c r="AG17" s="569"/>
    </row>
    <row r="18" spans="2:33" s="558" customFormat="1" ht="15.75" customHeight="1">
      <c r="B18" s="1089"/>
      <c r="C18" s="727"/>
      <c r="D18" s="559"/>
      <c r="E18" s="694"/>
      <c r="F18" s="728"/>
      <c r="G18" s="729"/>
      <c r="H18" s="563">
        <f t="shared" ref="H18:H36" si="20">F18*G18</f>
        <v>0</v>
      </c>
      <c r="I18" s="564"/>
      <c r="J18" s="820"/>
      <c r="K18" s="563">
        <f t="shared" si="18"/>
        <v>0</v>
      </c>
      <c r="L18" s="619">
        <v>0.05</v>
      </c>
      <c r="M18" s="563">
        <f t="shared" si="19"/>
        <v>0</v>
      </c>
      <c r="N18" s="565"/>
      <c r="O18" s="565"/>
      <c r="P18" s="565"/>
      <c r="Q18" s="565"/>
      <c r="R18" s="565"/>
      <c r="S18" s="565"/>
      <c r="T18" s="565"/>
      <c r="U18" s="566"/>
      <c r="V18" s="566"/>
      <c r="W18" s="566"/>
      <c r="X18" s="567"/>
      <c r="Y18" s="568"/>
      <c r="Z18" s="568"/>
      <c r="AA18" s="568"/>
      <c r="AB18" s="568"/>
      <c r="AC18" s="568"/>
      <c r="AD18" s="568"/>
      <c r="AE18" s="568"/>
      <c r="AF18" s="568"/>
      <c r="AG18" s="569"/>
    </row>
    <row r="19" spans="2:33" s="558" customFormat="1" ht="15.75" customHeight="1">
      <c r="B19" s="1089"/>
      <c r="C19" s="727"/>
      <c r="D19" s="559"/>
      <c r="E19" s="694"/>
      <c r="F19" s="728"/>
      <c r="G19" s="729"/>
      <c r="H19" s="563">
        <f t="shared" si="20"/>
        <v>0</v>
      </c>
      <c r="I19" s="564"/>
      <c r="J19" s="820"/>
      <c r="K19" s="563">
        <f t="shared" si="18"/>
        <v>0</v>
      </c>
      <c r="L19" s="619">
        <v>0.05</v>
      </c>
      <c r="M19" s="563">
        <f t="shared" si="19"/>
        <v>0</v>
      </c>
      <c r="N19" s="565"/>
      <c r="O19" s="565"/>
      <c r="P19" s="565"/>
      <c r="Q19" s="565"/>
      <c r="R19" s="565"/>
      <c r="S19" s="565"/>
      <c r="T19" s="565"/>
      <c r="U19" s="566"/>
      <c r="V19" s="566"/>
      <c r="W19" s="566"/>
      <c r="X19" s="567"/>
      <c r="Y19" s="568"/>
      <c r="Z19" s="568"/>
      <c r="AA19" s="568"/>
      <c r="AB19" s="568"/>
      <c r="AC19" s="568"/>
      <c r="AD19" s="568"/>
      <c r="AE19" s="568"/>
      <c r="AF19" s="568"/>
      <c r="AG19" s="569"/>
    </row>
    <row r="20" spans="2:33" s="558" customFormat="1" ht="15.75" customHeight="1">
      <c r="B20" s="1089"/>
      <c r="C20" s="727"/>
      <c r="D20" s="559"/>
      <c r="E20" s="694"/>
      <c r="F20" s="728"/>
      <c r="G20" s="729"/>
      <c r="H20" s="563">
        <f t="shared" si="20"/>
        <v>0</v>
      </c>
      <c r="I20" s="564"/>
      <c r="J20" s="820"/>
      <c r="K20" s="563">
        <f t="shared" si="18"/>
        <v>0</v>
      </c>
      <c r="L20" s="619">
        <v>0.05</v>
      </c>
      <c r="M20" s="563">
        <f t="shared" si="19"/>
        <v>0</v>
      </c>
      <c r="N20" s="565"/>
      <c r="O20" s="565"/>
      <c r="P20" s="565"/>
      <c r="Q20" s="565"/>
      <c r="R20" s="565"/>
      <c r="S20" s="565"/>
      <c r="T20" s="565"/>
      <c r="U20" s="568"/>
      <c r="V20" s="568"/>
      <c r="W20" s="568"/>
      <c r="X20" s="567"/>
      <c r="Y20" s="568"/>
      <c r="Z20" s="568"/>
      <c r="AA20" s="568"/>
      <c r="AB20" s="568"/>
      <c r="AC20" s="568"/>
      <c r="AD20" s="568"/>
      <c r="AE20" s="568"/>
      <c r="AF20" s="568"/>
      <c r="AG20" s="569"/>
    </row>
    <row r="21" spans="2:33" s="558" customFormat="1" ht="15.75" customHeight="1">
      <c r="B21" s="1089"/>
      <c r="C21" s="559"/>
      <c r="D21" s="559"/>
      <c r="E21" s="694"/>
      <c r="F21" s="561"/>
      <c r="G21" s="562"/>
      <c r="H21" s="563">
        <f t="shared" si="20"/>
        <v>0</v>
      </c>
      <c r="I21" s="564"/>
      <c r="J21" s="564"/>
      <c r="K21" s="563">
        <f t="shared" si="18"/>
        <v>0</v>
      </c>
      <c r="L21" s="619">
        <v>0.05</v>
      </c>
      <c r="M21" s="563">
        <f t="shared" si="19"/>
        <v>0</v>
      </c>
      <c r="N21" s="567"/>
      <c r="O21" s="568"/>
      <c r="P21" s="568"/>
      <c r="Q21" s="568"/>
      <c r="R21" s="568"/>
      <c r="S21" s="568"/>
      <c r="T21" s="568"/>
      <c r="U21" s="568"/>
      <c r="V21" s="568"/>
      <c r="W21" s="568"/>
      <c r="X21" s="567"/>
      <c r="Y21" s="568"/>
      <c r="Z21" s="568"/>
      <c r="AA21" s="568"/>
      <c r="AB21" s="568"/>
      <c r="AC21" s="568"/>
      <c r="AD21" s="568"/>
      <c r="AE21" s="568"/>
      <c r="AF21" s="568"/>
      <c r="AG21" s="569"/>
    </row>
    <row r="22" spans="2:33" s="558" customFormat="1" ht="15.75" customHeight="1">
      <c r="B22" s="1089"/>
      <c r="C22" s="559"/>
      <c r="D22" s="559"/>
      <c r="E22" s="694"/>
      <c r="F22" s="561"/>
      <c r="G22" s="562"/>
      <c r="H22" s="563">
        <f t="shared" si="20"/>
        <v>0</v>
      </c>
      <c r="I22" s="564"/>
      <c r="J22" s="564"/>
      <c r="K22" s="563">
        <f t="shared" si="18"/>
        <v>0</v>
      </c>
      <c r="L22" s="619">
        <v>0.05</v>
      </c>
      <c r="M22" s="563">
        <f t="shared" si="19"/>
        <v>0</v>
      </c>
      <c r="N22" s="567"/>
      <c r="O22" s="568"/>
      <c r="P22" s="568"/>
      <c r="Q22" s="568"/>
      <c r="R22" s="568"/>
      <c r="S22" s="568"/>
      <c r="T22" s="568"/>
      <c r="U22" s="568"/>
      <c r="V22" s="568"/>
      <c r="W22" s="568"/>
      <c r="X22" s="567"/>
      <c r="Y22" s="568"/>
      <c r="Z22" s="568"/>
      <c r="AA22" s="568"/>
      <c r="AB22" s="568"/>
      <c r="AC22" s="568"/>
      <c r="AD22" s="568"/>
      <c r="AE22" s="568"/>
      <c r="AF22" s="568"/>
      <c r="AG22" s="569"/>
    </row>
    <row r="23" spans="2:33" s="558" customFormat="1" ht="15.75" customHeight="1">
      <c r="B23" s="1089"/>
      <c r="C23" s="559"/>
      <c r="D23" s="559"/>
      <c r="E23" s="694"/>
      <c r="F23" s="561"/>
      <c r="G23" s="562"/>
      <c r="H23" s="563">
        <f t="shared" si="20"/>
        <v>0</v>
      </c>
      <c r="I23" s="564"/>
      <c r="J23" s="564"/>
      <c r="K23" s="563">
        <f t="shared" si="18"/>
        <v>0</v>
      </c>
      <c r="L23" s="619">
        <v>0.05</v>
      </c>
      <c r="M23" s="563">
        <f t="shared" si="19"/>
        <v>0</v>
      </c>
      <c r="N23" s="567"/>
      <c r="O23" s="568"/>
      <c r="P23" s="568"/>
      <c r="Q23" s="568"/>
      <c r="R23" s="568"/>
      <c r="S23" s="568"/>
      <c r="T23" s="568"/>
      <c r="U23" s="568"/>
      <c r="V23" s="568"/>
      <c r="W23" s="568"/>
      <c r="X23" s="567"/>
      <c r="Y23" s="568"/>
      <c r="Z23" s="568"/>
      <c r="AA23" s="568"/>
      <c r="AB23" s="568"/>
      <c r="AC23" s="568"/>
      <c r="AD23" s="568"/>
      <c r="AE23" s="568"/>
      <c r="AF23" s="568"/>
      <c r="AG23" s="569"/>
    </row>
    <row r="24" spans="2:33" s="558" customFormat="1" ht="15.75" customHeight="1">
      <c r="B24" s="1089"/>
      <c r="C24" s="559"/>
      <c r="D24" s="559"/>
      <c r="E24" s="694"/>
      <c r="F24" s="561"/>
      <c r="G24" s="562"/>
      <c r="H24" s="563">
        <f t="shared" si="20"/>
        <v>0</v>
      </c>
      <c r="I24" s="564"/>
      <c r="J24" s="564"/>
      <c r="K24" s="563">
        <f t="shared" si="18"/>
        <v>0</v>
      </c>
      <c r="L24" s="619">
        <v>0.05</v>
      </c>
      <c r="M24" s="563">
        <f t="shared" si="19"/>
        <v>0</v>
      </c>
      <c r="N24" s="567"/>
      <c r="O24" s="568"/>
      <c r="P24" s="568"/>
      <c r="Q24" s="568"/>
      <c r="R24" s="568"/>
      <c r="S24" s="568"/>
      <c r="T24" s="568"/>
      <c r="U24" s="568"/>
      <c r="V24" s="568"/>
      <c r="W24" s="568"/>
      <c r="X24" s="567"/>
      <c r="Y24" s="568"/>
      <c r="Z24" s="568"/>
      <c r="AA24" s="568"/>
      <c r="AB24" s="568"/>
      <c r="AC24" s="568"/>
      <c r="AD24" s="568"/>
      <c r="AE24" s="568"/>
      <c r="AF24" s="568"/>
      <c r="AG24" s="569"/>
    </row>
    <row r="25" spans="2:33" s="558" customFormat="1" ht="15.75" customHeight="1">
      <c r="B25" s="1089"/>
      <c r="C25" s="559"/>
      <c r="D25" s="559"/>
      <c r="E25" s="694"/>
      <c r="F25" s="561"/>
      <c r="G25" s="562"/>
      <c r="H25" s="563">
        <f t="shared" si="20"/>
        <v>0</v>
      </c>
      <c r="I25" s="564"/>
      <c r="J25" s="564"/>
      <c r="K25" s="563">
        <f t="shared" si="18"/>
        <v>0</v>
      </c>
      <c r="L25" s="619">
        <v>0.05</v>
      </c>
      <c r="M25" s="563">
        <f t="shared" si="19"/>
        <v>0</v>
      </c>
      <c r="N25" s="567"/>
      <c r="O25" s="568"/>
      <c r="P25" s="568"/>
      <c r="Q25" s="568"/>
      <c r="R25" s="568"/>
      <c r="S25" s="568"/>
      <c r="T25" s="568"/>
      <c r="U25" s="568"/>
      <c r="V25" s="568"/>
      <c r="W25" s="568"/>
      <c r="X25" s="567"/>
      <c r="Y25" s="568"/>
      <c r="Z25" s="568"/>
      <c r="AA25" s="568"/>
      <c r="AB25" s="568"/>
      <c r="AC25" s="568"/>
      <c r="AD25" s="568"/>
      <c r="AE25" s="568"/>
      <c r="AF25" s="568"/>
      <c r="AG25" s="569"/>
    </row>
    <row r="26" spans="2:33" s="558" customFormat="1" ht="15.75" customHeight="1">
      <c r="B26" s="1089"/>
      <c r="C26" s="559"/>
      <c r="D26" s="559"/>
      <c r="E26" s="694"/>
      <c r="F26" s="561"/>
      <c r="G26" s="562"/>
      <c r="H26" s="563">
        <f t="shared" si="20"/>
        <v>0</v>
      </c>
      <c r="I26" s="564"/>
      <c r="J26" s="564"/>
      <c r="K26" s="563">
        <f t="shared" si="18"/>
        <v>0</v>
      </c>
      <c r="L26" s="619">
        <v>0.05</v>
      </c>
      <c r="M26" s="563">
        <f t="shared" si="19"/>
        <v>0</v>
      </c>
      <c r="N26" s="567"/>
      <c r="O26" s="568"/>
      <c r="P26" s="568"/>
      <c r="Q26" s="568"/>
      <c r="R26" s="568"/>
      <c r="S26" s="568"/>
      <c r="T26" s="568"/>
      <c r="U26" s="568"/>
      <c r="V26" s="568"/>
      <c r="W26" s="568"/>
      <c r="X26" s="567"/>
      <c r="Y26" s="568"/>
      <c r="Z26" s="568"/>
      <c r="AA26" s="568"/>
      <c r="AB26" s="568"/>
      <c r="AC26" s="568"/>
      <c r="AD26" s="568"/>
      <c r="AE26" s="568"/>
      <c r="AF26" s="568"/>
      <c r="AG26" s="569"/>
    </row>
    <row r="27" spans="2:33" s="558" customFormat="1" ht="15.75" customHeight="1">
      <c r="B27" s="1089"/>
      <c r="C27" s="559"/>
      <c r="D27" s="559"/>
      <c r="E27" s="694"/>
      <c r="F27" s="561"/>
      <c r="G27" s="562"/>
      <c r="H27" s="563">
        <f t="shared" si="20"/>
        <v>0</v>
      </c>
      <c r="I27" s="564"/>
      <c r="J27" s="564"/>
      <c r="K27" s="563">
        <f t="shared" si="18"/>
        <v>0</v>
      </c>
      <c r="L27" s="619">
        <v>0.05</v>
      </c>
      <c r="M27" s="563">
        <f t="shared" si="19"/>
        <v>0</v>
      </c>
      <c r="N27" s="567"/>
      <c r="O27" s="568"/>
      <c r="P27" s="568"/>
      <c r="Q27" s="568"/>
      <c r="R27" s="568"/>
      <c r="S27" s="568"/>
      <c r="T27" s="568"/>
      <c r="U27" s="568"/>
      <c r="V27" s="568"/>
      <c r="W27" s="568"/>
      <c r="X27" s="567"/>
      <c r="Y27" s="568"/>
      <c r="Z27" s="568"/>
      <c r="AA27" s="568"/>
      <c r="AB27" s="568"/>
      <c r="AC27" s="568"/>
      <c r="AD27" s="568"/>
      <c r="AE27" s="568"/>
      <c r="AF27" s="568"/>
      <c r="AG27" s="569"/>
    </row>
    <row r="28" spans="2:33" s="558" customFormat="1" ht="15.75" customHeight="1">
      <c r="B28" s="1089"/>
      <c r="C28" s="559"/>
      <c r="D28" s="559"/>
      <c r="E28" s="694"/>
      <c r="F28" s="561"/>
      <c r="G28" s="562"/>
      <c r="H28" s="563">
        <f t="shared" si="20"/>
        <v>0</v>
      </c>
      <c r="I28" s="564"/>
      <c r="J28" s="564"/>
      <c r="K28" s="563">
        <f t="shared" si="18"/>
        <v>0</v>
      </c>
      <c r="L28" s="619">
        <v>0.05</v>
      </c>
      <c r="M28" s="563">
        <f t="shared" si="19"/>
        <v>0</v>
      </c>
      <c r="N28" s="567"/>
      <c r="O28" s="568"/>
      <c r="P28" s="568"/>
      <c r="Q28" s="568"/>
      <c r="R28" s="568"/>
      <c r="S28" s="568"/>
      <c r="T28" s="568"/>
      <c r="U28" s="568"/>
      <c r="V28" s="568"/>
      <c r="W28" s="568"/>
      <c r="X28" s="567"/>
      <c r="Y28" s="568"/>
      <c r="Z28" s="568"/>
      <c r="AA28" s="568"/>
      <c r="AB28" s="568"/>
      <c r="AC28" s="568"/>
      <c r="AD28" s="568"/>
      <c r="AE28" s="568"/>
      <c r="AF28" s="568"/>
      <c r="AG28" s="569"/>
    </row>
    <row r="29" spans="2:33" s="558" customFormat="1" ht="15.75" customHeight="1">
      <c r="B29" s="1089"/>
      <c r="C29" s="559"/>
      <c r="D29" s="559"/>
      <c r="E29" s="694"/>
      <c r="F29" s="561"/>
      <c r="G29" s="562"/>
      <c r="H29" s="563">
        <f t="shared" si="20"/>
        <v>0</v>
      </c>
      <c r="I29" s="564"/>
      <c r="J29" s="564"/>
      <c r="K29" s="563">
        <f t="shared" si="18"/>
        <v>0</v>
      </c>
      <c r="L29" s="619">
        <v>0.05</v>
      </c>
      <c r="M29" s="563">
        <f t="shared" si="19"/>
        <v>0</v>
      </c>
      <c r="N29" s="567"/>
      <c r="O29" s="568"/>
      <c r="P29" s="568"/>
      <c r="Q29" s="568"/>
      <c r="R29" s="568"/>
      <c r="S29" s="568"/>
      <c r="T29" s="568"/>
      <c r="U29" s="568"/>
      <c r="V29" s="568"/>
      <c r="W29" s="568"/>
      <c r="X29" s="567"/>
      <c r="Y29" s="568"/>
      <c r="Z29" s="568"/>
      <c r="AA29" s="568"/>
      <c r="AB29" s="568"/>
      <c r="AC29" s="568"/>
      <c r="AD29" s="568"/>
      <c r="AE29" s="568"/>
      <c r="AF29" s="568"/>
      <c r="AG29" s="569"/>
    </row>
    <row r="30" spans="2:33" s="558" customFormat="1" ht="15.75" customHeight="1">
      <c r="B30" s="1089"/>
      <c r="C30" s="559"/>
      <c r="D30" s="559"/>
      <c r="E30" s="694"/>
      <c r="F30" s="561"/>
      <c r="G30" s="562"/>
      <c r="H30" s="563">
        <f t="shared" si="20"/>
        <v>0</v>
      </c>
      <c r="I30" s="564"/>
      <c r="J30" s="564"/>
      <c r="K30" s="563">
        <f t="shared" si="18"/>
        <v>0</v>
      </c>
      <c r="L30" s="619">
        <v>0.05</v>
      </c>
      <c r="M30" s="563">
        <f t="shared" si="19"/>
        <v>0</v>
      </c>
      <c r="N30" s="567"/>
      <c r="O30" s="568"/>
      <c r="P30" s="568"/>
      <c r="Q30" s="568"/>
      <c r="R30" s="568"/>
      <c r="S30" s="568"/>
      <c r="T30" s="568"/>
      <c r="U30" s="568"/>
      <c r="V30" s="568"/>
      <c r="W30" s="568"/>
      <c r="X30" s="567"/>
      <c r="Y30" s="568"/>
      <c r="Z30" s="568"/>
      <c r="AA30" s="568"/>
      <c r="AB30" s="568"/>
      <c r="AC30" s="568"/>
      <c r="AD30" s="568"/>
      <c r="AE30" s="568"/>
      <c r="AF30" s="568"/>
      <c r="AG30" s="569"/>
    </row>
    <row r="31" spans="2:33" s="558" customFormat="1" ht="15.75" customHeight="1">
      <c r="B31" s="1089"/>
      <c r="C31" s="559"/>
      <c r="D31" s="559"/>
      <c r="E31" s="694"/>
      <c r="F31" s="561"/>
      <c r="G31" s="562"/>
      <c r="H31" s="563">
        <f t="shared" si="20"/>
        <v>0</v>
      </c>
      <c r="I31" s="564"/>
      <c r="J31" s="564"/>
      <c r="K31" s="563">
        <f t="shared" si="18"/>
        <v>0</v>
      </c>
      <c r="L31" s="619">
        <v>0.05</v>
      </c>
      <c r="M31" s="563">
        <f t="shared" si="19"/>
        <v>0</v>
      </c>
      <c r="N31" s="567"/>
      <c r="O31" s="568"/>
      <c r="P31" s="568"/>
      <c r="Q31" s="568"/>
      <c r="R31" s="568"/>
      <c r="S31" s="568"/>
      <c r="T31" s="568"/>
      <c r="U31" s="568"/>
      <c r="V31" s="568"/>
      <c r="W31" s="568"/>
      <c r="X31" s="567"/>
      <c r="Y31" s="568"/>
      <c r="Z31" s="568"/>
      <c r="AA31" s="568"/>
      <c r="AB31" s="568"/>
      <c r="AC31" s="568"/>
      <c r="AD31" s="568"/>
      <c r="AE31" s="568"/>
      <c r="AF31" s="568"/>
      <c r="AG31" s="569"/>
    </row>
    <row r="32" spans="2:33" s="558" customFormat="1" ht="15.75" customHeight="1">
      <c r="B32" s="1089"/>
      <c r="C32" s="559"/>
      <c r="D32" s="559"/>
      <c r="E32" s="694"/>
      <c r="F32" s="561"/>
      <c r="G32" s="562"/>
      <c r="H32" s="563">
        <f t="shared" si="20"/>
        <v>0</v>
      </c>
      <c r="I32" s="564"/>
      <c r="J32" s="564"/>
      <c r="K32" s="563">
        <f t="shared" si="18"/>
        <v>0</v>
      </c>
      <c r="L32" s="619">
        <v>0.05</v>
      </c>
      <c r="M32" s="563">
        <f t="shared" si="19"/>
        <v>0</v>
      </c>
      <c r="N32" s="567"/>
      <c r="O32" s="568"/>
      <c r="P32" s="568"/>
      <c r="Q32" s="568"/>
      <c r="R32" s="568"/>
      <c r="S32" s="568"/>
      <c r="T32" s="568"/>
      <c r="U32" s="568"/>
      <c r="V32" s="568"/>
      <c r="W32" s="568"/>
      <c r="X32" s="567"/>
      <c r="Y32" s="568"/>
      <c r="Z32" s="568"/>
      <c r="AA32" s="568"/>
      <c r="AB32" s="568"/>
      <c r="AC32" s="568"/>
      <c r="AD32" s="568"/>
      <c r="AE32" s="568"/>
      <c r="AF32" s="568"/>
      <c r="AG32" s="569"/>
    </row>
    <row r="33" spans="2:33" s="558" customFormat="1" ht="15.75" customHeight="1">
      <c r="B33" s="1089"/>
      <c r="C33" s="559"/>
      <c r="D33" s="559"/>
      <c r="E33" s="694"/>
      <c r="F33" s="561"/>
      <c r="G33" s="562"/>
      <c r="H33" s="563">
        <f t="shared" si="20"/>
        <v>0</v>
      </c>
      <c r="I33" s="564"/>
      <c r="J33" s="564"/>
      <c r="K33" s="563">
        <f t="shared" si="18"/>
        <v>0</v>
      </c>
      <c r="L33" s="619">
        <v>0.05</v>
      </c>
      <c r="M33" s="563">
        <f t="shared" si="19"/>
        <v>0</v>
      </c>
      <c r="N33" s="567"/>
      <c r="O33" s="568"/>
      <c r="P33" s="568"/>
      <c r="Q33" s="568"/>
      <c r="R33" s="568"/>
      <c r="S33" s="568"/>
      <c r="T33" s="568"/>
      <c r="U33" s="568"/>
      <c r="V33" s="568"/>
      <c r="W33" s="568"/>
      <c r="X33" s="567"/>
      <c r="Y33" s="568"/>
      <c r="Z33" s="568"/>
      <c r="AA33" s="568"/>
      <c r="AB33" s="568"/>
      <c r="AC33" s="568"/>
      <c r="AD33" s="568"/>
      <c r="AE33" s="568"/>
      <c r="AF33" s="568"/>
      <c r="AG33" s="569"/>
    </row>
    <row r="34" spans="2:33" s="558" customFormat="1" ht="15.75" customHeight="1">
      <c r="B34" s="1089"/>
      <c r="C34" s="559"/>
      <c r="D34" s="559"/>
      <c r="E34" s="694"/>
      <c r="F34" s="561"/>
      <c r="G34" s="562"/>
      <c r="H34" s="563">
        <f t="shared" si="20"/>
        <v>0</v>
      </c>
      <c r="I34" s="564"/>
      <c r="J34" s="564"/>
      <c r="K34" s="563">
        <f t="shared" si="18"/>
        <v>0</v>
      </c>
      <c r="L34" s="619">
        <v>0.05</v>
      </c>
      <c r="M34" s="563">
        <f t="shared" si="19"/>
        <v>0</v>
      </c>
      <c r="N34" s="567"/>
      <c r="O34" s="568"/>
      <c r="P34" s="568"/>
      <c r="Q34" s="568"/>
      <c r="R34" s="568"/>
      <c r="S34" s="568"/>
      <c r="T34" s="568"/>
      <c r="U34" s="568"/>
      <c r="V34" s="568"/>
      <c r="W34" s="568"/>
      <c r="X34" s="567"/>
      <c r="Y34" s="568"/>
      <c r="Z34" s="568"/>
      <c r="AA34" s="568"/>
      <c r="AB34" s="568"/>
      <c r="AC34" s="568"/>
      <c r="AD34" s="568"/>
      <c r="AE34" s="568"/>
      <c r="AF34" s="568"/>
      <c r="AG34" s="569"/>
    </row>
    <row r="35" spans="2:33" s="558" customFormat="1" ht="15.75" customHeight="1">
      <c r="B35" s="1089"/>
      <c r="C35" s="559"/>
      <c r="D35" s="559"/>
      <c r="E35" s="694"/>
      <c r="F35" s="561"/>
      <c r="G35" s="562"/>
      <c r="H35" s="563">
        <f t="shared" si="20"/>
        <v>0</v>
      </c>
      <c r="I35" s="564"/>
      <c r="J35" s="564"/>
      <c r="K35" s="563">
        <f t="shared" si="18"/>
        <v>0</v>
      </c>
      <c r="L35" s="619">
        <v>0.05</v>
      </c>
      <c r="M35" s="563">
        <f t="shared" si="19"/>
        <v>0</v>
      </c>
      <c r="N35" s="567"/>
      <c r="O35" s="568"/>
      <c r="P35" s="568"/>
      <c r="Q35" s="568"/>
      <c r="R35" s="568"/>
      <c r="S35" s="568"/>
      <c r="T35" s="568"/>
      <c r="U35" s="568"/>
      <c r="V35" s="568"/>
      <c r="W35" s="568"/>
      <c r="X35" s="567"/>
      <c r="Y35" s="568"/>
      <c r="Z35" s="568"/>
      <c r="AA35" s="568"/>
      <c r="AB35" s="568"/>
      <c r="AC35" s="568"/>
      <c r="AD35" s="568"/>
      <c r="AE35" s="568"/>
      <c r="AF35" s="568"/>
      <c r="AG35" s="569"/>
    </row>
    <row r="36" spans="2:33" s="558" customFormat="1" ht="15.75" customHeight="1">
      <c r="B36" s="1089"/>
      <c r="C36" s="559"/>
      <c r="D36" s="559"/>
      <c r="E36" s="694"/>
      <c r="F36" s="561"/>
      <c r="G36" s="562"/>
      <c r="H36" s="563">
        <f t="shared" si="20"/>
        <v>0</v>
      </c>
      <c r="I36" s="564"/>
      <c r="J36" s="564"/>
      <c r="K36" s="563">
        <f t="shared" si="18"/>
        <v>0</v>
      </c>
      <c r="L36" s="619">
        <v>0.05</v>
      </c>
      <c r="M36" s="563">
        <f t="shared" si="19"/>
        <v>0</v>
      </c>
      <c r="N36" s="567"/>
      <c r="O36" s="568"/>
      <c r="P36" s="568"/>
      <c r="Q36" s="568"/>
      <c r="R36" s="568"/>
      <c r="S36" s="568"/>
      <c r="T36" s="568"/>
      <c r="U36" s="568"/>
      <c r="V36" s="568"/>
      <c r="W36" s="568"/>
      <c r="X36" s="567"/>
      <c r="Y36" s="568"/>
      <c r="Z36" s="568"/>
      <c r="AA36" s="568"/>
      <c r="AB36" s="568"/>
      <c r="AC36" s="568"/>
      <c r="AD36" s="568"/>
      <c r="AE36" s="568"/>
      <c r="AF36" s="568"/>
      <c r="AG36" s="569"/>
    </row>
    <row r="37" spans="2:33" s="558" customFormat="1" ht="15.75" customHeight="1">
      <c r="B37" s="1090"/>
      <c r="C37" s="552" t="s">
        <v>173</v>
      </c>
      <c r="D37" s="579"/>
      <c r="E37" s="697"/>
      <c r="F37" s="552"/>
      <c r="G37" s="587"/>
      <c r="H37" s="582">
        <f>SUM(H17:H36)</f>
        <v>0</v>
      </c>
      <c r="I37" s="583"/>
      <c r="J37" s="583"/>
      <c r="K37" s="582">
        <f>SUM(K17:K36)</f>
        <v>0</v>
      </c>
      <c r="L37" s="582"/>
      <c r="M37" s="582">
        <f t="shared" ref="M37:AG37" si="21">SUM(M17:M36)</f>
        <v>0</v>
      </c>
      <c r="N37" s="584">
        <f t="shared" si="21"/>
        <v>0</v>
      </c>
      <c r="O37" s="585">
        <f t="shared" si="21"/>
        <v>0</v>
      </c>
      <c r="P37" s="585">
        <f t="shared" si="21"/>
        <v>0</v>
      </c>
      <c r="Q37" s="585">
        <f t="shared" si="21"/>
        <v>0</v>
      </c>
      <c r="R37" s="585">
        <f t="shared" ref="R37:T37" si="22">SUM(R17:R36)</f>
        <v>0</v>
      </c>
      <c r="S37" s="585">
        <f t="shared" si="22"/>
        <v>0</v>
      </c>
      <c r="T37" s="585">
        <f t="shared" si="22"/>
        <v>0</v>
      </c>
      <c r="U37" s="585">
        <f t="shared" ref="U37:V37" si="23">SUM(U17:U36)</f>
        <v>0</v>
      </c>
      <c r="V37" s="585">
        <f t="shared" si="23"/>
        <v>0</v>
      </c>
      <c r="W37" s="586">
        <f t="shared" si="21"/>
        <v>0</v>
      </c>
      <c r="X37" s="618">
        <f t="shared" si="21"/>
        <v>0</v>
      </c>
      <c r="Y37" s="585">
        <f t="shared" si="21"/>
        <v>0</v>
      </c>
      <c r="Z37" s="585">
        <f t="shared" si="21"/>
        <v>0</v>
      </c>
      <c r="AA37" s="585">
        <f t="shared" si="21"/>
        <v>0</v>
      </c>
      <c r="AB37" s="585">
        <f t="shared" ref="AB37:AD37" si="24">SUM(AB17:AB36)</f>
        <v>0</v>
      </c>
      <c r="AC37" s="585">
        <f t="shared" si="24"/>
        <v>0</v>
      </c>
      <c r="AD37" s="585">
        <f t="shared" si="24"/>
        <v>0</v>
      </c>
      <c r="AE37" s="585">
        <f t="shared" ref="AE37:AF37" si="25">SUM(AE17:AE36)</f>
        <v>0</v>
      </c>
      <c r="AF37" s="585">
        <f t="shared" si="25"/>
        <v>0</v>
      </c>
      <c r="AG37" s="586">
        <f t="shared" si="21"/>
        <v>0</v>
      </c>
    </row>
    <row r="38" spans="2:33" s="558" customFormat="1" ht="15.75" customHeight="1">
      <c r="B38" s="1088" t="s">
        <v>175</v>
      </c>
      <c r="C38" s="559"/>
      <c r="D38" s="559"/>
      <c r="E38" s="694"/>
      <c r="F38" s="561"/>
      <c r="G38" s="562"/>
      <c r="H38" s="563">
        <f t="shared" ref="H38:H43" si="26">F38*G38</f>
        <v>0</v>
      </c>
      <c r="I38" s="564"/>
      <c r="J38" s="564"/>
      <c r="K38" s="563">
        <f t="shared" ref="K38:K43" si="27">IF(I38="",0,H38*J38)</f>
        <v>0</v>
      </c>
      <c r="L38" s="563"/>
      <c r="M38" s="563"/>
      <c r="N38" s="565"/>
      <c r="O38" s="566"/>
      <c r="P38" s="566"/>
      <c r="Q38" s="566"/>
      <c r="R38" s="566"/>
      <c r="S38" s="566"/>
      <c r="T38" s="566"/>
      <c r="U38" s="566"/>
      <c r="V38" s="566"/>
      <c r="W38" s="566"/>
      <c r="X38" s="565"/>
      <c r="Y38" s="566"/>
      <c r="Z38" s="566"/>
      <c r="AA38" s="566"/>
      <c r="AB38" s="566"/>
      <c r="AC38" s="566"/>
      <c r="AD38" s="566"/>
      <c r="AE38" s="566"/>
      <c r="AF38" s="566"/>
      <c r="AG38" s="588"/>
    </row>
    <row r="39" spans="2:33" s="558" customFormat="1" ht="15.75" customHeight="1">
      <c r="B39" s="1089"/>
      <c r="C39" s="559"/>
      <c r="D39" s="559"/>
      <c r="E39" s="694"/>
      <c r="F39" s="561"/>
      <c r="G39" s="562"/>
      <c r="H39" s="563">
        <f t="shared" si="26"/>
        <v>0</v>
      </c>
      <c r="I39" s="564"/>
      <c r="J39" s="564"/>
      <c r="K39" s="563">
        <f t="shared" si="27"/>
        <v>0</v>
      </c>
      <c r="L39" s="563"/>
      <c r="M39" s="563"/>
      <c r="N39" s="565"/>
      <c r="O39" s="566"/>
      <c r="P39" s="566"/>
      <c r="Q39" s="566"/>
      <c r="R39" s="566"/>
      <c r="S39" s="566"/>
      <c r="T39" s="566"/>
      <c r="U39" s="566"/>
      <c r="V39" s="566"/>
      <c r="W39" s="566"/>
      <c r="X39" s="565"/>
      <c r="Y39" s="566"/>
      <c r="Z39" s="566"/>
      <c r="AA39" s="566"/>
      <c r="AB39" s="566"/>
      <c r="AC39" s="566"/>
      <c r="AD39" s="566"/>
      <c r="AE39" s="566"/>
      <c r="AF39" s="566"/>
      <c r="AG39" s="588"/>
    </row>
    <row r="40" spans="2:33" s="558" customFormat="1" ht="15.75" customHeight="1">
      <c r="B40" s="1089"/>
      <c r="C40" s="559"/>
      <c r="D40" s="559"/>
      <c r="E40" s="694"/>
      <c r="F40" s="561"/>
      <c r="G40" s="562"/>
      <c r="H40" s="563">
        <f t="shared" si="26"/>
        <v>0</v>
      </c>
      <c r="I40" s="564"/>
      <c r="J40" s="564"/>
      <c r="K40" s="563">
        <f t="shared" si="27"/>
        <v>0</v>
      </c>
      <c r="L40" s="563"/>
      <c r="M40" s="563"/>
      <c r="N40" s="565"/>
      <c r="O40" s="566"/>
      <c r="P40" s="566"/>
      <c r="Q40" s="566"/>
      <c r="R40" s="566"/>
      <c r="S40" s="566"/>
      <c r="T40" s="566"/>
      <c r="U40" s="566"/>
      <c r="V40" s="566"/>
      <c r="W40" s="566"/>
      <c r="X40" s="565"/>
      <c r="Y40" s="566"/>
      <c r="Z40" s="566"/>
      <c r="AA40" s="566"/>
      <c r="AB40" s="566"/>
      <c r="AC40" s="566"/>
      <c r="AD40" s="566"/>
      <c r="AE40" s="566"/>
      <c r="AF40" s="566"/>
      <c r="AG40" s="588"/>
    </row>
    <row r="41" spans="2:33" s="558" customFormat="1" ht="15.75" customHeight="1">
      <c r="B41" s="1089"/>
      <c r="C41" s="559"/>
      <c r="D41" s="559"/>
      <c r="E41" s="694"/>
      <c r="F41" s="561"/>
      <c r="G41" s="562"/>
      <c r="H41" s="563">
        <f t="shared" si="26"/>
        <v>0</v>
      </c>
      <c r="I41" s="564"/>
      <c r="J41" s="564"/>
      <c r="K41" s="563">
        <f t="shared" si="27"/>
        <v>0</v>
      </c>
      <c r="L41" s="563"/>
      <c r="M41" s="563"/>
      <c r="N41" s="565"/>
      <c r="O41" s="566"/>
      <c r="P41" s="566"/>
      <c r="Q41" s="566"/>
      <c r="R41" s="566"/>
      <c r="S41" s="566"/>
      <c r="T41" s="566"/>
      <c r="U41" s="566"/>
      <c r="V41" s="566"/>
      <c r="W41" s="566"/>
      <c r="X41" s="565"/>
      <c r="Y41" s="566"/>
      <c r="Z41" s="566"/>
      <c r="AA41" s="566"/>
      <c r="AB41" s="566"/>
      <c r="AC41" s="566"/>
      <c r="AD41" s="566"/>
      <c r="AE41" s="566"/>
      <c r="AF41" s="566"/>
      <c r="AG41" s="588"/>
    </row>
    <row r="42" spans="2:33" s="558" customFormat="1" ht="15.75" customHeight="1">
      <c r="B42" s="1089"/>
      <c r="C42" s="559"/>
      <c r="D42" s="559"/>
      <c r="E42" s="694"/>
      <c r="F42" s="561"/>
      <c r="G42" s="562"/>
      <c r="H42" s="563">
        <f t="shared" si="26"/>
        <v>0</v>
      </c>
      <c r="I42" s="564"/>
      <c r="J42" s="564"/>
      <c r="K42" s="563">
        <f t="shared" si="27"/>
        <v>0</v>
      </c>
      <c r="L42" s="563"/>
      <c r="M42" s="563"/>
      <c r="N42" s="565"/>
      <c r="O42" s="566"/>
      <c r="P42" s="566"/>
      <c r="Q42" s="566"/>
      <c r="R42" s="566"/>
      <c r="S42" s="566"/>
      <c r="T42" s="566"/>
      <c r="U42" s="566"/>
      <c r="V42" s="566"/>
      <c r="W42" s="566"/>
      <c r="X42" s="565"/>
      <c r="Y42" s="566"/>
      <c r="Z42" s="566"/>
      <c r="AA42" s="566"/>
      <c r="AB42" s="566"/>
      <c r="AC42" s="566"/>
      <c r="AD42" s="566"/>
      <c r="AE42" s="566"/>
      <c r="AF42" s="566"/>
      <c r="AG42" s="588"/>
    </row>
    <row r="43" spans="2:33" s="558" customFormat="1" ht="15.75" customHeight="1">
      <c r="B43" s="1089"/>
      <c r="C43" s="559"/>
      <c r="D43" s="559"/>
      <c r="E43" s="694"/>
      <c r="F43" s="561"/>
      <c r="G43" s="562"/>
      <c r="H43" s="563">
        <f t="shared" si="26"/>
        <v>0</v>
      </c>
      <c r="I43" s="564"/>
      <c r="J43" s="564"/>
      <c r="K43" s="563">
        <f t="shared" si="27"/>
        <v>0</v>
      </c>
      <c r="L43" s="563"/>
      <c r="M43" s="563"/>
      <c r="N43" s="565"/>
      <c r="O43" s="566"/>
      <c r="P43" s="566"/>
      <c r="Q43" s="566"/>
      <c r="R43" s="566"/>
      <c r="S43" s="566"/>
      <c r="T43" s="566"/>
      <c r="U43" s="566"/>
      <c r="V43" s="566"/>
      <c r="W43" s="569"/>
      <c r="X43" s="808"/>
      <c r="Y43" s="566"/>
      <c r="Z43" s="566"/>
      <c r="AA43" s="566"/>
      <c r="AB43" s="566"/>
      <c r="AC43" s="566"/>
      <c r="AD43" s="566"/>
      <c r="AE43" s="566"/>
      <c r="AF43" s="566"/>
      <c r="AG43" s="588"/>
    </row>
    <row r="44" spans="2:33" s="558" customFormat="1" ht="15.75" customHeight="1">
      <c r="B44" s="1090"/>
      <c r="C44" s="552" t="s">
        <v>173</v>
      </c>
      <c r="D44" s="579"/>
      <c r="E44" s="580"/>
      <c r="F44" s="581"/>
      <c r="G44" s="582"/>
      <c r="H44" s="582">
        <f>SUM(H38:H43)</f>
        <v>0</v>
      </c>
      <c r="I44" s="583"/>
      <c r="J44" s="553"/>
      <c r="K44" s="582">
        <f>SUM(K38:K43)</f>
        <v>0</v>
      </c>
      <c r="L44" s="582"/>
      <c r="M44" s="582">
        <f>SUM(M38:M43)</f>
        <v>0</v>
      </c>
      <c r="N44" s="584">
        <f>SUM(N38:N43)</f>
        <v>0</v>
      </c>
      <c r="O44" s="585">
        <f t="shared" ref="O44" si="28">SUM(O38:O43)</f>
        <v>0</v>
      </c>
      <c r="P44" s="585">
        <f t="shared" ref="P44:W44" si="29">SUM(P38:P43)</f>
        <v>0</v>
      </c>
      <c r="Q44" s="585">
        <f t="shared" si="29"/>
        <v>0</v>
      </c>
      <c r="R44" s="585">
        <f t="shared" si="29"/>
        <v>0</v>
      </c>
      <c r="S44" s="585">
        <f t="shared" ref="S44:T44" si="30">SUM(S38:S43)</f>
        <v>0</v>
      </c>
      <c r="T44" s="585">
        <f t="shared" si="30"/>
        <v>0</v>
      </c>
      <c r="U44" s="585">
        <f t="shared" ref="U44:V44" si="31">SUM(U38:U43)</f>
        <v>0</v>
      </c>
      <c r="V44" s="585">
        <f t="shared" si="31"/>
        <v>0</v>
      </c>
      <c r="W44" s="586">
        <f t="shared" si="29"/>
        <v>0</v>
      </c>
      <c r="X44" s="618"/>
      <c r="Y44" s="585"/>
      <c r="Z44" s="585"/>
      <c r="AA44" s="585"/>
      <c r="AB44" s="585"/>
      <c r="AC44" s="585"/>
      <c r="AD44" s="585"/>
      <c r="AE44" s="585"/>
      <c r="AF44" s="585"/>
      <c r="AG44" s="586"/>
    </row>
    <row r="45" spans="2:33" s="558" customFormat="1" ht="15.75" customHeight="1">
      <c r="B45" s="1091" t="s">
        <v>48</v>
      </c>
      <c r="C45" s="1092"/>
      <c r="D45" s="579"/>
      <c r="E45" s="580"/>
      <c r="F45" s="581"/>
      <c r="G45" s="582"/>
      <c r="H45" s="582">
        <f>SUM(H16,H37,H44)</f>
        <v>0</v>
      </c>
      <c r="I45" s="583"/>
      <c r="J45" s="553"/>
      <c r="K45" s="582">
        <f>SUM(K16,K37,K44)</f>
        <v>0</v>
      </c>
      <c r="L45" s="582"/>
      <c r="M45" s="582">
        <f t="shared" ref="M45:AG45" si="32">SUM(M16,M37,M44)</f>
        <v>0</v>
      </c>
      <c r="N45" s="584">
        <f t="shared" si="32"/>
        <v>0</v>
      </c>
      <c r="O45" s="585">
        <f t="shared" si="32"/>
        <v>0</v>
      </c>
      <c r="P45" s="585">
        <f t="shared" si="32"/>
        <v>0</v>
      </c>
      <c r="Q45" s="585">
        <f t="shared" si="32"/>
        <v>0</v>
      </c>
      <c r="R45" s="585">
        <f t="shared" ref="R45:T45" si="33">SUM(R16,R37,R44)</f>
        <v>0</v>
      </c>
      <c r="S45" s="585">
        <f t="shared" si="33"/>
        <v>0</v>
      </c>
      <c r="T45" s="585">
        <f t="shared" si="33"/>
        <v>0</v>
      </c>
      <c r="U45" s="585">
        <f t="shared" ref="U45:V45" si="34">SUM(U16,U37,U44)</f>
        <v>0</v>
      </c>
      <c r="V45" s="585">
        <f t="shared" si="34"/>
        <v>0</v>
      </c>
      <c r="W45" s="586">
        <f t="shared" si="32"/>
        <v>0</v>
      </c>
      <c r="X45" s="618">
        <f t="shared" si="32"/>
        <v>0</v>
      </c>
      <c r="Y45" s="585">
        <f t="shared" si="32"/>
        <v>0</v>
      </c>
      <c r="Z45" s="585">
        <f t="shared" si="32"/>
        <v>0</v>
      </c>
      <c r="AA45" s="585">
        <f t="shared" si="32"/>
        <v>0</v>
      </c>
      <c r="AB45" s="585">
        <f t="shared" ref="AB45:AD45" si="35">SUM(AB16,AB37,AB44)</f>
        <v>0</v>
      </c>
      <c r="AC45" s="585">
        <f t="shared" si="35"/>
        <v>0</v>
      </c>
      <c r="AD45" s="585">
        <f t="shared" si="35"/>
        <v>0</v>
      </c>
      <c r="AE45" s="585">
        <f t="shared" ref="AE45:AF45" si="36">SUM(AE16,AE37,AE44)</f>
        <v>0</v>
      </c>
      <c r="AF45" s="585">
        <f t="shared" si="36"/>
        <v>0</v>
      </c>
      <c r="AG45" s="586">
        <f t="shared" si="32"/>
        <v>0</v>
      </c>
    </row>
    <row r="46" spans="2:33" s="558" customFormat="1" ht="15.75" customHeight="1">
      <c r="F46" s="589"/>
      <c r="I46" s="589"/>
      <c r="J46" s="590"/>
      <c r="W46" s="591"/>
    </row>
    <row r="47" spans="2:33" s="558" customFormat="1" ht="15.75" customHeight="1">
      <c r="B47" s="84" t="s">
        <v>178</v>
      </c>
      <c r="F47" s="589"/>
      <c r="I47" s="589"/>
      <c r="J47" s="590"/>
    </row>
    <row r="48" spans="2:33" s="558" customFormat="1" ht="15.75" customHeight="1">
      <c r="B48" s="1082" t="s">
        <v>177</v>
      </c>
      <c r="C48" s="1083"/>
      <c r="D48" s="1081" t="s">
        <v>57</v>
      </c>
      <c r="E48" s="1081" t="s">
        <v>307</v>
      </c>
      <c r="F48" s="1081" t="s">
        <v>29</v>
      </c>
      <c r="G48" s="1077" t="s">
        <v>304</v>
      </c>
      <c r="H48" s="1077" t="s">
        <v>303</v>
      </c>
      <c r="I48" s="1077" t="s">
        <v>386</v>
      </c>
      <c r="J48" s="1079" t="s">
        <v>387</v>
      </c>
      <c r="K48" s="1081" t="s">
        <v>388</v>
      </c>
      <c r="L48" s="1081" t="s">
        <v>376</v>
      </c>
      <c r="M48" s="1077" t="s">
        <v>308</v>
      </c>
      <c r="N48" s="1086" t="s">
        <v>375</v>
      </c>
      <c r="O48" s="1099"/>
      <c r="P48" s="1099"/>
      <c r="Q48" s="1099"/>
      <c r="R48" s="1099"/>
      <c r="S48" s="1099"/>
      <c r="T48" s="1099"/>
      <c r="U48" s="1099"/>
      <c r="V48" s="1099"/>
      <c r="W48" s="1087"/>
      <c r="X48" s="1086" t="s">
        <v>373</v>
      </c>
      <c r="Y48" s="1099"/>
      <c r="Z48" s="1099"/>
      <c r="AA48" s="1099"/>
      <c r="AB48" s="1099"/>
      <c r="AC48" s="1099"/>
      <c r="AD48" s="1099"/>
      <c r="AE48" s="1099"/>
      <c r="AF48" s="1099"/>
      <c r="AG48" s="1087"/>
    </row>
    <row r="49" spans="2:33" s="558" customFormat="1" ht="15.75" customHeight="1">
      <c r="B49" s="1084"/>
      <c r="C49" s="1085"/>
      <c r="D49" s="1081"/>
      <c r="E49" s="1081"/>
      <c r="F49" s="1081"/>
      <c r="G49" s="1078"/>
      <c r="H49" s="1078"/>
      <c r="I49" s="1078"/>
      <c r="J49" s="1080"/>
      <c r="K49" s="1081"/>
      <c r="L49" s="1081"/>
      <c r="M49" s="1078"/>
      <c r="N49" s="620" t="s">
        <v>87</v>
      </c>
      <c r="O49" s="621" t="s">
        <v>88</v>
      </c>
      <c r="P49" s="621" t="s">
        <v>89</v>
      </c>
      <c r="Q49" s="621" t="s">
        <v>90</v>
      </c>
      <c r="R49" s="621" t="s">
        <v>242</v>
      </c>
      <c r="S49" s="621" t="s">
        <v>417</v>
      </c>
      <c r="T49" s="621" t="s">
        <v>418</v>
      </c>
      <c r="U49" s="621" t="s">
        <v>419</v>
      </c>
      <c r="V49" s="621" t="s">
        <v>420</v>
      </c>
      <c r="W49" s="622" t="s">
        <v>421</v>
      </c>
      <c r="X49" s="620" t="s">
        <v>87</v>
      </c>
      <c r="Y49" s="621" t="s">
        <v>88</v>
      </c>
      <c r="Z49" s="621" t="s">
        <v>89</v>
      </c>
      <c r="AA49" s="621" t="s">
        <v>90</v>
      </c>
      <c r="AB49" s="621" t="s">
        <v>242</v>
      </c>
      <c r="AC49" s="621" t="s">
        <v>417</v>
      </c>
      <c r="AD49" s="621" t="s">
        <v>418</v>
      </c>
      <c r="AE49" s="621" t="s">
        <v>419</v>
      </c>
      <c r="AF49" s="621" t="s">
        <v>420</v>
      </c>
      <c r="AG49" s="622" t="s">
        <v>421</v>
      </c>
    </row>
    <row r="50" spans="2:33" s="558" customFormat="1" ht="15.75" customHeight="1">
      <c r="B50" s="1077" t="s">
        <v>171</v>
      </c>
      <c r="C50" s="594"/>
      <c r="D50" s="594"/>
      <c r="E50" s="595"/>
      <c r="F50" s="596"/>
      <c r="G50" s="597"/>
      <c r="H50" s="598">
        <f t="shared" ref="H50:H56" si="37">F50*G50</f>
        <v>0</v>
      </c>
      <c r="I50" s="599"/>
      <c r="J50" s="600">
        <v>0.03</v>
      </c>
      <c r="K50" s="598">
        <f>IF(H50=0,0,ROUND(H50/I50*(1+J50),0))</f>
        <v>0</v>
      </c>
      <c r="L50" s="661">
        <v>0.01</v>
      </c>
      <c r="M50" s="598">
        <f>H50*L50</f>
        <v>0</v>
      </c>
      <c r="N50" s="565"/>
      <c r="O50" s="566"/>
      <c r="P50" s="566"/>
      <c r="Q50" s="566"/>
      <c r="R50" s="566"/>
      <c r="S50" s="566"/>
      <c r="T50" s="566"/>
      <c r="U50" s="566"/>
      <c r="V50" s="566"/>
      <c r="W50" s="588"/>
      <c r="X50" s="565"/>
      <c r="Y50" s="566"/>
      <c r="Z50" s="566"/>
      <c r="AA50" s="566"/>
      <c r="AB50" s="566"/>
      <c r="AC50" s="566"/>
      <c r="AD50" s="566"/>
      <c r="AE50" s="566"/>
      <c r="AF50" s="566"/>
      <c r="AG50" s="588"/>
    </row>
    <row r="51" spans="2:33" s="558" customFormat="1" ht="15.75" customHeight="1">
      <c r="B51" s="1094"/>
      <c r="C51" s="559"/>
      <c r="D51" s="559"/>
      <c r="E51" s="560"/>
      <c r="F51" s="561"/>
      <c r="G51" s="562"/>
      <c r="H51" s="563">
        <f t="shared" si="37"/>
        <v>0</v>
      </c>
      <c r="I51" s="564"/>
      <c r="J51" s="601">
        <v>0.03</v>
      </c>
      <c r="K51" s="563">
        <f t="shared" ref="K51:K56" si="38">IF(H51=0,0,ROUND(H51/I51*(1+J51),0))</f>
        <v>0</v>
      </c>
      <c r="L51" s="661">
        <v>0.01</v>
      </c>
      <c r="M51" s="563">
        <f t="shared" ref="M51:M56" si="39">H51*L51</f>
        <v>0</v>
      </c>
      <c r="N51" s="565"/>
      <c r="O51" s="566"/>
      <c r="P51" s="566"/>
      <c r="Q51" s="566"/>
      <c r="R51" s="566"/>
      <c r="S51" s="566"/>
      <c r="T51" s="566"/>
      <c r="U51" s="566"/>
      <c r="V51" s="566"/>
      <c r="W51" s="588"/>
      <c r="X51" s="567"/>
      <c r="Y51" s="568"/>
      <c r="Z51" s="568"/>
      <c r="AA51" s="568"/>
      <c r="AB51" s="568"/>
      <c r="AC51" s="568"/>
      <c r="AD51" s="568"/>
      <c r="AE51" s="568"/>
      <c r="AF51" s="568"/>
      <c r="AG51" s="569"/>
    </row>
    <row r="52" spans="2:33" s="558" customFormat="1" ht="15.75" customHeight="1">
      <c r="B52" s="1094"/>
      <c r="C52" s="559"/>
      <c r="D52" s="559"/>
      <c r="E52" s="560"/>
      <c r="F52" s="561"/>
      <c r="G52" s="562"/>
      <c r="H52" s="563">
        <f t="shared" si="37"/>
        <v>0</v>
      </c>
      <c r="I52" s="564"/>
      <c r="J52" s="601">
        <v>0.03</v>
      </c>
      <c r="K52" s="563">
        <f t="shared" si="38"/>
        <v>0</v>
      </c>
      <c r="L52" s="661">
        <v>0.01</v>
      </c>
      <c r="M52" s="563">
        <f t="shared" si="39"/>
        <v>0</v>
      </c>
      <c r="N52" s="565"/>
      <c r="O52" s="566"/>
      <c r="P52" s="566"/>
      <c r="Q52" s="566"/>
      <c r="R52" s="566"/>
      <c r="S52" s="566"/>
      <c r="T52" s="566"/>
      <c r="U52" s="566"/>
      <c r="V52" s="566"/>
      <c r="W52" s="588"/>
      <c r="X52" s="567"/>
      <c r="Y52" s="568"/>
      <c r="Z52" s="568"/>
      <c r="AA52" s="568"/>
      <c r="AB52" s="568"/>
      <c r="AC52" s="568"/>
      <c r="AD52" s="568"/>
      <c r="AE52" s="568"/>
      <c r="AF52" s="568"/>
      <c r="AG52" s="569"/>
    </row>
    <row r="53" spans="2:33" s="558" customFormat="1" ht="15.75" customHeight="1">
      <c r="B53" s="1094"/>
      <c r="C53" s="559"/>
      <c r="D53" s="559"/>
      <c r="E53" s="560"/>
      <c r="F53" s="561"/>
      <c r="G53" s="562"/>
      <c r="H53" s="563">
        <f t="shared" si="37"/>
        <v>0</v>
      </c>
      <c r="I53" s="564"/>
      <c r="J53" s="601">
        <v>0.03</v>
      </c>
      <c r="K53" s="563">
        <f t="shared" si="38"/>
        <v>0</v>
      </c>
      <c r="L53" s="661">
        <v>0.01</v>
      </c>
      <c r="M53" s="563">
        <f t="shared" si="39"/>
        <v>0</v>
      </c>
      <c r="N53" s="565"/>
      <c r="O53" s="566"/>
      <c r="P53" s="566"/>
      <c r="Q53" s="566"/>
      <c r="R53" s="566"/>
      <c r="S53" s="566"/>
      <c r="T53" s="566"/>
      <c r="U53" s="566"/>
      <c r="V53" s="566"/>
      <c r="W53" s="588"/>
      <c r="X53" s="567"/>
      <c r="Y53" s="568"/>
      <c r="Z53" s="568"/>
      <c r="AA53" s="568"/>
      <c r="AB53" s="568"/>
      <c r="AC53" s="568"/>
      <c r="AD53" s="568"/>
      <c r="AE53" s="568"/>
      <c r="AF53" s="568"/>
      <c r="AG53" s="569"/>
    </row>
    <row r="54" spans="2:33" s="558" customFormat="1" ht="15.75" customHeight="1">
      <c r="B54" s="1094"/>
      <c r="C54" s="559"/>
      <c r="D54" s="559"/>
      <c r="E54" s="560"/>
      <c r="F54" s="561"/>
      <c r="G54" s="562"/>
      <c r="H54" s="563">
        <f t="shared" si="37"/>
        <v>0</v>
      </c>
      <c r="I54" s="564"/>
      <c r="J54" s="601">
        <v>0.03</v>
      </c>
      <c r="K54" s="563">
        <f t="shared" si="38"/>
        <v>0</v>
      </c>
      <c r="L54" s="661">
        <v>0.01</v>
      </c>
      <c r="M54" s="563">
        <f t="shared" si="39"/>
        <v>0</v>
      </c>
      <c r="N54" s="565"/>
      <c r="O54" s="566"/>
      <c r="P54" s="566"/>
      <c r="Q54" s="566"/>
      <c r="R54" s="566"/>
      <c r="S54" s="566"/>
      <c r="T54" s="566"/>
      <c r="U54" s="566"/>
      <c r="V54" s="566"/>
      <c r="W54" s="588"/>
      <c r="X54" s="567"/>
      <c r="Y54" s="568"/>
      <c r="Z54" s="568"/>
      <c r="AA54" s="568"/>
      <c r="AB54" s="568"/>
      <c r="AC54" s="568"/>
      <c r="AD54" s="568"/>
      <c r="AE54" s="568"/>
      <c r="AF54" s="568"/>
      <c r="AG54" s="569"/>
    </row>
    <row r="55" spans="2:33" s="558" customFormat="1" ht="15.75" customHeight="1">
      <c r="B55" s="1094"/>
      <c r="C55" s="559"/>
      <c r="D55" s="559"/>
      <c r="E55" s="560"/>
      <c r="F55" s="561"/>
      <c r="G55" s="562"/>
      <c r="H55" s="563">
        <f t="shared" si="37"/>
        <v>0</v>
      </c>
      <c r="I55" s="564"/>
      <c r="J55" s="601">
        <v>0.03</v>
      </c>
      <c r="K55" s="563">
        <f t="shared" si="38"/>
        <v>0</v>
      </c>
      <c r="L55" s="661">
        <v>0.01</v>
      </c>
      <c r="M55" s="563">
        <f t="shared" si="39"/>
        <v>0</v>
      </c>
      <c r="N55" s="565"/>
      <c r="O55" s="566"/>
      <c r="P55" s="566"/>
      <c r="Q55" s="566"/>
      <c r="R55" s="566"/>
      <c r="S55" s="566"/>
      <c r="T55" s="566"/>
      <c r="U55" s="566"/>
      <c r="V55" s="566"/>
      <c r="W55" s="588"/>
      <c r="X55" s="567"/>
      <c r="Y55" s="568"/>
      <c r="Z55" s="568"/>
      <c r="AA55" s="568"/>
      <c r="AB55" s="568"/>
      <c r="AC55" s="568"/>
      <c r="AD55" s="568"/>
      <c r="AE55" s="568"/>
      <c r="AF55" s="568"/>
      <c r="AG55" s="569"/>
    </row>
    <row r="56" spans="2:33" s="558" customFormat="1" ht="15.75" customHeight="1">
      <c r="B56" s="1094"/>
      <c r="C56" s="570"/>
      <c r="D56" s="570"/>
      <c r="E56" s="571"/>
      <c r="F56" s="572"/>
      <c r="G56" s="573"/>
      <c r="H56" s="574">
        <f t="shared" si="37"/>
        <v>0</v>
      </c>
      <c r="I56" s="575"/>
      <c r="J56" s="602">
        <v>0.03</v>
      </c>
      <c r="K56" s="574">
        <f t="shared" si="38"/>
        <v>0</v>
      </c>
      <c r="L56" s="661">
        <v>0.01</v>
      </c>
      <c r="M56" s="574">
        <f t="shared" si="39"/>
        <v>0</v>
      </c>
      <c r="N56" s="567"/>
      <c r="O56" s="568"/>
      <c r="P56" s="568"/>
      <c r="Q56" s="568"/>
      <c r="R56" s="568"/>
      <c r="S56" s="568"/>
      <c r="T56" s="568"/>
      <c r="U56" s="568"/>
      <c r="V56" s="568"/>
      <c r="W56" s="569"/>
      <c r="X56" s="576"/>
      <c r="Y56" s="577"/>
      <c r="Z56" s="577"/>
      <c r="AA56" s="577"/>
      <c r="AB56" s="577"/>
      <c r="AC56" s="577"/>
      <c r="AD56" s="577"/>
      <c r="AE56" s="577"/>
      <c r="AF56" s="577"/>
      <c r="AG56" s="578"/>
    </row>
    <row r="57" spans="2:33" s="558" customFormat="1" ht="15.75" customHeight="1">
      <c r="B57" s="1078"/>
      <c r="C57" s="593" t="s">
        <v>173</v>
      </c>
      <c r="D57" s="603"/>
      <c r="E57" s="604"/>
      <c r="F57" s="592"/>
      <c r="G57" s="605"/>
      <c r="H57" s="605"/>
      <c r="I57" s="606"/>
      <c r="J57" s="607"/>
      <c r="K57" s="605">
        <f>SUM(K50:K56)</f>
        <v>0</v>
      </c>
      <c r="L57" s="662"/>
      <c r="M57" s="605">
        <f>SUM(M50:M56)</f>
        <v>0</v>
      </c>
      <c r="N57" s="623">
        <f t="shared" ref="N57:AA57" si="40">SUM(N50:N56)</f>
        <v>0</v>
      </c>
      <c r="O57" s="624">
        <f t="shared" si="40"/>
        <v>0</v>
      </c>
      <c r="P57" s="624">
        <f t="shared" si="40"/>
        <v>0</v>
      </c>
      <c r="Q57" s="624">
        <f t="shared" si="40"/>
        <v>0</v>
      </c>
      <c r="R57" s="624">
        <f t="shared" ref="R57:T57" si="41">SUM(R50:R56)</f>
        <v>0</v>
      </c>
      <c r="S57" s="624">
        <f t="shared" si="41"/>
        <v>0</v>
      </c>
      <c r="T57" s="624">
        <f t="shared" si="41"/>
        <v>0</v>
      </c>
      <c r="U57" s="624">
        <f t="shared" ref="U57:V57" si="42">SUM(U50:U56)</f>
        <v>0</v>
      </c>
      <c r="V57" s="624">
        <f t="shared" si="42"/>
        <v>0</v>
      </c>
      <c r="W57" s="625">
        <f t="shared" si="40"/>
        <v>0</v>
      </c>
      <c r="X57" s="623">
        <f t="shared" si="40"/>
        <v>0</v>
      </c>
      <c r="Y57" s="624">
        <f t="shared" si="40"/>
        <v>0</v>
      </c>
      <c r="Z57" s="624">
        <f t="shared" si="40"/>
        <v>0</v>
      </c>
      <c r="AA57" s="624">
        <f t="shared" si="40"/>
        <v>0</v>
      </c>
      <c r="AB57" s="624">
        <f t="shared" ref="AB57:AD57" si="43">SUM(AB50:AB56)</f>
        <v>0</v>
      </c>
      <c r="AC57" s="624">
        <f t="shared" si="43"/>
        <v>0</v>
      </c>
      <c r="AD57" s="624">
        <f t="shared" si="43"/>
        <v>0</v>
      </c>
      <c r="AE57" s="624">
        <f t="shared" ref="AE57:AF57" si="44">SUM(AE50:AE56)</f>
        <v>0</v>
      </c>
      <c r="AF57" s="624">
        <f t="shared" si="44"/>
        <v>0</v>
      </c>
      <c r="AG57" s="625">
        <f t="shared" ref="AG57" si="45">SUM(AG50:AG56)</f>
        <v>0</v>
      </c>
    </row>
    <row r="58" spans="2:33" s="558" customFormat="1" ht="15.75" customHeight="1">
      <c r="B58" s="1077" t="s">
        <v>172</v>
      </c>
      <c r="C58" s="594"/>
      <c r="D58" s="594"/>
      <c r="E58" s="595"/>
      <c r="F58" s="596"/>
      <c r="G58" s="597"/>
      <c r="H58" s="598">
        <f>F58*G58</f>
        <v>0</v>
      </c>
      <c r="I58" s="599"/>
      <c r="J58" s="600">
        <v>0.03</v>
      </c>
      <c r="K58" s="598">
        <f>IF(H58=0,0,ROUND(H58/I58*(1+J58),0))</f>
        <v>0</v>
      </c>
      <c r="L58" s="661">
        <v>0.05</v>
      </c>
      <c r="M58" s="598">
        <f t="shared" ref="M58:M65" si="46">H58*L58</f>
        <v>0</v>
      </c>
      <c r="N58" s="565"/>
      <c r="O58" s="566"/>
      <c r="P58" s="566"/>
      <c r="Q58" s="566"/>
      <c r="R58" s="566"/>
      <c r="S58" s="566"/>
      <c r="T58" s="566"/>
      <c r="U58" s="566"/>
      <c r="V58" s="566"/>
      <c r="W58" s="588"/>
      <c r="X58" s="565"/>
      <c r="Y58" s="566"/>
      <c r="Z58" s="566"/>
      <c r="AA58" s="566"/>
      <c r="AB58" s="566"/>
      <c r="AC58" s="566"/>
      <c r="AD58" s="566"/>
      <c r="AE58" s="566"/>
      <c r="AF58" s="566"/>
      <c r="AG58" s="588"/>
    </row>
    <row r="59" spans="2:33" s="558" customFormat="1" ht="15.75" customHeight="1">
      <c r="B59" s="1094"/>
      <c r="C59" s="559"/>
      <c r="D59" s="559"/>
      <c r="E59" s="560"/>
      <c r="F59" s="561"/>
      <c r="G59" s="562"/>
      <c r="H59" s="563">
        <f>F59*G59</f>
        <v>0</v>
      </c>
      <c r="I59" s="564"/>
      <c r="J59" s="601">
        <v>0.03</v>
      </c>
      <c r="K59" s="608">
        <f t="shared" ref="K59:K65" si="47">IF(H59=0,0,ROUND(H59/I59*(1+J59),0))</f>
        <v>0</v>
      </c>
      <c r="L59" s="661">
        <v>0.05</v>
      </c>
      <c r="M59" s="563">
        <f t="shared" si="46"/>
        <v>0</v>
      </c>
      <c r="N59" s="567"/>
      <c r="O59" s="568"/>
      <c r="P59" s="568"/>
      <c r="Q59" s="568"/>
      <c r="R59" s="568"/>
      <c r="S59" s="568"/>
      <c r="T59" s="568"/>
      <c r="U59" s="568"/>
      <c r="V59" s="568"/>
      <c r="W59" s="569"/>
      <c r="X59" s="567"/>
      <c r="Y59" s="568"/>
      <c r="Z59" s="568"/>
      <c r="AA59" s="568"/>
      <c r="AB59" s="568"/>
      <c r="AC59" s="568"/>
      <c r="AD59" s="568"/>
      <c r="AE59" s="568"/>
      <c r="AF59" s="568"/>
      <c r="AG59" s="569"/>
    </row>
    <row r="60" spans="2:33" s="558" customFormat="1" ht="15.75" customHeight="1">
      <c r="B60" s="1094"/>
      <c r="C60" s="559"/>
      <c r="D60" s="559"/>
      <c r="E60" s="560"/>
      <c r="F60" s="561"/>
      <c r="G60" s="562"/>
      <c r="H60" s="563">
        <f t="shared" ref="H60:H65" si="48">F60*G60</f>
        <v>0</v>
      </c>
      <c r="I60" s="564"/>
      <c r="J60" s="601">
        <v>0.03</v>
      </c>
      <c r="K60" s="608">
        <f t="shared" si="47"/>
        <v>0</v>
      </c>
      <c r="L60" s="661">
        <v>0.05</v>
      </c>
      <c r="M60" s="563">
        <f t="shared" si="46"/>
        <v>0</v>
      </c>
      <c r="N60" s="567"/>
      <c r="O60" s="568"/>
      <c r="P60" s="568"/>
      <c r="Q60" s="568"/>
      <c r="R60" s="568"/>
      <c r="S60" s="568"/>
      <c r="T60" s="568"/>
      <c r="U60" s="568"/>
      <c r="V60" s="568"/>
      <c r="W60" s="569"/>
      <c r="X60" s="567"/>
      <c r="Y60" s="568"/>
      <c r="Z60" s="568"/>
      <c r="AA60" s="568"/>
      <c r="AB60" s="568"/>
      <c r="AC60" s="568"/>
      <c r="AD60" s="568"/>
      <c r="AE60" s="568"/>
      <c r="AF60" s="568"/>
      <c r="AG60" s="569"/>
    </row>
    <row r="61" spans="2:33" s="558" customFormat="1" ht="15.75" customHeight="1">
      <c r="B61" s="1094"/>
      <c r="C61" s="559"/>
      <c r="D61" s="559"/>
      <c r="E61" s="560"/>
      <c r="F61" s="561"/>
      <c r="G61" s="562"/>
      <c r="H61" s="563">
        <f t="shared" si="48"/>
        <v>0</v>
      </c>
      <c r="I61" s="564"/>
      <c r="J61" s="601">
        <v>0.03</v>
      </c>
      <c r="K61" s="608">
        <f t="shared" si="47"/>
        <v>0</v>
      </c>
      <c r="L61" s="661">
        <v>0.05</v>
      </c>
      <c r="M61" s="563">
        <f t="shared" si="46"/>
        <v>0</v>
      </c>
      <c r="N61" s="567"/>
      <c r="O61" s="568"/>
      <c r="P61" s="568"/>
      <c r="Q61" s="568"/>
      <c r="R61" s="568"/>
      <c r="S61" s="568"/>
      <c r="T61" s="568"/>
      <c r="U61" s="568"/>
      <c r="V61" s="568"/>
      <c r="W61" s="569"/>
      <c r="X61" s="567"/>
      <c r="Y61" s="568"/>
      <c r="Z61" s="568"/>
      <c r="AA61" s="568"/>
      <c r="AB61" s="568"/>
      <c r="AC61" s="568"/>
      <c r="AD61" s="568"/>
      <c r="AE61" s="568"/>
      <c r="AF61" s="568"/>
      <c r="AG61" s="569"/>
    </row>
    <row r="62" spans="2:33" s="558" customFormat="1" ht="15.75" customHeight="1">
      <c r="B62" s="1094"/>
      <c r="C62" s="559"/>
      <c r="D62" s="559"/>
      <c r="E62" s="560"/>
      <c r="F62" s="561"/>
      <c r="G62" s="562"/>
      <c r="H62" s="563">
        <f t="shared" si="48"/>
        <v>0</v>
      </c>
      <c r="I62" s="564"/>
      <c r="J62" s="601">
        <v>0.03</v>
      </c>
      <c r="K62" s="608">
        <f t="shared" si="47"/>
        <v>0</v>
      </c>
      <c r="L62" s="661">
        <v>0.05</v>
      </c>
      <c r="M62" s="563">
        <f t="shared" si="46"/>
        <v>0</v>
      </c>
      <c r="N62" s="567"/>
      <c r="O62" s="568"/>
      <c r="P62" s="568"/>
      <c r="Q62" s="568"/>
      <c r="R62" s="568"/>
      <c r="S62" s="568"/>
      <c r="T62" s="568"/>
      <c r="U62" s="568"/>
      <c r="V62" s="568"/>
      <c r="W62" s="569"/>
      <c r="X62" s="567"/>
      <c r="Y62" s="568"/>
      <c r="Z62" s="568"/>
      <c r="AA62" s="568"/>
      <c r="AB62" s="568"/>
      <c r="AC62" s="568"/>
      <c r="AD62" s="568"/>
      <c r="AE62" s="568"/>
      <c r="AF62" s="568"/>
      <c r="AG62" s="569"/>
    </row>
    <row r="63" spans="2:33" s="558" customFormat="1" ht="15.75" customHeight="1">
      <c r="B63" s="1094"/>
      <c r="C63" s="559"/>
      <c r="D63" s="559"/>
      <c r="E63" s="560"/>
      <c r="F63" s="561"/>
      <c r="G63" s="562"/>
      <c r="H63" s="563">
        <f t="shared" si="48"/>
        <v>0</v>
      </c>
      <c r="I63" s="564"/>
      <c r="J63" s="601">
        <v>0.03</v>
      </c>
      <c r="K63" s="608">
        <f t="shared" si="47"/>
        <v>0</v>
      </c>
      <c r="L63" s="661">
        <v>0.05</v>
      </c>
      <c r="M63" s="563">
        <f t="shared" si="46"/>
        <v>0</v>
      </c>
      <c r="N63" s="567"/>
      <c r="O63" s="568"/>
      <c r="P63" s="568"/>
      <c r="Q63" s="568"/>
      <c r="R63" s="568"/>
      <c r="S63" s="568"/>
      <c r="T63" s="568"/>
      <c r="U63" s="568"/>
      <c r="V63" s="568"/>
      <c r="W63" s="569"/>
      <c r="X63" s="567"/>
      <c r="Y63" s="568"/>
      <c r="Z63" s="568"/>
      <c r="AA63" s="568"/>
      <c r="AB63" s="568"/>
      <c r="AC63" s="568"/>
      <c r="AD63" s="568"/>
      <c r="AE63" s="568"/>
      <c r="AF63" s="568"/>
      <c r="AG63" s="569"/>
    </row>
    <row r="64" spans="2:33" s="558" customFormat="1" ht="15.75" customHeight="1">
      <c r="B64" s="1094"/>
      <c r="C64" s="559"/>
      <c r="D64" s="559"/>
      <c r="E64" s="560"/>
      <c r="F64" s="561"/>
      <c r="G64" s="562"/>
      <c r="H64" s="563">
        <f t="shared" si="48"/>
        <v>0</v>
      </c>
      <c r="I64" s="564"/>
      <c r="J64" s="601">
        <v>0.03</v>
      </c>
      <c r="K64" s="608">
        <f t="shared" si="47"/>
        <v>0</v>
      </c>
      <c r="L64" s="661">
        <v>0.05</v>
      </c>
      <c r="M64" s="563">
        <f t="shared" si="46"/>
        <v>0</v>
      </c>
      <c r="N64" s="567"/>
      <c r="O64" s="568"/>
      <c r="P64" s="568"/>
      <c r="Q64" s="568"/>
      <c r="R64" s="568"/>
      <c r="S64" s="568"/>
      <c r="T64" s="568"/>
      <c r="U64" s="568"/>
      <c r="V64" s="568"/>
      <c r="W64" s="569"/>
      <c r="X64" s="567"/>
      <c r="Y64" s="568"/>
      <c r="Z64" s="568"/>
      <c r="AA64" s="568"/>
      <c r="AB64" s="568"/>
      <c r="AC64" s="568"/>
      <c r="AD64" s="568"/>
      <c r="AE64" s="568"/>
      <c r="AF64" s="568"/>
      <c r="AG64" s="569"/>
    </row>
    <row r="65" spans="2:33" s="558" customFormat="1" ht="15.75" customHeight="1">
      <c r="B65" s="1094"/>
      <c r="C65" s="609"/>
      <c r="D65" s="609"/>
      <c r="E65" s="610"/>
      <c r="F65" s="611"/>
      <c r="G65" s="612"/>
      <c r="H65" s="563">
        <f t="shared" si="48"/>
        <v>0</v>
      </c>
      <c r="I65" s="613"/>
      <c r="J65" s="614">
        <v>0.03</v>
      </c>
      <c r="K65" s="615">
        <f t="shared" si="47"/>
        <v>0</v>
      </c>
      <c r="L65" s="661">
        <v>0.05</v>
      </c>
      <c r="M65" s="616">
        <f t="shared" si="46"/>
        <v>0</v>
      </c>
      <c r="N65" s="626"/>
      <c r="O65" s="627"/>
      <c r="P65" s="627"/>
      <c r="Q65" s="627"/>
      <c r="R65" s="627"/>
      <c r="S65" s="627"/>
      <c r="T65" s="627"/>
      <c r="U65" s="627"/>
      <c r="V65" s="627"/>
      <c r="W65" s="628"/>
      <c r="X65" s="626"/>
      <c r="Y65" s="627"/>
      <c r="Z65" s="627"/>
      <c r="AA65" s="627"/>
      <c r="AB65" s="627"/>
      <c r="AC65" s="627"/>
      <c r="AD65" s="627"/>
      <c r="AE65" s="627"/>
      <c r="AF65" s="627"/>
      <c r="AG65" s="628"/>
    </row>
    <row r="66" spans="2:33" s="558" customFormat="1" ht="15.75" customHeight="1">
      <c r="B66" s="1078"/>
      <c r="C66" s="593" t="s">
        <v>173</v>
      </c>
      <c r="D66" s="603"/>
      <c r="E66" s="603"/>
      <c r="F66" s="593"/>
      <c r="G66" s="617"/>
      <c r="H66" s="617"/>
      <c r="I66" s="606"/>
      <c r="J66" s="607"/>
      <c r="K66" s="605">
        <f>SUM(K58:K65)</f>
        <v>0</v>
      </c>
      <c r="L66" s="605"/>
      <c r="M66" s="605">
        <f>SUM(M58:M65)</f>
        <v>0</v>
      </c>
      <c r="N66" s="623">
        <f>SUM(N58:N65)</f>
        <v>0</v>
      </c>
      <c r="O66" s="624">
        <f t="shared" ref="O66" si="49">SUM(O58:O65)</f>
        <v>0</v>
      </c>
      <c r="P66" s="624">
        <f t="shared" ref="P66:AG66" si="50">SUM(P58:P65)</f>
        <v>0</v>
      </c>
      <c r="Q66" s="624">
        <f t="shared" si="50"/>
        <v>0</v>
      </c>
      <c r="R66" s="624">
        <f t="shared" si="50"/>
        <v>0</v>
      </c>
      <c r="S66" s="624">
        <f t="shared" ref="S66:T66" si="51">SUM(S58:S65)</f>
        <v>0</v>
      </c>
      <c r="T66" s="624">
        <f t="shared" si="51"/>
        <v>0</v>
      </c>
      <c r="U66" s="624">
        <f t="shared" ref="U66:V66" si="52">SUM(U58:U65)</f>
        <v>0</v>
      </c>
      <c r="V66" s="624">
        <f t="shared" si="52"/>
        <v>0</v>
      </c>
      <c r="W66" s="625">
        <f t="shared" si="50"/>
        <v>0</v>
      </c>
      <c r="X66" s="623">
        <f t="shared" si="50"/>
        <v>0</v>
      </c>
      <c r="Y66" s="624">
        <f t="shared" si="50"/>
        <v>0</v>
      </c>
      <c r="Z66" s="624">
        <f t="shared" si="50"/>
        <v>0</v>
      </c>
      <c r="AA66" s="624">
        <f t="shared" si="50"/>
        <v>0</v>
      </c>
      <c r="AB66" s="624">
        <f t="shared" ref="AB66:AD66" si="53">SUM(AB58:AB65)</f>
        <v>0</v>
      </c>
      <c r="AC66" s="624">
        <f t="shared" si="53"/>
        <v>0</v>
      </c>
      <c r="AD66" s="624">
        <f t="shared" si="53"/>
        <v>0</v>
      </c>
      <c r="AE66" s="624">
        <f t="shared" ref="AE66:AF66" si="54">SUM(AE58:AE65)</f>
        <v>0</v>
      </c>
      <c r="AF66" s="624">
        <f t="shared" si="54"/>
        <v>0</v>
      </c>
      <c r="AG66" s="625">
        <f t="shared" si="50"/>
        <v>0</v>
      </c>
    </row>
    <row r="67" spans="2:33" s="558" customFormat="1" ht="15.75" customHeight="1">
      <c r="B67" s="1086" t="s">
        <v>48</v>
      </c>
      <c r="C67" s="1087"/>
      <c r="D67" s="603"/>
      <c r="E67" s="604"/>
      <c r="F67" s="592"/>
      <c r="G67" s="605"/>
      <c r="H67" s="605"/>
      <c r="I67" s="606"/>
      <c r="J67" s="607"/>
      <c r="K67" s="605">
        <f>SUM(K57,K66)</f>
        <v>0</v>
      </c>
      <c r="L67" s="605"/>
      <c r="M67" s="605">
        <f>SUM(M57,M66)</f>
        <v>0</v>
      </c>
      <c r="N67" s="623">
        <f>SUM(N57,N66)</f>
        <v>0</v>
      </c>
      <c r="O67" s="624">
        <f>SUM(O57,O66)</f>
        <v>0</v>
      </c>
      <c r="P67" s="624">
        <f t="shared" ref="P67:AG67" si="55">SUM(P57,P66)</f>
        <v>0</v>
      </c>
      <c r="Q67" s="624">
        <f t="shared" si="55"/>
        <v>0</v>
      </c>
      <c r="R67" s="624">
        <f>SUM(R57,R66)</f>
        <v>0</v>
      </c>
      <c r="S67" s="624">
        <f t="shared" ref="S67:T67" si="56">SUM(S57,S66)</f>
        <v>0</v>
      </c>
      <c r="T67" s="624">
        <f t="shared" si="56"/>
        <v>0</v>
      </c>
      <c r="U67" s="624">
        <f t="shared" ref="U67:V67" si="57">SUM(U57,U66)</f>
        <v>0</v>
      </c>
      <c r="V67" s="624">
        <f t="shared" si="57"/>
        <v>0</v>
      </c>
      <c r="W67" s="625">
        <f t="shared" si="55"/>
        <v>0</v>
      </c>
      <c r="X67" s="623">
        <f t="shared" si="55"/>
        <v>0</v>
      </c>
      <c r="Y67" s="624">
        <f t="shared" si="55"/>
        <v>0</v>
      </c>
      <c r="Z67" s="624">
        <f t="shared" si="55"/>
        <v>0</v>
      </c>
      <c r="AA67" s="624">
        <f t="shared" si="55"/>
        <v>0</v>
      </c>
      <c r="AB67" s="624">
        <f t="shared" ref="AB67:AD67" si="58">SUM(AB57,AB66)</f>
        <v>0</v>
      </c>
      <c r="AC67" s="624">
        <f t="shared" si="58"/>
        <v>0</v>
      </c>
      <c r="AD67" s="624">
        <f t="shared" si="58"/>
        <v>0</v>
      </c>
      <c r="AE67" s="624">
        <f t="shared" ref="AE67:AF67" si="59">SUM(AE57,AE66)</f>
        <v>0</v>
      </c>
      <c r="AF67" s="624">
        <f t="shared" si="59"/>
        <v>0</v>
      </c>
      <c r="AG67" s="625">
        <f t="shared" si="55"/>
        <v>0</v>
      </c>
    </row>
  </sheetData>
  <mergeCells count="33">
    <mergeCell ref="X7:AG7"/>
    <mergeCell ref="L7:L8"/>
    <mergeCell ref="X48:AG48"/>
    <mergeCell ref="N48:W48"/>
    <mergeCell ref="L48:L49"/>
    <mergeCell ref="N7:W7"/>
    <mergeCell ref="B67:C67"/>
    <mergeCell ref="E7:E8"/>
    <mergeCell ref="E48:E49"/>
    <mergeCell ref="M48:M49"/>
    <mergeCell ref="B9:B16"/>
    <mergeCell ref="B17:B37"/>
    <mergeCell ref="B38:B44"/>
    <mergeCell ref="B45:C45"/>
    <mergeCell ref="J7:J8"/>
    <mergeCell ref="K7:K8"/>
    <mergeCell ref="M7:M8"/>
    <mergeCell ref="B50:B57"/>
    <mergeCell ref="B58:B66"/>
    <mergeCell ref="F48:F49"/>
    <mergeCell ref="G48:G49"/>
    <mergeCell ref="H48:H49"/>
    <mergeCell ref="I48:I49"/>
    <mergeCell ref="J48:J49"/>
    <mergeCell ref="K48:K49"/>
    <mergeCell ref="B48:C49"/>
    <mergeCell ref="D48:D49"/>
    <mergeCell ref="I7:I8"/>
    <mergeCell ref="B7:C8"/>
    <mergeCell ref="D7:D8"/>
    <mergeCell ref="F7:F8"/>
    <mergeCell ref="G7:G8"/>
    <mergeCell ref="H7:H8"/>
  </mergeCells>
  <phoneticPr fontId="2"/>
  <pageMargins left="0.78740157480314965" right="0.39370078740157483" top="0.78740157480314965" bottom="0.39370078740157483" header="0" footer="0"/>
  <pageSetup paperSize="9" scale="55" orientation="landscape" horizontalDpi="360" verticalDpi="36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B1:X67"/>
  <sheetViews>
    <sheetView workbookViewId="0">
      <selection activeCell="B1" sqref="B1"/>
    </sheetView>
  </sheetViews>
  <sheetFormatPr defaultColWidth="9" defaultRowHeight="15.75" customHeight="1"/>
  <cols>
    <col min="1" max="1" width="2.6328125" style="84" customWidth="1"/>
    <col min="2" max="2" width="4.7265625" style="84" customWidth="1"/>
    <col min="3" max="3" width="17.90625" style="84" customWidth="1"/>
    <col min="4" max="4" width="10" style="84" customWidth="1"/>
    <col min="5" max="5" width="6.7265625" style="85" customWidth="1"/>
    <col min="6" max="7" width="12.08984375" style="84" customWidth="1"/>
    <col min="8" max="8" width="9" style="85" customWidth="1"/>
    <col min="9" max="9" width="8.6328125" style="214" customWidth="1"/>
    <col min="10" max="10" width="13.26953125" style="84" customWidth="1"/>
    <col min="11" max="11" width="9" style="84" customWidth="1"/>
    <col min="12" max="12" width="10.453125" style="84" customWidth="1"/>
    <col min="13" max="24" width="9.08984375" style="84" customWidth="1"/>
    <col min="25" max="16384" width="9" style="84"/>
  </cols>
  <sheetData>
    <row r="1" spans="2:24" ht="21">
      <c r="B1" s="83" t="s">
        <v>571</v>
      </c>
      <c r="G1" s="765" t="s">
        <v>452</v>
      </c>
      <c r="H1" s="763"/>
      <c r="I1" s="764"/>
      <c r="J1" s="762"/>
      <c r="K1" s="762"/>
      <c r="L1" s="761"/>
    </row>
    <row r="2" spans="2:24" ht="15.75" customHeight="1">
      <c r="B2" s="86"/>
    </row>
    <row r="3" spans="2:24" ht="15.75" customHeight="1">
      <c r="B3" s="84" t="s">
        <v>407</v>
      </c>
    </row>
    <row r="4" spans="2:24" ht="15.75" customHeight="1">
      <c r="B4" s="84" t="s">
        <v>257</v>
      </c>
    </row>
    <row r="5" spans="2:24" ht="15.75" customHeight="1">
      <c r="B5" s="86"/>
    </row>
    <row r="6" spans="2:24" ht="15.75" customHeight="1">
      <c r="B6" s="84" t="s">
        <v>176</v>
      </c>
    </row>
    <row r="7" spans="2:24" ht="15.75" customHeight="1">
      <c r="B7" s="1072" t="s">
        <v>177</v>
      </c>
      <c r="C7" s="1073"/>
      <c r="D7" s="1076" t="s">
        <v>57</v>
      </c>
      <c r="E7" s="1076" t="s">
        <v>29</v>
      </c>
      <c r="F7" s="1076" t="s">
        <v>30</v>
      </c>
      <c r="G7" s="1076" t="s">
        <v>298</v>
      </c>
      <c r="H7" s="1071" t="s">
        <v>58</v>
      </c>
      <c r="I7" s="1093" t="s">
        <v>302</v>
      </c>
      <c r="J7" s="1076" t="s">
        <v>59</v>
      </c>
      <c r="K7" s="1088" t="s">
        <v>372</v>
      </c>
      <c r="L7" s="1076" t="s">
        <v>60</v>
      </c>
      <c r="M7" s="1101" t="s">
        <v>174</v>
      </c>
      <c r="N7" s="1102"/>
      <c r="O7" s="1102"/>
      <c r="P7" s="1103"/>
      <c r="Q7" s="1095" t="s">
        <v>433</v>
      </c>
      <c r="R7" s="1096"/>
      <c r="S7" s="1096"/>
      <c r="T7" s="1097"/>
      <c r="U7" s="1095" t="s">
        <v>434</v>
      </c>
      <c r="V7" s="1096"/>
      <c r="W7" s="1096"/>
      <c r="X7" s="1097"/>
    </row>
    <row r="8" spans="2:24" ht="15.75" customHeight="1">
      <c r="B8" s="1074"/>
      <c r="C8" s="1075"/>
      <c r="D8" s="1076"/>
      <c r="E8" s="1076"/>
      <c r="F8" s="1076"/>
      <c r="G8" s="1076"/>
      <c r="H8" s="1071"/>
      <c r="I8" s="1093"/>
      <c r="J8" s="1076"/>
      <c r="K8" s="1098"/>
      <c r="L8" s="1076"/>
      <c r="M8" s="269"/>
      <c r="N8" s="270"/>
      <c r="O8" s="270"/>
      <c r="P8" s="271"/>
      <c r="Q8" s="269"/>
      <c r="R8" s="270"/>
      <c r="S8" s="270"/>
      <c r="T8" s="271"/>
      <c r="U8" s="269"/>
      <c r="V8" s="270"/>
      <c r="W8" s="270"/>
      <c r="X8" s="271"/>
    </row>
    <row r="9" spans="2:24" ht="15.75" customHeight="1">
      <c r="B9" s="1088" t="s">
        <v>171</v>
      </c>
      <c r="C9" s="394"/>
      <c r="D9" s="394"/>
      <c r="E9" s="395"/>
      <c r="F9" s="396"/>
      <c r="G9" s="673">
        <f t="shared" ref="G9" si="0">E9*F9</f>
        <v>0</v>
      </c>
      <c r="H9" s="397"/>
      <c r="I9" s="813"/>
      <c r="J9" s="673">
        <f t="shared" ref="J9" si="1">G9*I9</f>
        <v>0</v>
      </c>
      <c r="K9" s="619">
        <v>0.01</v>
      </c>
      <c r="L9" s="674">
        <f>G9*K9</f>
        <v>0</v>
      </c>
      <c r="M9" s="411"/>
      <c r="N9" s="412"/>
      <c r="O9" s="391"/>
      <c r="P9" s="392"/>
      <c r="Q9" s="354">
        <f t="shared" ref="Q9" si="2">J9*M9</f>
        <v>0</v>
      </c>
      <c r="R9" s="355">
        <f t="shared" ref="R9" si="3">J9*N9</f>
        <v>0</v>
      </c>
      <c r="S9" s="355">
        <f t="shared" ref="S9" si="4">J9*O9</f>
        <v>0</v>
      </c>
      <c r="T9" s="356">
        <f t="shared" ref="T9" si="5">M9*P9</f>
        <v>0</v>
      </c>
      <c r="U9" s="354">
        <f t="shared" ref="U9" si="6">L9*M9</f>
        <v>0</v>
      </c>
      <c r="V9" s="355">
        <f t="shared" ref="V9" si="7">L9*N9</f>
        <v>0</v>
      </c>
      <c r="W9" s="355">
        <f t="shared" ref="W9" si="8">L9*O9</f>
        <v>0</v>
      </c>
      <c r="X9" s="356">
        <f t="shared" ref="X9" si="9">N9*P9</f>
        <v>0</v>
      </c>
    </row>
    <row r="10" spans="2:24" ht="15.75" customHeight="1">
      <c r="B10" s="1116"/>
      <c r="C10" s="385"/>
      <c r="D10" s="385"/>
      <c r="E10" s="386"/>
      <c r="F10" s="387"/>
      <c r="G10" s="674">
        <f t="shared" ref="G10:G15" si="10">E10*F10</f>
        <v>0</v>
      </c>
      <c r="H10" s="388"/>
      <c r="I10" s="814"/>
      <c r="J10" s="674">
        <f t="shared" ref="J10:J15" si="11">G10*I10</f>
        <v>0</v>
      </c>
      <c r="K10" s="619">
        <v>0.01</v>
      </c>
      <c r="L10" s="674">
        <f t="shared" ref="L10:L15" si="12">G10*K10</f>
        <v>0</v>
      </c>
      <c r="M10" s="389"/>
      <c r="N10" s="390"/>
      <c r="O10" s="391"/>
      <c r="P10" s="392"/>
      <c r="Q10" s="354">
        <f t="shared" ref="Q10:Q15" si="13">J10*M10</f>
        <v>0</v>
      </c>
      <c r="R10" s="355">
        <f t="shared" ref="R10:R15" si="14">J10*N10</f>
        <v>0</v>
      </c>
      <c r="S10" s="355">
        <f t="shared" ref="S10:S15" si="15">J10*O10</f>
        <v>0</v>
      </c>
      <c r="T10" s="356">
        <f t="shared" ref="T10:T15" si="16">M10*P10</f>
        <v>0</v>
      </c>
      <c r="U10" s="272">
        <f t="shared" ref="U10:U15" si="17">L10*M10</f>
        <v>0</v>
      </c>
      <c r="V10" s="273">
        <f t="shared" ref="V10:V15" si="18">L10*N10</f>
        <v>0</v>
      </c>
      <c r="W10" s="273">
        <f t="shared" ref="W10:W15" si="19">L10*O10</f>
        <v>0</v>
      </c>
      <c r="X10" s="274">
        <f t="shared" ref="X10:X15" si="20">N10*P10</f>
        <v>0</v>
      </c>
    </row>
    <row r="11" spans="2:24" ht="15.75" customHeight="1">
      <c r="B11" s="1116"/>
      <c r="C11" s="385"/>
      <c r="D11" s="385"/>
      <c r="E11" s="386"/>
      <c r="F11" s="387"/>
      <c r="G11" s="674">
        <f t="shared" si="10"/>
        <v>0</v>
      </c>
      <c r="H11" s="388"/>
      <c r="I11" s="814"/>
      <c r="J11" s="674">
        <f t="shared" si="11"/>
        <v>0</v>
      </c>
      <c r="K11" s="619">
        <v>0.01</v>
      </c>
      <c r="L11" s="674">
        <f t="shared" si="12"/>
        <v>0</v>
      </c>
      <c r="M11" s="389"/>
      <c r="N11" s="390"/>
      <c r="O11" s="391"/>
      <c r="P11" s="392"/>
      <c r="Q11" s="354">
        <f t="shared" si="13"/>
        <v>0</v>
      </c>
      <c r="R11" s="355">
        <f t="shared" si="14"/>
        <v>0</v>
      </c>
      <c r="S11" s="355">
        <f t="shared" si="15"/>
        <v>0</v>
      </c>
      <c r="T11" s="356">
        <f t="shared" si="16"/>
        <v>0</v>
      </c>
      <c r="U11" s="272">
        <f t="shared" si="17"/>
        <v>0</v>
      </c>
      <c r="V11" s="273">
        <f t="shared" si="18"/>
        <v>0</v>
      </c>
      <c r="W11" s="273">
        <f t="shared" si="19"/>
        <v>0</v>
      </c>
      <c r="X11" s="274">
        <f t="shared" si="20"/>
        <v>0</v>
      </c>
    </row>
    <row r="12" spans="2:24" ht="15.75" customHeight="1">
      <c r="B12" s="1116"/>
      <c r="C12" s="385"/>
      <c r="D12" s="385"/>
      <c r="E12" s="386"/>
      <c r="F12" s="387"/>
      <c r="G12" s="674">
        <f t="shared" si="10"/>
        <v>0</v>
      </c>
      <c r="H12" s="388"/>
      <c r="I12" s="814"/>
      <c r="J12" s="674">
        <f t="shared" si="11"/>
        <v>0</v>
      </c>
      <c r="K12" s="619">
        <v>0.01</v>
      </c>
      <c r="L12" s="674">
        <f t="shared" si="12"/>
        <v>0</v>
      </c>
      <c r="M12" s="389"/>
      <c r="N12" s="390"/>
      <c r="O12" s="391"/>
      <c r="P12" s="392"/>
      <c r="Q12" s="354">
        <f t="shared" si="13"/>
        <v>0</v>
      </c>
      <c r="R12" s="355">
        <f t="shared" si="14"/>
        <v>0</v>
      </c>
      <c r="S12" s="355">
        <f t="shared" si="15"/>
        <v>0</v>
      </c>
      <c r="T12" s="356">
        <f t="shared" si="16"/>
        <v>0</v>
      </c>
      <c r="U12" s="272">
        <f t="shared" si="17"/>
        <v>0</v>
      </c>
      <c r="V12" s="273">
        <f t="shared" si="18"/>
        <v>0</v>
      </c>
      <c r="W12" s="273">
        <f t="shared" si="19"/>
        <v>0</v>
      </c>
      <c r="X12" s="274">
        <f t="shared" si="20"/>
        <v>0</v>
      </c>
    </row>
    <row r="13" spans="2:24" ht="15.75" customHeight="1">
      <c r="B13" s="1116"/>
      <c r="C13" s="385"/>
      <c r="D13" s="385"/>
      <c r="E13" s="386"/>
      <c r="F13" s="387"/>
      <c r="G13" s="674">
        <f t="shared" si="10"/>
        <v>0</v>
      </c>
      <c r="H13" s="388"/>
      <c r="I13" s="814"/>
      <c r="J13" s="674">
        <f t="shared" si="11"/>
        <v>0</v>
      </c>
      <c r="K13" s="619">
        <v>0.01</v>
      </c>
      <c r="L13" s="674">
        <f t="shared" si="12"/>
        <v>0</v>
      </c>
      <c r="M13" s="389"/>
      <c r="N13" s="390"/>
      <c r="O13" s="391"/>
      <c r="P13" s="392"/>
      <c r="Q13" s="354">
        <f t="shared" si="13"/>
        <v>0</v>
      </c>
      <c r="R13" s="355">
        <f t="shared" si="14"/>
        <v>0</v>
      </c>
      <c r="S13" s="355">
        <f t="shared" si="15"/>
        <v>0</v>
      </c>
      <c r="T13" s="356">
        <f t="shared" si="16"/>
        <v>0</v>
      </c>
      <c r="U13" s="272">
        <f t="shared" si="17"/>
        <v>0</v>
      </c>
      <c r="V13" s="273">
        <f t="shared" si="18"/>
        <v>0</v>
      </c>
      <c r="W13" s="273">
        <f t="shared" si="19"/>
        <v>0</v>
      </c>
      <c r="X13" s="274">
        <f t="shared" si="20"/>
        <v>0</v>
      </c>
    </row>
    <row r="14" spans="2:24" ht="15.75" customHeight="1">
      <c r="B14" s="1116"/>
      <c r="C14" s="385"/>
      <c r="D14" s="385"/>
      <c r="E14" s="386"/>
      <c r="F14" s="387"/>
      <c r="G14" s="674">
        <f t="shared" si="10"/>
        <v>0</v>
      </c>
      <c r="H14" s="388"/>
      <c r="I14" s="814"/>
      <c r="J14" s="674">
        <f t="shared" si="11"/>
        <v>0</v>
      </c>
      <c r="K14" s="619">
        <v>0.01</v>
      </c>
      <c r="L14" s="674">
        <f t="shared" si="12"/>
        <v>0</v>
      </c>
      <c r="M14" s="389"/>
      <c r="N14" s="390"/>
      <c r="O14" s="391"/>
      <c r="P14" s="392"/>
      <c r="Q14" s="354">
        <f t="shared" si="13"/>
        <v>0</v>
      </c>
      <c r="R14" s="355">
        <f t="shared" si="14"/>
        <v>0</v>
      </c>
      <c r="S14" s="355">
        <f t="shared" si="15"/>
        <v>0</v>
      </c>
      <c r="T14" s="356">
        <f t="shared" si="16"/>
        <v>0</v>
      </c>
      <c r="U14" s="272">
        <f t="shared" si="17"/>
        <v>0</v>
      </c>
      <c r="V14" s="273">
        <f t="shared" si="18"/>
        <v>0</v>
      </c>
      <c r="W14" s="273">
        <f t="shared" si="19"/>
        <v>0</v>
      </c>
      <c r="X14" s="274">
        <f t="shared" si="20"/>
        <v>0</v>
      </c>
    </row>
    <row r="15" spans="2:24" ht="15.75" customHeight="1">
      <c r="B15" s="1116"/>
      <c r="C15" s="406"/>
      <c r="D15" s="406"/>
      <c r="E15" s="407"/>
      <c r="F15" s="416"/>
      <c r="G15" s="675">
        <f t="shared" si="10"/>
        <v>0</v>
      </c>
      <c r="H15" s="409"/>
      <c r="I15" s="815"/>
      <c r="J15" s="675">
        <f t="shared" si="11"/>
        <v>0</v>
      </c>
      <c r="K15" s="732">
        <v>0.01</v>
      </c>
      <c r="L15" s="675">
        <f t="shared" si="12"/>
        <v>0</v>
      </c>
      <c r="M15" s="413"/>
      <c r="N15" s="414"/>
      <c r="O15" s="414"/>
      <c r="P15" s="415"/>
      <c r="Q15" s="365">
        <f t="shared" si="13"/>
        <v>0</v>
      </c>
      <c r="R15" s="360">
        <f t="shared" si="14"/>
        <v>0</v>
      </c>
      <c r="S15" s="360">
        <f t="shared" si="15"/>
        <v>0</v>
      </c>
      <c r="T15" s="361">
        <f t="shared" si="16"/>
        <v>0</v>
      </c>
      <c r="U15" s="365">
        <f t="shared" si="17"/>
        <v>0</v>
      </c>
      <c r="V15" s="360">
        <f t="shared" si="18"/>
        <v>0</v>
      </c>
      <c r="W15" s="360">
        <f t="shared" si="19"/>
        <v>0</v>
      </c>
      <c r="X15" s="361">
        <f t="shared" si="20"/>
        <v>0</v>
      </c>
    </row>
    <row r="16" spans="2:24" ht="15.75" customHeight="1">
      <c r="B16" s="1098"/>
      <c r="C16" s="417" t="s">
        <v>173</v>
      </c>
      <c r="D16" s="418"/>
      <c r="E16" s="419"/>
      <c r="F16" s="420"/>
      <c r="G16" s="676">
        <f>SUM(G9:G15)</f>
        <v>0</v>
      </c>
      <c r="H16" s="421"/>
      <c r="I16" s="422"/>
      <c r="J16" s="676">
        <f>SUM(J9:J15)</f>
        <v>0</v>
      </c>
      <c r="K16" s="731"/>
      <c r="L16" s="676">
        <f>SUM(L9:L15)</f>
        <v>0</v>
      </c>
      <c r="M16" s="423"/>
      <c r="N16" s="424"/>
      <c r="O16" s="424"/>
      <c r="P16" s="425"/>
      <c r="Q16" s="670">
        <f>SUM(Q9:Q15)</f>
        <v>0</v>
      </c>
      <c r="R16" s="671">
        <f t="shared" ref="R16:W16" si="21">SUM(R9:R15)</f>
        <v>0</v>
      </c>
      <c r="S16" s="671">
        <f t="shared" si="21"/>
        <v>0</v>
      </c>
      <c r="T16" s="672">
        <f t="shared" si="21"/>
        <v>0</v>
      </c>
      <c r="U16" s="670">
        <f t="shared" si="21"/>
        <v>0</v>
      </c>
      <c r="V16" s="671">
        <f t="shared" si="21"/>
        <v>0</v>
      </c>
      <c r="W16" s="671">
        <f t="shared" si="21"/>
        <v>0</v>
      </c>
      <c r="X16" s="672">
        <f t="shared" ref="X16" si="22">SUM(X9:X15)</f>
        <v>0</v>
      </c>
    </row>
    <row r="17" spans="2:24" ht="15.75" customHeight="1">
      <c r="B17" s="1088" t="s">
        <v>172</v>
      </c>
      <c r="C17" s="394"/>
      <c r="D17" s="394"/>
      <c r="E17" s="395"/>
      <c r="F17" s="396"/>
      <c r="G17" s="673">
        <f t="shared" ref="G17:G24" si="23">E17*F17</f>
        <v>0</v>
      </c>
      <c r="H17" s="397"/>
      <c r="I17" s="823"/>
      <c r="J17" s="673">
        <f t="shared" ref="J17:J24" si="24">G17*I17</f>
        <v>0</v>
      </c>
      <c r="K17" s="619">
        <v>0.05</v>
      </c>
      <c r="L17" s="673">
        <f>G17*K17</f>
        <v>0</v>
      </c>
      <c r="M17" s="411"/>
      <c r="N17" s="412"/>
      <c r="O17" s="391"/>
      <c r="P17" s="392"/>
      <c r="Q17" s="354">
        <f t="shared" ref="Q17" si="25">J17*M17</f>
        <v>0</v>
      </c>
      <c r="R17" s="355">
        <f t="shared" ref="R17" si="26">J17*N17</f>
        <v>0</v>
      </c>
      <c r="S17" s="355">
        <f t="shared" ref="S17" si="27">J17*O17</f>
        <v>0</v>
      </c>
      <c r="T17" s="356">
        <f t="shared" ref="T17" si="28">M17*P17</f>
        <v>0</v>
      </c>
      <c r="U17" s="354">
        <f t="shared" ref="U17" si="29">L17*M17</f>
        <v>0</v>
      </c>
      <c r="V17" s="355">
        <f t="shared" ref="V17" si="30">L17*N17</f>
        <v>0</v>
      </c>
      <c r="W17" s="355">
        <f t="shared" ref="W17" si="31">L17*O17</f>
        <v>0</v>
      </c>
      <c r="X17" s="356">
        <f t="shared" ref="X17" si="32">N17*P17</f>
        <v>0</v>
      </c>
    </row>
    <row r="18" spans="2:24" ht="15.75" customHeight="1">
      <c r="B18" s="1089"/>
      <c r="C18" s="727"/>
      <c r="D18" s="727"/>
      <c r="E18" s="728"/>
      <c r="F18" s="729"/>
      <c r="G18" s="674">
        <f t="shared" si="23"/>
        <v>0</v>
      </c>
      <c r="H18" s="388"/>
      <c r="I18" s="814"/>
      <c r="J18" s="674">
        <f t="shared" si="24"/>
        <v>0</v>
      </c>
      <c r="K18" s="619">
        <v>0.05</v>
      </c>
      <c r="L18" s="674">
        <f t="shared" ref="L18:L36" si="33">G18*K18</f>
        <v>0</v>
      </c>
      <c r="M18" s="730"/>
      <c r="N18" s="391"/>
      <c r="O18" s="391"/>
      <c r="P18" s="392"/>
      <c r="Q18" s="354">
        <f t="shared" ref="Q18:Q24" si="34">J18*M18</f>
        <v>0</v>
      </c>
      <c r="R18" s="355">
        <f t="shared" ref="R18:R24" si="35">J18*N18</f>
        <v>0</v>
      </c>
      <c r="S18" s="355">
        <f t="shared" ref="S18:S24" si="36">J18*O18</f>
        <v>0</v>
      </c>
      <c r="T18" s="356">
        <f t="shared" ref="T18:T24" si="37">M18*P18</f>
        <v>0</v>
      </c>
      <c r="U18" s="354">
        <f t="shared" ref="U18:U24" si="38">L18*M18</f>
        <v>0</v>
      </c>
      <c r="V18" s="355">
        <f t="shared" ref="V18:V24" si="39">L18*N18</f>
        <v>0</v>
      </c>
      <c r="W18" s="355">
        <f t="shared" ref="W18:W24" si="40">L18*O18</f>
        <v>0</v>
      </c>
      <c r="X18" s="356">
        <f t="shared" ref="X18:X24" si="41">N18*P18</f>
        <v>0</v>
      </c>
    </row>
    <row r="19" spans="2:24" ht="15.75" customHeight="1">
      <c r="B19" s="1089"/>
      <c r="C19" s="727"/>
      <c r="D19" s="727"/>
      <c r="E19" s="728"/>
      <c r="F19" s="729"/>
      <c r="G19" s="674">
        <f t="shared" si="23"/>
        <v>0</v>
      </c>
      <c r="H19" s="388"/>
      <c r="I19" s="815"/>
      <c r="J19" s="674">
        <f t="shared" si="24"/>
        <v>0</v>
      </c>
      <c r="K19" s="619">
        <v>0.05</v>
      </c>
      <c r="L19" s="674">
        <f t="shared" si="33"/>
        <v>0</v>
      </c>
      <c r="M19" s="730"/>
      <c r="N19" s="391"/>
      <c r="O19" s="391"/>
      <c r="P19" s="392"/>
      <c r="Q19" s="354">
        <f t="shared" si="34"/>
        <v>0</v>
      </c>
      <c r="R19" s="355">
        <f t="shared" si="35"/>
        <v>0</v>
      </c>
      <c r="S19" s="355">
        <f t="shared" si="36"/>
        <v>0</v>
      </c>
      <c r="T19" s="356">
        <f t="shared" si="37"/>
        <v>0</v>
      </c>
      <c r="U19" s="354">
        <f t="shared" si="38"/>
        <v>0</v>
      </c>
      <c r="V19" s="355">
        <f t="shared" si="39"/>
        <v>0</v>
      </c>
      <c r="W19" s="355">
        <f t="shared" si="40"/>
        <v>0</v>
      </c>
      <c r="X19" s="356">
        <f t="shared" si="41"/>
        <v>0</v>
      </c>
    </row>
    <row r="20" spans="2:24" ht="15.75" customHeight="1">
      <c r="B20" s="1089"/>
      <c r="C20" s="727"/>
      <c r="D20" s="727"/>
      <c r="E20" s="728"/>
      <c r="F20" s="729"/>
      <c r="G20" s="674">
        <f t="shared" si="23"/>
        <v>0</v>
      </c>
      <c r="H20" s="388"/>
      <c r="I20" s="814"/>
      <c r="J20" s="674">
        <f t="shared" si="24"/>
        <v>0</v>
      </c>
      <c r="K20" s="619">
        <v>0.05</v>
      </c>
      <c r="L20" s="674">
        <f t="shared" si="33"/>
        <v>0</v>
      </c>
      <c r="M20" s="730"/>
      <c r="N20" s="391"/>
      <c r="O20" s="391"/>
      <c r="P20" s="392"/>
      <c r="Q20" s="354">
        <f t="shared" si="34"/>
        <v>0</v>
      </c>
      <c r="R20" s="355">
        <f t="shared" si="35"/>
        <v>0</v>
      </c>
      <c r="S20" s="355">
        <f t="shared" si="36"/>
        <v>0</v>
      </c>
      <c r="T20" s="356">
        <f t="shared" si="37"/>
        <v>0</v>
      </c>
      <c r="U20" s="354">
        <f t="shared" si="38"/>
        <v>0</v>
      </c>
      <c r="V20" s="355">
        <f t="shared" si="39"/>
        <v>0</v>
      </c>
      <c r="W20" s="355">
        <f t="shared" si="40"/>
        <v>0</v>
      </c>
      <c r="X20" s="356">
        <f t="shared" si="41"/>
        <v>0</v>
      </c>
    </row>
    <row r="21" spans="2:24" ht="15.75" customHeight="1">
      <c r="B21" s="1089"/>
      <c r="C21" s="727"/>
      <c r="D21" s="727"/>
      <c r="E21" s="728"/>
      <c r="F21" s="729"/>
      <c r="G21" s="674">
        <f t="shared" si="23"/>
        <v>0</v>
      </c>
      <c r="H21" s="388"/>
      <c r="I21" s="814"/>
      <c r="J21" s="674">
        <f t="shared" si="24"/>
        <v>0</v>
      </c>
      <c r="K21" s="619">
        <v>0.05</v>
      </c>
      <c r="L21" s="674">
        <f t="shared" si="33"/>
        <v>0</v>
      </c>
      <c r="M21" s="730"/>
      <c r="N21" s="391"/>
      <c r="O21" s="391"/>
      <c r="P21" s="392"/>
      <c r="Q21" s="354">
        <f t="shared" si="34"/>
        <v>0</v>
      </c>
      <c r="R21" s="355">
        <f t="shared" si="35"/>
        <v>0</v>
      </c>
      <c r="S21" s="355">
        <f t="shared" si="36"/>
        <v>0</v>
      </c>
      <c r="T21" s="356">
        <f t="shared" si="37"/>
        <v>0</v>
      </c>
      <c r="U21" s="354">
        <f t="shared" si="38"/>
        <v>0</v>
      </c>
      <c r="V21" s="355">
        <f t="shared" si="39"/>
        <v>0</v>
      </c>
      <c r="W21" s="355">
        <f t="shared" si="40"/>
        <v>0</v>
      </c>
      <c r="X21" s="356">
        <f t="shared" si="41"/>
        <v>0</v>
      </c>
    </row>
    <row r="22" spans="2:24" ht="15.75" customHeight="1">
      <c r="B22" s="1089"/>
      <c r="C22" s="727"/>
      <c r="D22" s="727"/>
      <c r="E22" s="728"/>
      <c r="F22" s="729"/>
      <c r="G22" s="674">
        <f t="shared" si="23"/>
        <v>0</v>
      </c>
      <c r="H22" s="388"/>
      <c r="I22" s="814"/>
      <c r="J22" s="674">
        <f t="shared" si="24"/>
        <v>0</v>
      </c>
      <c r="K22" s="619">
        <v>0.05</v>
      </c>
      <c r="L22" s="674">
        <f t="shared" si="33"/>
        <v>0</v>
      </c>
      <c r="M22" s="730"/>
      <c r="N22" s="391"/>
      <c r="O22" s="391"/>
      <c r="P22" s="392"/>
      <c r="Q22" s="354">
        <f t="shared" si="34"/>
        <v>0</v>
      </c>
      <c r="R22" s="355">
        <f t="shared" si="35"/>
        <v>0</v>
      </c>
      <c r="S22" s="355">
        <f t="shared" si="36"/>
        <v>0</v>
      </c>
      <c r="T22" s="356">
        <f t="shared" si="37"/>
        <v>0</v>
      </c>
      <c r="U22" s="354">
        <f t="shared" si="38"/>
        <v>0</v>
      </c>
      <c r="V22" s="355">
        <f t="shared" si="39"/>
        <v>0</v>
      </c>
      <c r="W22" s="355">
        <f t="shared" si="40"/>
        <v>0</v>
      </c>
      <c r="X22" s="356">
        <f t="shared" si="41"/>
        <v>0</v>
      </c>
    </row>
    <row r="23" spans="2:24" ht="15.75" customHeight="1">
      <c r="B23" s="1089"/>
      <c r="C23" s="727"/>
      <c r="D23" s="727"/>
      <c r="E23" s="728"/>
      <c r="F23" s="729"/>
      <c r="G23" s="674">
        <f t="shared" si="23"/>
        <v>0</v>
      </c>
      <c r="H23" s="388"/>
      <c r="I23" s="814"/>
      <c r="J23" s="674">
        <f t="shared" si="24"/>
        <v>0</v>
      </c>
      <c r="K23" s="619">
        <v>0.05</v>
      </c>
      <c r="L23" s="674">
        <f t="shared" si="33"/>
        <v>0</v>
      </c>
      <c r="M23" s="730"/>
      <c r="N23" s="391"/>
      <c r="O23" s="391"/>
      <c r="P23" s="392"/>
      <c r="Q23" s="354">
        <f t="shared" si="34"/>
        <v>0</v>
      </c>
      <c r="R23" s="355">
        <f t="shared" si="35"/>
        <v>0</v>
      </c>
      <c r="S23" s="355">
        <f t="shared" si="36"/>
        <v>0</v>
      </c>
      <c r="T23" s="356">
        <f t="shared" si="37"/>
        <v>0</v>
      </c>
      <c r="U23" s="354">
        <f t="shared" si="38"/>
        <v>0</v>
      </c>
      <c r="V23" s="355">
        <f t="shared" si="39"/>
        <v>0</v>
      </c>
      <c r="W23" s="355">
        <f t="shared" si="40"/>
        <v>0</v>
      </c>
      <c r="X23" s="356">
        <f t="shared" si="41"/>
        <v>0</v>
      </c>
    </row>
    <row r="24" spans="2:24" ht="15.75" customHeight="1">
      <c r="B24" s="1089"/>
      <c r="C24" s="727"/>
      <c r="D24" s="727"/>
      <c r="E24" s="728"/>
      <c r="F24" s="729"/>
      <c r="G24" s="674">
        <f t="shared" si="23"/>
        <v>0</v>
      </c>
      <c r="H24" s="388"/>
      <c r="I24" s="814"/>
      <c r="J24" s="674">
        <f t="shared" si="24"/>
        <v>0</v>
      </c>
      <c r="K24" s="619">
        <v>0.05</v>
      </c>
      <c r="L24" s="674">
        <f t="shared" si="33"/>
        <v>0</v>
      </c>
      <c r="M24" s="730"/>
      <c r="N24" s="391"/>
      <c r="O24" s="391"/>
      <c r="P24" s="392"/>
      <c r="Q24" s="354">
        <f t="shared" si="34"/>
        <v>0</v>
      </c>
      <c r="R24" s="355">
        <f t="shared" si="35"/>
        <v>0</v>
      </c>
      <c r="S24" s="355">
        <f t="shared" si="36"/>
        <v>0</v>
      </c>
      <c r="T24" s="356">
        <f t="shared" si="37"/>
        <v>0</v>
      </c>
      <c r="U24" s="354">
        <f t="shared" si="38"/>
        <v>0</v>
      </c>
      <c r="V24" s="355">
        <f t="shared" si="39"/>
        <v>0</v>
      </c>
      <c r="W24" s="355">
        <f t="shared" si="40"/>
        <v>0</v>
      </c>
      <c r="X24" s="356">
        <f t="shared" si="41"/>
        <v>0</v>
      </c>
    </row>
    <row r="25" spans="2:24" ht="15.75" customHeight="1">
      <c r="B25" s="1116"/>
      <c r="C25" s="385"/>
      <c r="D25" s="385"/>
      <c r="E25" s="386"/>
      <c r="F25" s="387"/>
      <c r="G25" s="674">
        <f t="shared" ref="G25:G36" si="42">E25*F25</f>
        <v>0</v>
      </c>
      <c r="H25" s="388"/>
      <c r="I25" s="814"/>
      <c r="J25" s="674">
        <f t="shared" ref="J25:J36" si="43">G25*I25</f>
        <v>0</v>
      </c>
      <c r="K25" s="619">
        <v>0.05</v>
      </c>
      <c r="L25" s="674">
        <f t="shared" si="33"/>
        <v>0</v>
      </c>
      <c r="M25" s="389"/>
      <c r="N25" s="390"/>
      <c r="O25" s="391"/>
      <c r="P25" s="392"/>
      <c r="Q25" s="354">
        <f t="shared" ref="Q25:Q36" si="44">J25*M25</f>
        <v>0</v>
      </c>
      <c r="R25" s="355">
        <f t="shared" ref="R25:R36" si="45">J25*N25</f>
        <v>0</v>
      </c>
      <c r="S25" s="355">
        <f t="shared" ref="S25:S36" si="46">J25*O25</f>
        <v>0</v>
      </c>
      <c r="T25" s="356">
        <f t="shared" ref="T25:T36" si="47">M25*P25</f>
        <v>0</v>
      </c>
      <c r="U25" s="272">
        <f t="shared" ref="U25:U36" si="48">L25*M25</f>
        <v>0</v>
      </c>
      <c r="V25" s="273">
        <f t="shared" ref="V25:V36" si="49">L25*N25</f>
        <v>0</v>
      </c>
      <c r="W25" s="273">
        <f t="shared" ref="W25:W36" si="50">L25*O25</f>
        <v>0</v>
      </c>
      <c r="X25" s="274">
        <f t="shared" ref="X25:X36" si="51">N25*P25</f>
        <v>0</v>
      </c>
    </row>
    <row r="26" spans="2:24" ht="15.75" customHeight="1">
      <c r="B26" s="1116"/>
      <c r="C26" s="385"/>
      <c r="D26" s="385"/>
      <c r="E26" s="386"/>
      <c r="F26" s="387"/>
      <c r="G26" s="674">
        <f t="shared" si="42"/>
        <v>0</v>
      </c>
      <c r="H26" s="388"/>
      <c r="I26" s="814"/>
      <c r="J26" s="674">
        <f t="shared" si="43"/>
        <v>0</v>
      </c>
      <c r="K26" s="619">
        <v>0.05</v>
      </c>
      <c r="L26" s="674">
        <f t="shared" si="33"/>
        <v>0</v>
      </c>
      <c r="M26" s="389"/>
      <c r="N26" s="390"/>
      <c r="O26" s="391"/>
      <c r="P26" s="392"/>
      <c r="Q26" s="354">
        <f t="shared" si="44"/>
        <v>0</v>
      </c>
      <c r="R26" s="355">
        <f t="shared" si="45"/>
        <v>0</v>
      </c>
      <c r="S26" s="355">
        <f t="shared" si="46"/>
        <v>0</v>
      </c>
      <c r="T26" s="356">
        <f t="shared" si="47"/>
        <v>0</v>
      </c>
      <c r="U26" s="272">
        <f t="shared" si="48"/>
        <v>0</v>
      </c>
      <c r="V26" s="273">
        <f t="shared" si="49"/>
        <v>0</v>
      </c>
      <c r="W26" s="273">
        <f t="shared" si="50"/>
        <v>0</v>
      </c>
      <c r="X26" s="274">
        <f t="shared" si="51"/>
        <v>0</v>
      </c>
    </row>
    <row r="27" spans="2:24" ht="15.75" customHeight="1">
      <c r="B27" s="1116"/>
      <c r="C27" s="385"/>
      <c r="D27" s="385"/>
      <c r="E27" s="386"/>
      <c r="F27" s="387"/>
      <c r="G27" s="674">
        <f t="shared" si="42"/>
        <v>0</v>
      </c>
      <c r="H27" s="388"/>
      <c r="I27" s="814"/>
      <c r="J27" s="674">
        <f t="shared" si="43"/>
        <v>0</v>
      </c>
      <c r="K27" s="619">
        <v>0.05</v>
      </c>
      <c r="L27" s="674">
        <f t="shared" si="33"/>
        <v>0</v>
      </c>
      <c r="M27" s="389"/>
      <c r="N27" s="390"/>
      <c r="O27" s="391"/>
      <c r="P27" s="392"/>
      <c r="Q27" s="354">
        <f t="shared" si="44"/>
        <v>0</v>
      </c>
      <c r="R27" s="355">
        <f t="shared" si="45"/>
        <v>0</v>
      </c>
      <c r="S27" s="355">
        <f t="shared" si="46"/>
        <v>0</v>
      </c>
      <c r="T27" s="356">
        <f t="shared" si="47"/>
        <v>0</v>
      </c>
      <c r="U27" s="272">
        <f t="shared" si="48"/>
        <v>0</v>
      </c>
      <c r="V27" s="273">
        <f t="shared" si="49"/>
        <v>0</v>
      </c>
      <c r="W27" s="273">
        <f t="shared" si="50"/>
        <v>0</v>
      </c>
      <c r="X27" s="274">
        <f t="shared" si="51"/>
        <v>0</v>
      </c>
    </row>
    <row r="28" spans="2:24" ht="15.75" customHeight="1">
      <c r="B28" s="1116"/>
      <c r="C28" s="385"/>
      <c r="D28" s="385"/>
      <c r="E28" s="386"/>
      <c r="F28" s="387"/>
      <c r="G28" s="674">
        <f t="shared" si="42"/>
        <v>0</v>
      </c>
      <c r="H28" s="388"/>
      <c r="I28" s="814"/>
      <c r="J28" s="674">
        <f t="shared" si="43"/>
        <v>0</v>
      </c>
      <c r="K28" s="619">
        <v>0.05</v>
      </c>
      <c r="L28" s="674">
        <f t="shared" si="33"/>
        <v>0</v>
      </c>
      <c r="M28" s="389"/>
      <c r="N28" s="390"/>
      <c r="O28" s="391"/>
      <c r="P28" s="392"/>
      <c r="Q28" s="354">
        <f t="shared" si="44"/>
        <v>0</v>
      </c>
      <c r="R28" s="355">
        <f t="shared" si="45"/>
        <v>0</v>
      </c>
      <c r="S28" s="355">
        <f t="shared" si="46"/>
        <v>0</v>
      </c>
      <c r="T28" s="356">
        <f t="shared" si="47"/>
        <v>0</v>
      </c>
      <c r="U28" s="272">
        <f t="shared" si="48"/>
        <v>0</v>
      </c>
      <c r="V28" s="273">
        <f t="shared" si="49"/>
        <v>0</v>
      </c>
      <c r="W28" s="273">
        <f t="shared" si="50"/>
        <v>0</v>
      </c>
      <c r="X28" s="274">
        <f t="shared" si="51"/>
        <v>0</v>
      </c>
    </row>
    <row r="29" spans="2:24" ht="15.75" customHeight="1">
      <c r="B29" s="1116"/>
      <c r="C29" s="385"/>
      <c r="D29" s="385"/>
      <c r="E29" s="386"/>
      <c r="F29" s="387"/>
      <c r="G29" s="674">
        <f t="shared" si="42"/>
        <v>0</v>
      </c>
      <c r="H29" s="388"/>
      <c r="I29" s="814"/>
      <c r="J29" s="674">
        <f t="shared" si="43"/>
        <v>0</v>
      </c>
      <c r="K29" s="619">
        <v>0.05</v>
      </c>
      <c r="L29" s="674">
        <f t="shared" si="33"/>
        <v>0</v>
      </c>
      <c r="M29" s="389"/>
      <c r="N29" s="390"/>
      <c r="O29" s="391"/>
      <c r="P29" s="392"/>
      <c r="Q29" s="354">
        <f t="shared" si="44"/>
        <v>0</v>
      </c>
      <c r="R29" s="355">
        <f t="shared" si="45"/>
        <v>0</v>
      </c>
      <c r="S29" s="355">
        <f t="shared" si="46"/>
        <v>0</v>
      </c>
      <c r="T29" s="356">
        <f t="shared" si="47"/>
        <v>0</v>
      </c>
      <c r="U29" s="272">
        <f t="shared" si="48"/>
        <v>0</v>
      </c>
      <c r="V29" s="273">
        <f t="shared" si="49"/>
        <v>0</v>
      </c>
      <c r="W29" s="273">
        <f t="shared" si="50"/>
        <v>0</v>
      </c>
      <c r="X29" s="274">
        <f t="shared" si="51"/>
        <v>0</v>
      </c>
    </row>
    <row r="30" spans="2:24" ht="15.75" customHeight="1">
      <c r="B30" s="1116"/>
      <c r="C30" s="385"/>
      <c r="D30" s="385"/>
      <c r="E30" s="386"/>
      <c r="F30" s="387"/>
      <c r="G30" s="674">
        <f t="shared" si="42"/>
        <v>0</v>
      </c>
      <c r="H30" s="388"/>
      <c r="I30" s="814"/>
      <c r="J30" s="674">
        <f t="shared" si="43"/>
        <v>0</v>
      </c>
      <c r="K30" s="619">
        <v>0.05</v>
      </c>
      <c r="L30" s="674">
        <f t="shared" si="33"/>
        <v>0</v>
      </c>
      <c r="M30" s="389"/>
      <c r="N30" s="390"/>
      <c r="O30" s="391"/>
      <c r="P30" s="392"/>
      <c r="Q30" s="354">
        <f t="shared" si="44"/>
        <v>0</v>
      </c>
      <c r="R30" s="355">
        <f t="shared" si="45"/>
        <v>0</v>
      </c>
      <c r="S30" s="355">
        <f t="shared" si="46"/>
        <v>0</v>
      </c>
      <c r="T30" s="356">
        <f t="shared" si="47"/>
        <v>0</v>
      </c>
      <c r="U30" s="272">
        <f t="shared" si="48"/>
        <v>0</v>
      </c>
      <c r="V30" s="273">
        <f t="shared" si="49"/>
        <v>0</v>
      </c>
      <c r="W30" s="273">
        <f t="shared" si="50"/>
        <v>0</v>
      </c>
      <c r="X30" s="274">
        <f t="shared" si="51"/>
        <v>0</v>
      </c>
    </row>
    <row r="31" spans="2:24" ht="15.75" customHeight="1">
      <c r="B31" s="1116"/>
      <c r="C31" s="385"/>
      <c r="D31" s="385"/>
      <c r="E31" s="386"/>
      <c r="F31" s="387"/>
      <c r="G31" s="674">
        <f t="shared" si="42"/>
        <v>0</v>
      </c>
      <c r="H31" s="388"/>
      <c r="I31" s="814"/>
      <c r="J31" s="674">
        <f t="shared" si="43"/>
        <v>0</v>
      </c>
      <c r="K31" s="619">
        <v>0.05</v>
      </c>
      <c r="L31" s="674">
        <f t="shared" si="33"/>
        <v>0</v>
      </c>
      <c r="M31" s="389"/>
      <c r="N31" s="390"/>
      <c r="O31" s="391"/>
      <c r="P31" s="392"/>
      <c r="Q31" s="354">
        <f t="shared" si="44"/>
        <v>0</v>
      </c>
      <c r="R31" s="355">
        <f t="shared" si="45"/>
        <v>0</v>
      </c>
      <c r="S31" s="355">
        <f t="shared" si="46"/>
        <v>0</v>
      </c>
      <c r="T31" s="356">
        <f t="shared" si="47"/>
        <v>0</v>
      </c>
      <c r="U31" s="272">
        <f t="shared" si="48"/>
        <v>0</v>
      </c>
      <c r="V31" s="273">
        <f t="shared" si="49"/>
        <v>0</v>
      </c>
      <c r="W31" s="273">
        <f t="shared" si="50"/>
        <v>0</v>
      </c>
      <c r="X31" s="274">
        <f t="shared" si="51"/>
        <v>0</v>
      </c>
    </row>
    <row r="32" spans="2:24" ht="15.75" customHeight="1">
      <c r="B32" s="1116"/>
      <c r="C32" s="385"/>
      <c r="D32" s="385"/>
      <c r="E32" s="386"/>
      <c r="F32" s="387"/>
      <c r="G32" s="674">
        <f t="shared" si="42"/>
        <v>0</v>
      </c>
      <c r="H32" s="388"/>
      <c r="I32" s="814"/>
      <c r="J32" s="674">
        <f t="shared" si="43"/>
        <v>0</v>
      </c>
      <c r="K32" s="619">
        <v>0.05</v>
      </c>
      <c r="L32" s="674">
        <f t="shared" si="33"/>
        <v>0</v>
      </c>
      <c r="M32" s="389"/>
      <c r="N32" s="390"/>
      <c r="O32" s="391"/>
      <c r="P32" s="392"/>
      <c r="Q32" s="354">
        <f t="shared" si="44"/>
        <v>0</v>
      </c>
      <c r="R32" s="355">
        <f t="shared" si="45"/>
        <v>0</v>
      </c>
      <c r="S32" s="355">
        <f t="shared" si="46"/>
        <v>0</v>
      </c>
      <c r="T32" s="356">
        <f t="shared" si="47"/>
        <v>0</v>
      </c>
      <c r="U32" s="272">
        <f t="shared" si="48"/>
        <v>0</v>
      </c>
      <c r="V32" s="273">
        <f t="shared" si="49"/>
        <v>0</v>
      </c>
      <c r="W32" s="273">
        <f t="shared" si="50"/>
        <v>0</v>
      </c>
      <c r="X32" s="274">
        <f t="shared" si="51"/>
        <v>0</v>
      </c>
    </row>
    <row r="33" spans="2:24" ht="15.75" customHeight="1">
      <c r="B33" s="1116"/>
      <c r="C33" s="385"/>
      <c r="D33" s="385"/>
      <c r="E33" s="386"/>
      <c r="F33" s="387"/>
      <c r="G33" s="674">
        <f t="shared" si="42"/>
        <v>0</v>
      </c>
      <c r="H33" s="388"/>
      <c r="I33" s="814"/>
      <c r="J33" s="674">
        <f t="shared" si="43"/>
        <v>0</v>
      </c>
      <c r="K33" s="619">
        <v>0.05</v>
      </c>
      <c r="L33" s="674">
        <f t="shared" si="33"/>
        <v>0</v>
      </c>
      <c r="M33" s="389"/>
      <c r="N33" s="390"/>
      <c r="O33" s="391"/>
      <c r="P33" s="392"/>
      <c r="Q33" s="354">
        <f t="shared" si="44"/>
        <v>0</v>
      </c>
      <c r="R33" s="355">
        <f t="shared" si="45"/>
        <v>0</v>
      </c>
      <c r="S33" s="355">
        <f t="shared" si="46"/>
        <v>0</v>
      </c>
      <c r="T33" s="356">
        <f t="shared" si="47"/>
        <v>0</v>
      </c>
      <c r="U33" s="272">
        <f t="shared" si="48"/>
        <v>0</v>
      </c>
      <c r="V33" s="273">
        <f t="shared" si="49"/>
        <v>0</v>
      </c>
      <c r="W33" s="273">
        <f t="shared" si="50"/>
        <v>0</v>
      </c>
      <c r="X33" s="274">
        <f t="shared" si="51"/>
        <v>0</v>
      </c>
    </row>
    <row r="34" spans="2:24" ht="15.75" customHeight="1">
      <c r="B34" s="1116"/>
      <c r="C34" s="385"/>
      <c r="D34" s="385"/>
      <c r="E34" s="386"/>
      <c r="F34" s="387"/>
      <c r="G34" s="674">
        <f t="shared" si="42"/>
        <v>0</v>
      </c>
      <c r="H34" s="388"/>
      <c r="I34" s="814"/>
      <c r="J34" s="674">
        <f t="shared" si="43"/>
        <v>0</v>
      </c>
      <c r="K34" s="619">
        <v>0.05</v>
      </c>
      <c r="L34" s="674">
        <f t="shared" si="33"/>
        <v>0</v>
      </c>
      <c r="M34" s="389"/>
      <c r="N34" s="390"/>
      <c r="O34" s="391"/>
      <c r="P34" s="392"/>
      <c r="Q34" s="354">
        <f t="shared" si="44"/>
        <v>0</v>
      </c>
      <c r="R34" s="355">
        <f t="shared" si="45"/>
        <v>0</v>
      </c>
      <c r="S34" s="355">
        <f t="shared" si="46"/>
        <v>0</v>
      </c>
      <c r="T34" s="356">
        <f t="shared" si="47"/>
        <v>0</v>
      </c>
      <c r="U34" s="272">
        <f t="shared" si="48"/>
        <v>0</v>
      </c>
      <c r="V34" s="273">
        <f t="shared" si="49"/>
        <v>0</v>
      </c>
      <c r="W34" s="273">
        <f t="shared" si="50"/>
        <v>0</v>
      </c>
      <c r="X34" s="274">
        <f t="shared" si="51"/>
        <v>0</v>
      </c>
    </row>
    <row r="35" spans="2:24" ht="15.75" customHeight="1">
      <c r="B35" s="1116"/>
      <c r="C35" s="385"/>
      <c r="D35" s="385"/>
      <c r="E35" s="386"/>
      <c r="F35" s="387"/>
      <c r="G35" s="674">
        <f t="shared" si="42"/>
        <v>0</v>
      </c>
      <c r="H35" s="388"/>
      <c r="I35" s="814"/>
      <c r="J35" s="674">
        <f t="shared" si="43"/>
        <v>0</v>
      </c>
      <c r="K35" s="619">
        <v>0.05</v>
      </c>
      <c r="L35" s="674">
        <f t="shared" si="33"/>
        <v>0</v>
      </c>
      <c r="M35" s="389"/>
      <c r="N35" s="390"/>
      <c r="O35" s="391"/>
      <c r="P35" s="392"/>
      <c r="Q35" s="354">
        <f t="shared" si="44"/>
        <v>0</v>
      </c>
      <c r="R35" s="355">
        <f t="shared" si="45"/>
        <v>0</v>
      </c>
      <c r="S35" s="355">
        <f t="shared" si="46"/>
        <v>0</v>
      </c>
      <c r="T35" s="356">
        <f t="shared" si="47"/>
        <v>0</v>
      </c>
      <c r="U35" s="272">
        <f t="shared" si="48"/>
        <v>0</v>
      </c>
      <c r="V35" s="273">
        <f t="shared" si="49"/>
        <v>0</v>
      </c>
      <c r="W35" s="273">
        <f t="shared" si="50"/>
        <v>0</v>
      </c>
      <c r="X35" s="274">
        <f t="shared" si="51"/>
        <v>0</v>
      </c>
    </row>
    <row r="36" spans="2:24" ht="15.75" customHeight="1">
      <c r="B36" s="1116"/>
      <c r="C36" s="406"/>
      <c r="D36" s="406"/>
      <c r="E36" s="407"/>
      <c r="F36" s="408"/>
      <c r="G36" s="675">
        <f t="shared" si="42"/>
        <v>0</v>
      </c>
      <c r="H36" s="409"/>
      <c r="I36" s="815"/>
      <c r="J36" s="675">
        <f t="shared" si="43"/>
        <v>0</v>
      </c>
      <c r="K36" s="619">
        <v>0.05</v>
      </c>
      <c r="L36" s="675">
        <f t="shared" si="33"/>
        <v>0</v>
      </c>
      <c r="M36" s="413"/>
      <c r="N36" s="414"/>
      <c r="O36" s="426"/>
      <c r="P36" s="427"/>
      <c r="Q36" s="428">
        <f t="shared" si="44"/>
        <v>0</v>
      </c>
      <c r="R36" s="429">
        <f t="shared" si="45"/>
        <v>0</v>
      </c>
      <c r="S36" s="429">
        <f t="shared" si="46"/>
        <v>0</v>
      </c>
      <c r="T36" s="430">
        <f t="shared" si="47"/>
        <v>0</v>
      </c>
      <c r="U36" s="365">
        <f t="shared" si="48"/>
        <v>0</v>
      </c>
      <c r="V36" s="360">
        <f t="shared" si="49"/>
        <v>0</v>
      </c>
      <c r="W36" s="360">
        <f t="shared" si="50"/>
        <v>0</v>
      </c>
      <c r="X36" s="361">
        <f t="shared" si="51"/>
        <v>0</v>
      </c>
    </row>
    <row r="37" spans="2:24" ht="15.75" customHeight="1">
      <c r="B37" s="1098"/>
      <c r="C37" s="417" t="s">
        <v>173</v>
      </c>
      <c r="D37" s="418"/>
      <c r="E37" s="417"/>
      <c r="F37" s="431"/>
      <c r="G37" s="676">
        <f>SUM(G17:G36)</f>
        <v>0</v>
      </c>
      <c r="H37" s="421"/>
      <c r="I37" s="422"/>
      <c r="J37" s="676">
        <f>SUM(J17:J36)</f>
        <v>0</v>
      </c>
      <c r="K37" s="582"/>
      <c r="L37" s="676">
        <f>SUM(L17:L36)</f>
        <v>0</v>
      </c>
      <c r="M37" s="432"/>
      <c r="N37" s="433"/>
      <c r="O37" s="433"/>
      <c r="P37" s="434"/>
      <c r="Q37" s="670">
        <f>SUM(Q17:Q36)</f>
        <v>0</v>
      </c>
      <c r="R37" s="671">
        <f t="shared" ref="R37:X37" si="52">SUM(R17:R36)</f>
        <v>0</v>
      </c>
      <c r="S37" s="671">
        <f>SUM(S17:S36)</f>
        <v>0</v>
      </c>
      <c r="T37" s="672">
        <f t="shared" si="52"/>
        <v>0</v>
      </c>
      <c r="U37" s="670">
        <f t="shared" si="52"/>
        <v>0</v>
      </c>
      <c r="V37" s="671">
        <f t="shared" si="52"/>
        <v>0</v>
      </c>
      <c r="W37" s="671">
        <f t="shared" si="52"/>
        <v>0</v>
      </c>
      <c r="X37" s="672">
        <f t="shared" si="52"/>
        <v>0</v>
      </c>
    </row>
    <row r="38" spans="2:24" ht="15.75" customHeight="1">
      <c r="B38" s="1088" t="s">
        <v>175</v>
      </c>
      <c r="C38" s="385"/>
      <c r="D38" s="385"/>
      <c r="E38" s="386"/>
      <c r="F38" s="387"/>
      <c r="G38" s="674">
        <f t="shared" ref="G38:G43" si="53">E38*F38</f>
        <v>0</v>
      </c>
      <c r="H38" s="388"/>
      <c r="I38" s="814"/>
      <c r="J38" s="674">
        <f t="shared" ref="J38:J43" si="54">G38*I38</f>
        <v>0</v>
      </c>
      <c r="K38" s="563"/>
      <c r="L38" s="674"/>
      <c r="M38" s="389"/>
      <c r="N38" s="390"/>
      <c r="O38" s="391"/>
      <c r="P38" s="392"/>
      <c r="Q38" s="354">
        <f t="shared" ref="Q38:Q43" si="55">J38*M38</f>
        <v>0</v>
      </c>
      <c r="R38" s="355">
        <f t="shared" ref="R38:R43" si="56">J38*N38</f>
        <v>0</v>
      </c>
      <c r="S38" s="355">
        <f t="shared" ref="S38:S43" si="57">J38*O38</f>
        <v>0</v>
      </c>
      <c r="T38" s="356">
        <f t="shared" ref="T38:T43" si="58">M38*P38</f>
        <v>0</v>
      </c>
      <c r="U38" s="272"/>
      <c r="V38" s="273"/>
      <c r="W38" s="273"/>
      <c r="X38" s="274"/>
    </row>
    <row r="39" spans="2:24" ht="15.75" customHeight="1">
      <c r="B39" s="1116"/>
      <c r="C39" s="385"/>
      <c r="D39" s="385"/>
      <c r="E39" s="386"/>
      <c r="F39" s="387"/>
      <c r="G39" s="674">
        <f t="shared" si="53"/>
        <v>0</v>
      </c>
      <c r="H39" s="388"/>
      <c r="I39" s="814"/>
      <c r="J39" s="674">
        <f t="shared" si="54"/>
        <v>0</v>
      </c>
      <c r="K39" s="563"/>
      <c r="L39" s="674"/>
      <c r="M39" s="389"/>
      <c r="N39" s="390"/>
      <c r="O39" s="391"/>
      <c r="P39" s="392"/>
      <c r="Q39" s="354">
        <f t="shared" si="55"/>
        <v>0</v>
      </c>
      <c r="R39" s="355">
        <f t="shared" si="56"/>
        <v>0</v>
      </c>
      <c r="S39" s="355">
        <f t="shared" si="57"/>
        <v>0</v>
      </c>
      <c r="T39" s="356">
        <f t="shared" si="58"/>
        <v>0</v>
      </c>
      <c r="U39" s="272"/>
      <c r="V39" s="273"/>
      <c r="W39" s="273"/>
      <c r="X39" s="274"/>
    </row>
    <row r="40" spans="2:24" ht="15.75" customHeight="1">
      <c r="B40" s="1116"/>
      <c r="C40" s="385"/>
      <c r="D40" s="385"/>
      <c r="E40" s="386"/>
      <c r="F40" s="387"/>
      <c r="G40" s="674">
        <f t="shared" si="53"/>
        <v>0</v>
      </c>
      <c r="H40" s="388"/>
      <c r="I40" s="814"/>
      <c r="J40" s="674">
        <f t="shared" si="54"/>
        <v>0</v>
      </c>
      <c r="K40" s="563"/>
      <c r="L40" s="674"/>
      <c r="M40" s="389"/>
      <c r="N40" s="390"/>
      <c r="O40" s="391"/>
      <c r="P40" s="392"/>
      <c r="Q40" s="354">
        <f t="shared" si="55"/>
        <v>0</v>
      </c>
      <c r="R40" s="355">
        <f t="shared" si="56"/>
        <v>0</v>
      </c>
      <c r="S40" s="355">
        <f t="shared" si="57"/>
        <v>0</v>
      </c>
      <c r="T40" s="356">
        <f t="shared" si="58"/>
        <v>0</v>
      </c>
      <c r="U40" s="272"/>
      <c r="V40" s="273"/>
      <c r="W40" s="273"/>
      <c r="X40" s="274"/>
    </row>
    <row r="41" spans="2:24" ht="15.75" customHeight="1">
      <c r="B41" s="1116"/>
      <c r="C41" s="385"/>
      <c r="D41" s="385"/>
      <c r="E41" s="386"/>
      <c r="F41" s="387"/>
      <c r="G41" s="674">
        <f t="shared" si="53"/>
        <v>0</v>
      </c>
      <c r="H41" s="388"/>
      <c r="I41" s="814"/>
      <c r="J41" s="674">
        <f t="shared" si="54"/>
        <v>0</v>
      </c>
      <c r="K41" s="563"/>
      <c r="L41" s="674"/>
      <c r="M41" s="389"/>
      <c r="N41" s="390"/>
      <c r="O41" s="391"/>
      <c r="P41" s="392"/>
      <c r="Q41" s="354">
        <f t="shared" si="55"/>
        <v>0</v>
      </c>
      <c r="R41" s="355">
        <f t="shared" si="56"/>
        <v>0</v>
      </c>
      <c r="S41" s="355">
        <f t="shared" si="57"/>
        <v>0</v>
      </c>
      <c r="T41" s="356">
        <f t="shared" si="58"/>
        <v>0</v>
      </c>
      <c r="U41" s="272"/>
      <c r="V41" s="273"/>
      <c r="W41" s="273"/>
      <c r="X41" s="274"/>
    </row>
    <row r="42" spans="2:24" ht="15.75" customHeight="1">
      <c r="B42" s="1116"/>
      <c r="C42" s="385"/>
      <c r="D42" s="385"/>
      <c r="E42" s="386"/>
      <c r="F42" s="387"/>
      <c r="G42" s="674">
        <f t="shared" si="53"/>
        <v>0</v>
      </c>
      <c r="H42" s="388"/>
      <c r="I42" s="814"/>
      <c r="J42" s="674">
        <f t="shared" si="54"/>
        <v>0</v>
      </c>
      <c r="K42" s="563"/>
      <c r="L42" s="674"/>
      <c r="M42" s="389"/>
      <c r="N42" s="390"/>
      <c r="O42" s="391"/>
      <c r="P42" s="392"/>
      <c r="Q42" s="354">
        <f t="shared" si="55"/>
        <v>0</v>
      </c>
      <c r="R42" s="355">
        <f t="shared" si="56"/>
        <v>0</v>
      </c>
      <c r="S42" s="355">
        <f t="shared" si="57"/>
        <v>0</v>
      </c>
      <c r="T42" s="356">
        <f t="shared" si="58"/>
        <v>0</v>
      </c>
      <c r="U42" s="272"/>
      <c r="V42" s="273"/>
      <c r="W42" s="273"/>
      <c r="X42" s="274"/>
    </row>
    <row r="43" spans="2:24" ht="15.75" customHeight="1">
      <c r="B43" s="1116"/>
      <c r="C43" s="406"/>
      <c r="D43" s="406"/>
      <c r="E43" s="407"/>
      <c r="F43" s="408"/>
      <c r="G43" s="675">
        <f t="shared" si="53"/>
        <v>0</v>
      </c>
      <c r="H43" s="409"/>
      <c r="I43" s="815"/>
      <c r="J43" s="675">
        <f t="shared" si="54"/>
        <v>0</v>
      </c>
      <c r="K43" s="563"/>
      <c r="L43" s="675"/>
      <c r="M43" s="413"/>
      <c r="N43" s="414"/>
      <c r="O43" s="426"/>
      <c r="P43" s="427"/>
      <c r="Q43" s="428">
        <f t="shared" si="55"/>
        <v>0</v>
      </c>
      <c r="R43" s="429">
        <f t="shared" si="56"/>
        <v>0</v>
      </c>
      <c r="S43" s="429">
        <f t="shared" si="57"/>
        <v>0</v>
      </c>
      <c r="T43" s="430">
        <f t="shared" si="58"/>
        <v>0</v>
      </c>
      <c r="U43" s="365"/>
      <c r="V43" s="360"/>
      <c r="W43" s="360"/>
      <c r="X43" s="361"/>
    </row>
    <row r="44" spans="2:24" ht="15.75" customHeight="1">
      <c r="B44" s="1098"/>
      <c r="C44" s="417" t="s">
        <v>173</v>
      </c>
      <c r="D44" s="418"/>
      <c r="E44" s="419"/>
      <c r="F44" s="420"/>
      <c r="G44" s="676">
        <f>SUM(G38:G43)</f>
        <v>0</v>
      </c>
      <c r="H44" s="421"/>
      <c r="I44" s="422"/>
      <c r="J44" s="676">
        <f>SUM(J38:J43)</f>
        <v>0</v>
      </c>
      <c r="K44" s="582"/>
      <c r="L44" s="676">
        <f>SUM(L38:L43)</f>
        <v>0</v>
      </c>
      <c r="M44" s="423"/>
      <c r="N44" s="424"/>
      <c r="O44" s="424"/>
      <c r="P44" s="425"/>
      <c r="Q44" s="670">
        <f>SUM(Q38:Q43)</f>
        <v>0</v>
      </c>
      <c r="R44" s="671">
        <f t="shared" ref="R44:T44" si="59">SUM(R38:R43)</f>
        <v>0</v>
      </c>
      <c r="S44" s="671">
        <f t="shared" si="59"/>
        <v>0</v>
      </c>
      <c r="T44" s="672">
        <f t="shared" si="59"/>
        <v>0</v>
      </c>
      <c r="U44" s="670"/>
      <c r="V44" s="671"/>
      <c r="W44" s="671"/>
      <c r="X44" s="672"/>
    </row>
    <row r="45" spans="2:24" ht="15.75" customHeight="1">
      <c r="B45" s="1095" t="s">
        <v>48</v>
      </c>
      <c r="C45" s="1097"/>
      <c r="D45" s="87"/>
      <c r="E45" s="196"/>
      <c r="F45" s="88"/>
      <c r="G45" s="677">
        <f>SUM(G16,G37,G44)</f>
        <v>0</v>
      </c>
      <c r="H45" s="89"/>
      <c r="I45" s="215"/>
      <c r="J45" s="677">
        <f>SUM(J16,J37,J44)</f>
        <v>0</v>
      </c>
      <c r="K45" s="582"/>
      <c r="L45" s="677">
        <f>SUM(L16,L37,L44)</f>
        <v>0</v>
      </c>
      <c r="M45" s="357"/>
      <c r="N45" s="358"/>
      <c r="O45" s="358"/>
      <c r="P45" s="359"/>
      <c r="Q45" s="678">
        <f>SUM(Q16,Q37,Q44)</f>
        <v>0</v>
      </c>
      <c r="R45" s="679">
        <f t="shared" ref="R45:X45" si="60">SUM(R16,R37,R44)</f>
        <v>0</v>
      </c>
      <c r="S45" s="679">
        <f t="shared" si="60"/>
        <v>0</v>
      </c>
      <c r="T45" s="680">
        <f t="shared" si="60"/>
        <v>0</v>
      </c>
      <c r="U45" s="678">
        <f t="shared" si="60"/>
        <v>0</v>
      </c>
      <c r="V45" s="679">
        <f t="shared" si="60"/>
        <v>0</v>
      </c>
      <c r="W45" s="679">
        <f t="shared" si="60"/>
        <v>0</v>
      </c>
      <c r="X45" s="680">
        <f t="shared" si="60"/>
        <v>0</v>
      </c>
    </row>
    <row r="46" spans="2:24" ht="15.75" customHeight="1">
      <c r="K46" s="558"/>
      <c r="S46" s="90"/>
      <c r="T46" s="90"/>
      <c r="W46" s="91"/>
      <c r="X46" s="91"/>
    </row>
    <row r="47" spans="2:24" ht="15.75" customHeight="1">
      <c r="B47" s="84" t="s">
        <v>178</v>
      </c>
      <c r="K47" s="558"/>
    </row>
    <row r="48" spans="2:24" ht="15.75" customHeight="1">
      <c r="B48" s="1112" t="s">
        <v>177</v>
      </c>
      <c r="C48" s="1113"/>
      <c r="D48" s="1100" t="s">
        <v>57</v>
      </c>
      <c r="E48" s="1100" t="s">
        <v>29</v>
      </c>
      <c r="F48" s="1107" t="s">
        <v>304</v>
      </c>
      <c r="G48" s="1107" t="s">
        <v>303</v>
      </c>
      <c r="H48" s="1107" t="s">
        <v>306</v>
      </c>
      <c r="I48" s="1109" t="s">
        <v>305</v>
      </c>
      <c r="J48" s="1100" t="s">
        <v>179</v>
      </c>
      <c r="K48" s="1081" t="s">
        <v>372</v>
      </c>
      <c r="L48" s="1100" t="s">
        <v>60</v>
      </c>
      <c r="M48" s="1104" t="s">
        <v>174</v>
      </c>
      <c r="N48" s="1105"/>
      <c r="O48" s="1105"/>
      <c r="P48" s="1106"/>
      <c r="Q48" s="1104" t="s">
        <v>291</v>
      </c>
      <c r="R48" s="1105"/>
      <c r="S48" s="1105"/>
      <c r="T48" s="1106"/>
      <c r="U48" s="1104" t="s">
        <v>61</v>
      </c>
      <c r="V48" s="1105"/>
      <c r="W48" s="1105"/>
      <c r="X48" s="1106"/>
    </row>
    <row r="49" spans="2:24" ht="15.75" customHeight="1">
      <c r="B49" s="1114"/>
      <c r="C49" s="1115"/>
      <c r="D49" s="1100"/>
      <c r="E49" s="1100"/>
      <c r="F49" s="1108"/>
      <c r="G49" s="1108"/>
      <c r="H49" s="1108"/>
      <c r="I49" s="1110"/>
      <c r="J49" s="1100"/>
      <c r="K49" s="1081"/>
      <c r="L49" s="1100"/>
      <c r="M49" s="362"/>
      <c r="N49" s="363"/>
      <c r="O49" s="363"/>
      <c r="P49" s="364"/>
      <c r="Q49" s="362"/>
      <c r="R49" s="363"/>
      <c r="S49" s="363"/>
      <c r="T49" s="364"/>
      <c r="U49" s="362"/>
      <c r="V49" s="363"/>
      <c r="W49" s="363"/>
      <c r="X49" s="364"/>
    </row>
    <row r="50" spans="2:24" ht="15.75" customHeight="1">
      <c r="B50" s="1077" t="s">
        <v>171</v>
      </c>
      <c r="C50" s="394"/>
      <c r="D50" s="394"/>
      <c r="E50" s="395"/>
      <c r="F50" s="396"/>
      <c r="G50" s="673">
        <f t="shared" ref="G50:G56" si="61">E50*F50</f>
        <v>0</v>
      </c>
      <c r="H50" s="397"/>
      <c r="I50" s="398">
        <v>0.03</v>
      </c>
      <c r="J50" s="673">
        <f>IF(G50=0,0,ROUND(G50/H50*(1+I50),0))</f>
        <v>0</v>
      </c>
      <c r="K50" s="661">
        <v>0.01</v>
      </c>
      <c r="L50" s="673">
        <f>G50*K50</f>
        <v>0</v>
      </c>
      <c r="M50" s="400"/>
      <c r="N50" s="401"/>
      <c r="O50" s="402"/>
      <c r="P50" s="403"/>
      <c r="Q50" s="354">
        <f t="shared" ref="Q50:Q56" si="62">J50*M50</f>
        <v>0</v>
      </c>
      <c r="R50" s="355">
        <f t="shared" ref="R50:R56" si="63">J50*N50</f>
        <v>0</v>
      </c>
      <c r="S50" s="355">
        <f t="shared" ref="S50:S56" si="64">J50*O50</f>
        <v>0</v>
      </c>
      <c r="T50" s="356">
        <f t="shared" ref="T50:T56" si="65">M50*P50</f>
        <v>0</v>
      </c>
      <c r="U50" s="354">
        <f t="shared" ref="U50:U56" si="66">L50*M50</f>
        <v>0</v>
      </c>
      <c r="V50" s="355">
        <f t="shared" ref="V50:V56" si="67">L50*N50</f>
        <v>0</v>
      </c>
      <c r="W50" s="355">
        <f t="shared" ref="W50:W56" si="68">L50*O50</f>
        <v>0</v>
      </c>
      <c r="X50" s="356">
        <f t="shared" ref="X50:X56" si="69">N50*P50</f>
        <v>0</v>
      </c>
    </row>
    <row r="51" spans="2:24" ht="15.75" customHeight="1">
      <c r="B51" s="1111"/>
      <c r="C51" s="385"/>
      <c r="D51" s="385"/>
      <c r="E51" s="386"/>
      <c r="F51" s="387"/>
      <c r="G51" s="674">
        <f t="shared" si="61"/>
        <v>0</v>
      </c>
      <c r="H51" s="388"/>
      <c r="I51" s="399">
        <v>0.03</v>
      </c>
      <c r="J51" s="674">
        <f>IF(G51=0,0,ROUND(G51/H51*(1+I51),0))</f>
        <v>0</v>
      </c>
      <c r="K51" s="661">
        <v>0.01</v>
      </c>
      <c r="L51" s="674">
        <f t="shared" ref="L51:L56" si="70">G51*K51</f>
        <v>0</v>
      </c>
      <c r="M51" s="404"/>
      <c r="N51" s="405"/>
      <c r="O51" s="402"/>
      <c r="P51" s="403"/>
      <c r="Q51" s="354">
        <f t="shared" si="62"/>
        <v>0</v>
      </c>
      <c r="R51" s="355">
        <f t="shared" si="63"/>
        <v>0</v>
      </c>
      <c r="S51" s="355">
        <f t="shared" si="64"/>
        <v>0</v>
      </c>
      <c r="T51" s="356">
        <f t="shared" si="65"/>
        <v>0</v>
      </c>
      <c r="U51" s="272">
        <f t="shared" si="66"/>
        <v>0</v>
      </c>
      <c r="V51" s="273">
        <f t="shared" si="67"/>
        <v>0</v>
      </c>
      <c r="W51" s="273">
        <f t="shared" si="68"/>
        <v>0</v>
      </c>
      <c r="X51" s="274">
        <f t="shared" si="69"/>
        <v>0</v>
      </c>
    </row>
    <row r="52" spans="2:24" ht="15.75" customHeight="1">
      <c r="B52" s="1111"/>
      <c r="C52" s="385"/>
      <c r="D52" s="385"/>
      <c r="E52" s="386"/>
      <c r="F52" s="387"/>
      <c r="G52" s="674">
        <f t="shared" si="61"/>
        <v>0</v>
      </c>
      <c r="H52" s="388"/>
      <c r="I52" s="399">
        <v>0.03</v>
      </c>
      <c r="J52" s="674">
        <f t="shared" ref="J52:J56" si="71">IF(G52=0,0,ROUND(G52/H52*(1+I52),0))</f>
        <v>0</v>
      </c>
      <c r="K52" s="661">
        <v>0.01</v>
      </c>
      <c r="L52" s="674">
        <f t="shared" si="70"/>
        <v>0</v>
      </c>
      <c r="M52" s="404"/>
      <c r="N52" s="405"/>
      <c r="O52" s="402"/>
      <c r="P52" s="403"/>
      <c r="Q52" s="354">
        <f t="shared" si="62"/>
        <v>0</v>
      </c>
      <c r="R52" s="355">
        <f t="shared" si="63"/>
        <v>0</v>
      </c>
      <c r="S52" s="355">
        <f t="shared" si="64"/>
        <v>0</v>
      </c>
      <c r="T52" s="356">
        <f t="shared" si="65"/>
        <v>0</v>
      </c>
      <c r="U52" s="272">
        <f t="shared" si="66"/>
        <v>0</v>
      </c>
      <c r="V52" s="273">
        <f t="shared" si="67"/>
        <v>0</v>
      </c>
      <c r="W52" s="273">
        <f t="shared" si="68"/>
        <v>0</v>
      </c>
      <c r="X52" s="274">
        <f t="shared" si="69"/>
        <v>0</v>
      </c>
    </row>
    <row r="53" spans="2:24" ht="15.75" customHeight="1">
      <c r="B53" s="1111"/>
      <c r="C53" s="385"/>
      <c r="D53" s="385"/>
      <c r="E53" s="386"/>
      <c r="F53" s="387"/>
      <c r="G53" s="674">
        <f t="shared" si="61"/>
        <v>0</v>
      </c>
      <c r="H53" s="388"/>
      <c r="I53" s="399">
        <v>0.03</v>
      </c>
      <c r="J53" s="674">
        <f t="shared" si="71"/>
        <v>0</v>
      </c>
      <c r="K53" s="661">
        <v>0.01</v>
      </c>
      <c r="L53" s="674">
        <f t="shared" si="70"/>
        <v>0</v>
      </c>
      <c r="M53" s="404"/>
      <c r="N53" s="405"/>
      <c r="O53" s="402"/>
      <c r="P53" s="403"/>
      <c r="Q53" s="354">
        <f t="shared" si="62"/>
        <v>0</v>
      </c>
      <c r="R53" s="355">
        <f t="shared" si="63"/>
        <v>0</v>
      </c>
      <c r="S53" s="355">
        <f t="shared" si="64"/>
        <v>0</v>
      </c>
      <c r="T53" s="356">
        <f t="shared" si="65"/>
        <v>0</v>
      </c>
      <c r="U53" s="272">
        <f t="shared" si="66"/>
        <v>0</v>
      </c>
      <c r="V53" s="273">
        <f t="shared" si="67"/>
        <v>0</v>
      </c>
      <c r="W53" s="273">
        <f t="shared" si="68"/>
        <v>0</v>
      </c>
      <c r="X53" s="274">
        <f t="shared" si="69"/>
        <v>0</v>
      </c>
    </row>
    <row r="54" spans="2:24" ht="15.75" customHeight="1">
      <c r="B54" s="1111"/>
      <c r="C54" s="385"/>
      <c r="D54" s="385"/>
      <c r="E54" s="386"/>
      <c r="F54" s="387"/>
      <c r="G54" s="674">
        <f t="shared" si="61"/>
        <v>0</v>
      </c>
      <c r="H54" s="388"/>
      <c r="I54" s="399">
        <v>0.03</v>
      </c>
      <c r="J54" s="674">
        <f t="shared" si="71"/>
        <v>0</v>
      </c>
      <c r="K54" s="661">
        <v>0.01</v>
      </c>
      <c r="L54" s="674">
        <f t="shared" si="70"/>
        <v>0</v>
      </c>
      <c r="M54" s="404"/>
      <c r="N54" s="405"/>
      <c r="O54" s="402"/>
      <c r="P54" s="403"/>
      <c r="Q54" s="354">
        <f t="shared" si="62"/>
        <v>0</v>
      </c>
      <c r="R54" s="355">
        <f t="shared" si="63"/>
        <v>0</v>
      </c>
      <c r="S54" s="355">
        <f t="shared" si="64"/>
        <v>0</v>
      </c>
      <c r="T54" s="356">
        <f t="shared" si="65"/>
        <v>0</v>
      </c>
      <c r="U54" s="272">
        <f t="shared" si="66"/>
        <v>0</v>
      </c>
      <c r="V54" s="273">
        <f t="shared" si="67"/>
        <v>0</v>
      </c>
      <c r="W54" s="273">
        <f t="shared" si="68"/>
        <v>0</v>
      </c>
      <c r="X54" s="274">
        <f t="shared" si="69"/>
        <v>0</v>
      </c>
    </row>
    <row r="55" spans="2:24" ht="15.75" customHeight="1">
      <c r="B55" s="1111"/>
      <c r="C55" s="385"/>
      <c r="D55" s="385"/>
      <c r="E55" s="386"/>
      <c r="F55" s="387"/>
      <c r="G55" s="674">
        <f t="shared" si="61"/>
        <v>0</v>
      </c>
      <c r="H55" s="388"/>
      <c r="I55" s="399">
        <v>0.03</v>
      </c>
      <c r="J55" s="674">
        <f t="shared" si="71"/>
        <v>0</v>
      </c>
      <c r="K55" s="661">
        <v>0.01</v>
      </c>
      <c r="L55" s="674">
        <f t="shared" si="70"/>
        <v>0</v>
      </c>
      <c r="M55" s="404"/>
      <c r="N55" s="405"/>
      <c r="O55" s="402"/>
      <c r="P55" s="403"/>
      <c r="Q55" s="354">
        <f t="shared" si="62"/>
        <v>0</v>
      </c>
      <c r="R55" s="355">
        <f t="shared" si="63"/>
        <v>0</v>
      </c>
      <c r="S55" s="355">
        <f t="shared" si="64"/>
        <v>0</v>
      </c>
      <c r="T55" s="356">
        <f t="shared" si="65"/>
        <v>0</v>
      </c>
      <c r="U55" s="272">
        <f t="shared" si="66"/>
        <v>0</v>
      </c>
      <c r="V55" s="273">
        <f t="shared" si="67"/>
        <v>0</v>
      </c>
      <c r="W55" s="273">
        <f t="shared" si="68"/>
        <v>0</v>
      </c>
      <c r="X55" s="274">
        <f t="shared" si="69"/>
        <v>0</v>
      </c>
    </row>
    <row r="56" spans="2:24" ht="15.75" customHeight="1">
      <c r="B56" s="1111"/>
      <c r="C56" s="406"/>
      <c r="D56" s="406"/>
      <c r="E56" s="407"/>
      <c r="F56" s="416"/>
      <c r="G56" s="675">
        <f t="shared" si="61"/>
        <v>0</v>
      </c>
      <c r="H56" s="409"/>
      <c r="I56" s="410">
        <v>0.03</v>
      </c>
      <c r="J56" s="675">
        <f t="shared" si="71"/>
        <v>0</v>
      </c>
      <c r="K56" s="661">
        <v>0.01</v>
      </c>
      <c r="L56" s="675">
        <f t="shared" si="70"/>
        <v>0</v>
      </c>
      <c r="M56" s="435"/>
      <c r="N56" s="436"/>
      <c r="O56" s="436"/>
      <c r="P56" s="437"/>
      <c r="Q56" s="365">
        <f t="shared" si="62"/>
        <v>0</v>
      </c>
      <c r="R56" s="360">
        <f t="shared" si="63"/>
        <v>0</v>
      </c>
      <c r="S56" s="360">
        <f t="shared" si="64"/>
        <v>0</v>
      </c>
      <c r="T56" s="361">
        <f t="shared" si="65"/>
        <v>0</v>
      </c>
      <c r="U56" s="365">
        <f t="shared" si="66"/>
        <v>0</v>
      </c>
      <c r="V56" s="360">
        <f t="shared" si="67"/>
        <v>0</v>
      </c>
      <c r="W56" s="360">
        <f t="shared" si="68"/>
        <v>0</v>
      </c>
      <c r="X56" s="361">
        <f t="shared" si="69"/>
        <v>0</v>
      </c>
    </row>
    <row r="57" spans="2:24" ht="15.75" customHeight="1">
      <c r="B57" s="1108"/>
      <c r="C57" s="438" t="s">
        <v>173</v>
      </c>
      <c r="D57" s="439"/>
      <c r="E57" s="440"/>
      <c r="F57" s="441"/>
      <c r="G57" s="681"/>
      <c r="H57" s="442"/>
      <c r="I57" s="443"/>
      <c r="J57" s="681">
        <f>SUM(J50:J56)</f>
        <v>0</v>
      </c>
      <c r="K57" s="443"/>
      <c r="L57" s="681">
        <f>SUM(L50:L56)</f>
        <v>0</v>
      </c>
      <c r="M57" s="444"/>
      <c r="N57" s="445"/>
      <c r="O57" s="445"/>
      <c r="P57" s="446"/>
      <c r="Q57" s="686">
        <f>SUM(Q50:Q56)</f>
        <v>0</v>
      </c>
      <c r="R57" s="687">
        <f t="shared" ref="R57:W57" si="72">SUM(R50:R56)</f>
        <v>0</v>
      </c>
      <c r="S57" s="687">
        <f t="shared" si="72"/>
        <v>0</v>
      </c>
      <c r="T57" s="688">
        <f t="shared" ref="T57" si="73">SUM(T50:T56)</f>
        <v>0</v>
      </c>
      <c r="U57" s="686">
        <f t="shared" si="72"/>
        <v>0</v>
      </c>
      <c r="V57" s="687">
        <f t="shared" si="72"/>
        <v>0</v>
      </c>
      <c r="W57" s="687">
        <f t="shared" si="72"/>
        <v>0</v>
      </c>
      <c r="X57" s="688">
        <f t="shared" ref="X57" si="74">SUM(X50:X56)</f>
        <v>0</v>
      </c>
    </row>
    <row r="58" spans="2:24" ht="15.75" customHeight="1">
      <c r="B58" s="1077" t="s">
        <v>172</v>
      </c>
      <c r="C58" s="394"/>
      <c r="D58" s="394"/>
      <c r="E58" s="395"/>
      <c r="F58" s="396"/>
      <c r="G58" s="673">
        <f>E58*F58</f>
        <v>0</v>
      </c>
      <c r="H58" s="397"/>
      <c r="I58" s="398">
        <v>0.03</v>
      </c>
      <c r="J58" s="673">
        <f>IF(G58=0,0,ROUND(G58/H58*(1+I58),0))</f>
        <v>0</v>
      </c>
      <c r="K58" s="661">
        <v>0.05</v>
      </c>
      <c r="L58" s="673">
        <f t="shared" ref="L58:L65" si="75">G58*K58</f>
        <v>0</v>
      </c>
      <c r="M58" s="411"/>
      <c r="N58" s="412"/>
      <c r="O58" s="391"/>
      <c r="P58" s="392"/>
      <c r="Q58" s="354">
        <f t="shared" ref="Q58:Q65" si="76">J58*M58</f>
        <v>0</v>
      </c>
      <c r="R58" s="355">
        <f t="shared" ref="R58:R65" si="77">J58*N58</f>
        <v>0</v>
      </c>
      <c r="S58" s="355">
        <f t="shared" ref="S58:S65" si="78">J58*O58</f>
        <v>0</v>
      </c>
      <c r="T58" s="356">
        <f t="shared" ref="T58:T65" si="79">M58*P58</f>
        <v>0</v>
      </c>
      <c r="U58" s="354">
        <f t="shared" ref="U58:U65" si="80">L58*M58</f>
        <v>0</v>
      </c>
      <c r="V58" s="355">
        <f t="shared" ref="V58:V65" si="81">L58*N58</f>
        <v>0</v>
      </c>
      <c r="W58" s="355">
        <f t="shared" ref="W58:W65" si="82">L58*O58</f>
        <v>0</v>
      </c>
      <c r="X58" s="356">
        <f t="shared" ref="X58:X65" si="83">N58*P58</f>
        <v>0</v>
      </c>
    </row>
    <row r="59" spans="2:24" ht="15.75" customHeight="1">
      <c r="B59" s="1111"/>
      <c r="C59" s="385"/>
      <c r="D59" s="385"/>
      <c r="E59" s="386"/>
      <c r="F59" s="387"/>
      <c r="G59" s="674">
        <f>E59*F59</f>
        <v>0</v>
      </c>
      <c r="H59" s="388"/>
      <c r="I59" s="399">
        <v>0.03</v>
      </c>
      <c r="J59" s="682">
        <f t="shared" ref="J59:J65" si="84">IF(G59=0,0,ROUND(G59/H59*(1+I59),0))</f>
        <v>0</v>
      </c>
      <c r="K59" s="661">
        <v>0.05</v>
      </c>
      <c r="L59" s="674">
        <f t="shared" si="75"/>
        <v>0</v>
      </c>
      <c r="M59" s="389"/>
      <c r="N59" s="390"/>
      <c r="O59" s="390"/>
      <c r="P59" s="393"/>
      <c r="Q59" s="272">
        <f t="shared" si="76"/>
        <v>0</v>
      </c>
      <c r="R59" s="273">
        <f t="shared" si="77"/>
        <v>0</v>
      </c>
      <c r="S59" s="273">
        <f t="shared" si="78"/>
        <v>0</v>
      </c>
      <c r="T59" s="274">
        <f t="shared" si="79"/>
        <v>0</v>
      </c>
      <c r="U59" s="272">
        <f t="shared" si="80"/>
        <v>0</v>
      </c>
      <c r="V59" s="273">
        <f t="shared" si="81"/>
        <v>0</v>
      </c>
      <c r="W59" s="273">
        <f t="shared" si="82"/>
        <v>0</v>
      </c>
      <c r="X59" s="274">
        <f t="shared" si="83"/>
        <v>0</v>
      </c>
    </row>
    <row r="60" spans="2:24" ht="15.75" customHeight="1">
      <c r="B60" s="1111"/>
      <c r="C60" s="385"/>
      <c r="D60" s="385"/>
      <c r="E60" s="386"/>
      <c r="F60" s="387"/>
      <c r="G60" s="674">
        <f t="shared" ref="G60:G65" si="85">E60*F60</f>
        <v>0</v>
      </c>
      <c r="H60" s="388"/>
      <c r="I60" s="399">
        <v>0.03</v>
      </c>
      <c r="J60" s="682">
        <f t="shared" si="84"/>
        <v>0</v>
      </c>
      <c r="K60" s="661">
        <v>0.05</v>
      </c>
      <c r="L60" s="674">
        <f t="shared" si="75"/>
        <v>0</v>
      </c>
      <c r="M60" s="389"/>
      <c r="N60" s="390"/>
      <c r="O60" s="390"/>
      <c r="P60" s="393"/>
      <c r="Q60" s="272">
        <f t="shared" si="76"/>
        <v>0</v>
      </c>
      <c r="R60" s="273">
        <f t="shared" si="77"/>
        <v>0</v>
      </c>
      <c r="S60" s="273">
        <f t="shared" si="78"/>
        <v>0</v>
      </c>
      <c r="T60" s="274">
        <f t="shared" si="79"/>
        <v>0</v>
      </c>
      <c r="U60" s="272">
        <f t="shared" si="80"/>
        <v>0</v>
      </c>
      <c r="V60" s="273">
        <f t="shared" si="81"/>
        <v>0</v>
      </c>
      <c r="W60" s="273">
        <f t="shared" si="82"/>
        <v>0</v>
      </c>
      <c r="X60" s="274">
        <f t="shared" si="83"/>
        <v>0</v>
      </c>
    </row>
    <row r="61" spans="2:24" ht="15.75" customHeight="1">
      <c r="B61" s="1111"/>
      <c r="C61" s="385"/>
      <c r="D61" s="385"/>
      <c r="E61" s="386"/>
      <c r="F61" s="387"/>
      <c r="G61" s="674">
        <f t="shared" si="85"/>
        <v>0</v>
      </c>
      <c r="H61" s="388"/>
      <c r="I61" s="399">
        <v>0.03</v>
      </c>
      <c r="J61" s="682">
        <f t="shared" si="84"/>
        <v>0</v>
      </c>
      <c r="K61" s="661">
        <v>0.05</v>
      </c>
      <c r="L61" s="674">
        <f t="shared" si="75"/>
        <v>0</v>
      </c>
      <c r="M61" s="389"/>
      <c r="N61" s="390"/>
      <c r="O61" s="390"/>
      <c r="P61" s="393"/>
      <c r="Q61" s="272">
        <f t="shared" si="76"/>
        <v>0</v>
      </c>
      <c r="R61" s="273">
        <f t="shared" si="77"/>
        <v>0</v>
      </c>
      <c r="S61" s="273">
        <f t="shared" si="78"/>
        <v>0</v>
      </c>
      <c r="T61" s="274">
        <f t="shared" si="79"/>
        <v>0</v>
      </c>
      <c r="U61" s="272">
        <f t="shared" si="80"/>
        <v>0</v>
      </c>
      <c r="V61" s="273">
        <f t="shared" si="81"/>
        <v>0</v>
      </c>
      <c r="W61" s="273">
        <f t="shared" si="82"/>
        <v>0</v>
      </c>
      <c r="X61" s="274">
        <f t="shared" si="83"/>
        <v>0</v>
      </c>
    </row>
    <row r="62" spans="2:24" ht="15.75" customHeight="1">
      <c r="B62" s="1111"/>
      <c r="C62" s="385"/>
      <c r="D62" s="385"/>
      <c r="E62" s="386"/>
      <c r="F62" s="387"/>
      <c r="G62" s="674">
        <f t="shared" si="85"/>
        <v>0</v>
      </c>
      <c r="H62" s="388"/>
      <c r="I62" s="399">
        <v>0.03</v>
      </c>
      <c r="J62" s="682">
        <f t="shared" si="84"/>
        <v>0</v>
      </c>
      <c r="K62" s="661">
        <v>0.05</v>
      </c>
      <c r="L62" s="674">
        <f t="shared" si="75"/>
        <v>0</v>
      </c>
      <c r="M62" s="389"/>
      <c r="N62" s="390"/>
      <c r="O62" s="390"/>
      <c r="P62" s="393"/>
      <c r="Q62" s="272">
        <f t="shared" si="76"/>
        <v>0</v>
      </c>
      <c r="R62" s="273">
        <f t="shared" si="77"/>
        <v>0</v>
      </c>
      <c r="S62" s="273">
        <f t="shared" si="78"/>
        <v>0</v>
      </c>
      <c r="T62" s="274">
        <f t="shared" si="79"/>
        <v>0</v>
      </c>
      <c r="U62" s="272">
        <f t="shared" si="80"/>
        <v>0</v>
      </c>
      <c r="V62" s="273">
        <f t="shared" si="81"/>
        <v>0</v>
      </c>
      <c r="W62" s="273">
        <f t="shared" si="82"/>
        <v>0</v>
      </c>
      <c r="X62" s="274">
        <f t="shared" si="83"/>
        <v>0</v>
      </c>
    </row>
    <row r="63" spans="2:24" ht="15.75" customHeight="1">
      <c r="B63" s="1111"/>
      <c r="C63" s="385"/>
      <c r="D63" s="385"/>
      <c r="E63" s="386"/>
      <c r="F63" s="387"/>
      <c r="G63" s="674">
        <f t="shared" si="85"/>
        <v>0</v>
      </c>
      <c r="H63" s="388"/>
      <c r="I63" s="399">
        <v>0.03</v>
      </c>
      <c r="J63" s="682">
        <f t="shared" si="84"/>
        <v>0</v>
      </c>
      <c r="K63" s="661">
        <v>0.05</v>
      </c>
      <c r="L63" s="674">
        <f t="shared" si="75"/>
        <v>0</v>
      </c>
      <c r="M63" s="389"/>
      <c r="N63" s="390"/>
      <c r="O63" s="390"/>
      <c r="P63" s="393"/>
      <c r="Q63" s="272">
        <f t="shared" si="76"/>
        <v>0</v>
      </c>
      <c r="R63" s="273">
        <f t="shared" si="77"/>
        <v>0</v>
      </c>
      <c r="S63" s="273">
        <f t="shared" si="78"/>
        <v>0</v>
      </c>
      <c r="T63" s="274">
        <f t="shared" si="79"/>
        <v>0</v>
      </c>
      <c r="U63" s="272">
        <f t="shared" si="80"/>
        <v>0</v>
      </c>
      <c r="V63" s="273">
        <f t="shared" si="81"/>
        <v>0</v>
      </c>
      <c r="W63" s="273">
        <f t="shared" si="82"/>
        <v>0</v>
      </c>
      <c r="X63" s="274">
        <f t="shared" si="83"/>
        <v>0</v>
      </c>
    </row>
    <row r="64" spans="2:24" ht="15.75" customHeight="1">
      <c r="B64" s="1111"/>
      <c r="C64" s="385"/>
      <c r="D64" s="385"/>
      <c r="E64" s="386"/>
      <c r="F64" s="387"/>
      <c r="G64" s="674">
        <f t="shared" si="85"/>
        <v>0</v>
      </c>
      <c r="H64" s="388"/>
      <c r="I64" s="399">
        <v>0.03</v>
      </c>
      <c r="J64" s="682">
        <f t="shared" si="84"/>
        <v>0</v>
      </c>
      <c r="K64" s="661">
        <v>0.05</v>
      </c>
      <c r="L64" s="674">
        <f t="shared" si="75"/>
        <v>0</v>
      </c>
      <c r="M64" s="389"/>
      <c r="N64" s="390"/>
      <c r="O64" s="390"/>
      <c r="P64" s="393"/>
      <c r="Q64" s="272">
        <f t="shared" si="76"/>
        <v>0</v>
      </c>
      <c r="R64" s="273">
        <f t="shared" si="77"/>
        <v>0</v>
      </c>
      <c r="S64" s="273">
        <f t="shared" si="78"/>
        <v>0</v>
      </c>
      <c r="T64" s="274">
        <f t="shared" si="79"/>
        <v>0</v>
      </c>
      <c r="U64" s="272">
        <f t="shared" si="80"/>
        <v>0</v>
      </c>
      <c r="V64" s="273">
        <f t="shared" si="81"/>
        <v>0</v>
      </c>
      <c r="W64" s="273">
        <f t="shared" si="82"/>
        <v>0</v>
      </c>
      <c r="X64" s="274">
        <f t="shared" si="83"/>
        <v>0</v>
      </c>
    </row>
    <row r="65" spans="2:24" ht="15.75" customHeight="1">
      <c r="B65" s="1111"/>
      <c r="C65" s="406"/>
      <c r="D65" s="406"/>
      <c r="E65" s="407"/>
      <c r="F65" s="408"/>
      <c r="G65" s="675">
        <f t="shared" si="85"/>
        <v>0</v>
      </c>
      <c r="H65" s="409"/>
      <c r="I65" s="410">
        <v>0.03</v>
      </c>
      <c r="J65" s="683">
        <f t="shared" si="84"/>
        <v>0</v>
      </c>
      <c r="K65" s="661">
        <v>0.05</v>
      </c>
      <c r="L65" s="675">
        <f t="shared" si="75"/>
        <v>0</v>
      </c>
      <c r="M65" s="413"/>
      <c r="N65" s="414"/>
      <c r="O65" s="414"/>
      <c r="P65" s="415"/>
      <c r="Q65" s="365">
        <f t="shared" si="76"/>
        <v>0</v>
      </c>
      <c r="R65" s="360">
        <f t="shared" si="77"/>
        <v>0</v>
      </c>
      <c r="S65" s="360">
        <f t="shared" si="78"/>
        <v>0</v>
      </c>
      <c r="T65" s="361">
        <f t="shared" si="79"/>
        <v>0</v>
      </c>
      <c r="U65" s="365">
        <f t="shared" si="80"/>
        <v>0</v>
      </c>
      <c r="V65" s="360">
        <f t="shared" si="81"/>
        <v>0</v>
      </c>
      <c r="W65" s="360">
        <f t="shared" si="82"/>
        <v>0</v>
      </c>
      <c r="X65" s="361">
        <f t="shared" si="83"/>
        <v>0</v>
      </c>
    </row>
    <row r="66" spans="2:24" ht="15.75" customHeight="1">
      <c r="B66" s="1108"/>
      <c r="C66" s="438" t="s">
        <v>173</v>
      </c>
      <c r="D66" s="439"/>
      <c r="E66" s="438"/>
      <c r="F66" s="447"/>
      <c r="G66" s="447"/>
      <c r="H66" s="442"/>
      <c r="I66" s="443"/>
      <c r="J66" s="684">
        <f>SUM(J58:J65)</f>
        <v>0</v>
      </c>
      <c r="K66" s="443"/>
      <c r="L66" s="684">
        <f>SUM(L58:L65)</f>
        <v>0</v>
      </c>
      <c r="M66" s="448"/>
      <c r="N66" s="449"/>
      <c r="O66" s="449"/>
      <c r="P66" s="450"/>
      <c r="Q66" s="686">
        <f>SUM(Q58:Q65)</f>
        <v>0</v>
      </c>
      <c r="R66" s="687">
        <f t="shared" ref="R66:W66" si="86">SUM(R58:R65)</f>
        <v>0</v>
      </c>
      <c r="S66" s="687">
        <f t="shared" si="86"/>
        <v>0</v>
      </c>
      <c r="T66" s="688">
        <f t="shared" ref="T66" si="87">SUM(T58:T65)</f>
        <v>0</v>
      </c>
      <c r="U66" s="686">
        <f t="shared" si="86"/>
        <v>0</v>
      </c>
      <c r="V66" s="687">
        <f t="shared" si="86"/>
        <v>0</v>
      </c>
      <c r="W66" s="687">
        <f t="shared" si="86"/>
        <v>0</v>
      </c>
      <c r="X66" s="688">
        <f t="shared" ref="X66" si="88">SUM(X58:X65)</f>
        <v>0</v>
      </c>
    </row>
    <row r="67" spans="2:24" ht="15.75" customHeight="1">
      <c r="B67" s="1104" t="s">
        <v>48</v>
      </c>
      <c r="C67" s="1106"/>
      <c r="D67" s="92"/>
      <c r="E67" s="188"/>
      <c r="F67" s="93"/>
      <c r="G67" s="93"/>
      <c r="H67" s="94"/>
      <c r="I67" s="216"/>
      <c r="J67" s="685">
        <f>SUM(J57,J66)</f>
        <v>0</v>
      </c>
      <c r="K67" s="605"/>
      <c r="L67" s="685">
        <f>SUM(L57,L66)</f>
        <v>0</v>
      </c>
      <c r="M67" s="362"/>
      <c r="N67" s="363"/>
      <c r="O67" s="363"/>
      <c r="P67" s="364"/>
      <c r="Q67" s="689">
        <f t="shared" ref="Q67:W67" si="89">SUM(Q57,Q66)</f>
        <v>0</v>
      </c>
      <c r="R67" s="690">
        <f t="shared" si="89"/>
        <v>0</v>
      </c>
      <c r="S67" s="690">
        <f t="shared" si="89"/>
        <v>0</v>
      </c>
      <c r="T67" s="691">
        <f t="shared" ref="T67" si="90">SUM(T57,T66)</f>
        <v>0</v>
      </c>
      <c r="U67" s="689">
        <f t="shared" si="89"/>
        <v>0</v>
      </c>
      <c r="V67" s="690">
        <f t="shared" si="89"/>
        <v>0</v>
      </c>
      <c r="W67" s="690">
        <f t="shared" si="89"/>
        <v>0</v>
      </c>
      <c r="X67" s="691">
        <f t="shared" ref="X67" si="91">SUM(X57,X66)</f>
        <v>0</v>
      </c>
    </row>
  </sheetData>
  <mergeCells count="33">
    <mergeCell ref="K7:K8"/>
    <mergeCell ref="K48:K49"/>
    <mergeCell ref="B67:C67"/>
    <mergeCell ref="F48:F49"/>
    <mergeCell ref="G48:G49"/>
    <mergeCell ref="I48:I49"/>
    <mergeCell ref="B50:B57"/>
    <mergeCell ref="B58:B66"/>
    <mergeCell ref="B48:C49"/>
    <mergeCell ref="D48:D49"/>
    <mergeCell ref="E48:E49"/>
    <mergeCell ref="H48:H49"/>
    <mergeCell ref="B7:C8"/>
    <mergeCell ref="B9:B16"/>
    <mergeCell ref="B17:B37"/>
    <mergeCell ref="B38:B44"/>
    <mergeCell ref="B45:C45"/>
    <mergeCell ref="J48:J49"/>
    <mergeCell ref="G7:G8"/>
    <mergeCell ref="H7:H8"/>
    <mergeCell ref="J7:J8"/>
    <mergeCell ref="D7:D8"/>
    <mergeCell ref="E7:E8"/>
    <mergeCell ref="F7:F8"/>
    <mergeCell ref="I7:I8"/>
    <mergeCell ref="L7:L8"/>
    <mergeCell ref="L48:L49"/>
    <mergeCell ref="M7:P7"/>
    <mergeCell ref="Q7:T7"/>
    <mergeCell ref="U7:X7"/>
    <mergeCell ref="M48:P48"/>
    <mergeCell ref="Q48:T48"/>
    <mergeCell ref="U48:X48"/>
  </mergeCells>
  <phoneticPr fontId="2"/>
  <pageMargins left="0.78740157480314965" right="0.39370078740157483" top="0.78740157480314965" bottom="0.39370078740157483" header="0" footer="0"/>
  <pageSetup paperSize="9" scale="55" orientation="landscape" horizontalDpi="360" verticalDpi="36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11">
    <pageSetUpPr fitToPage="1"/>
  </sheetPr>
  <dimension ref="B1:CB106"/>
  <sheetViews>
    <sheetView zoomScale="70" zoomScaleNormal="70" workbookViewId="0">
      <selection activeCell="B2" sqref="B2"/>
    </sheetView>
  </sheetViews>
  <sheetFormatPr defaultColWidth="9" defaultRowHeight="18.75" customHeight="1"/>
  <cols>
    <col min="1" max="1" width="2.453125" style="70" customWidth="1"/>
    <col min="2" max="2" width="23.90625" style="70" customWidth="1"/>
    <col min="3" max="3" width="16" style="70" customWidth="1"/>
    <col min="4" max="39" width="5.90625" style="70" customWidth="1"/>
    <col min="40" max="40" width="7.7265625" style="70" customWidth="1"/>
    <col min="41" max="41" width="8.7265625" style="70" customWidth="1"/>
    <col min="42" max="42" width="23.26953125" style="70" customWidth="1"/>
    <col min="43" max="43" width="15.6328125" style="70" customWidth="1"/>
    <col min="44" max="79" width="6.453125" style="70" customWidth="1"/>
    <col min="80" max="80" width="7.453125" style="70" customWidth="1"/>
    <col min="81" max="16384" width="9" style="70"/>
  </cols>
  <sheetData>
    <row r="1" spans="2:80" ht="21" customHeight="1">
      <c r="B1" s="80" t="s">
        <v>531</v>
      </c>
      <c r="C1" s="351" t="s">
        <v>406</v>
      </c>
    </row>
    <row r="3" spans="2:80" ht="20.25" customHeight="1">
      <c r="B3" s="79" t="s">
        <v>311</v>
      </c>
      <c r="E3" s="72"/>
      <c r="G3" s="74"/>
      <c r="H3" s="74"/>
      <c r="I3" s="74"/>
      <c r="J3" s="74"/>
      <c r="AD3" s="74"/>
      <c r="AE3" s="74"/>
      <c r="AF3" s="74"/>
      <c r="AP3" s="71" t="s">
        <v>312</v>
      </c>
    </row>
    <row r="4" spans="2:80" ht="20.25" customHeight="1">
      <c r="B4" s="451" t="s">
        <v>321</v>
      </c>
      <c r="C4" s="816">
        <v>10</v>
      </c>
      <c r="D4" s="278" t="s">
        <v>310</v>
      </c>
      <c r="E4" s="72"/>
      <c r="G4" s="74"/>
      <c r="H4" s="74"/>
      <c r="I4" s="74"/>
      <c r="J4" s="74"/>
      <c r="AD4" s="74"/>
      <c r="AE4" s="74"/>
      <c r="AF4" s="74"/>
      <c r="AP4" s="131" t="str">
        <f>B4</f>
        <v>〇〇部門</v>
      </c>
      <c r="AQ4" s="659">
        <v>20</v>
      </c>
      <c r="AR4" s="278" t="s">
        <v>309</v>
      </c>
      <c r="AS4" s="72"/>
      <c r="AU4" s="74"/>
      <c r="AV4" s="74"/>
      <c r="AW4" s="74"/>
      <c r="AX4" s="74"/>
      <c r="BR4" s="74"/>
      <c r="BS4" s="74"/>
      <c r="BT4" s="74"/>
    </row>
    <row r="5" spans="2:80" ht="18.75" customHeight="1">
      <c r="B5" s="1112" t="s">
        <v>62</v>
      </c>
      <c r="C5" s="1100" t="s">
        <v>45</v>
      </c>
      <c r="D5" s="1100" t="s">
        <v>52</v>
      </c>
      <c r="E5" s="1100"/>
      <c r="F5" s="1100"/>
      <c r="G5" s="1100" t="s">
        <v>63</v>
      </c>
      <c r="H5" s="1100"/>
      <c r="I5" s="1100"/>
      <c r="J5" s="1100" t="s">
        <v>64</v>
      </c>
      <c r="K5" s="1100"/>
      <c r="L5" s="1100"/>
      <c r="M5" s="1100" t="s">
        <v>65</v>
      </c>
      <c r="N5" s="1100"/>
      <c r="O5" s="1100"/>
      <c r="P5" s="1100" t="s">
        <v>66</v>
      </c>
      <c r="Q5" s="1100"/>
      <c r="R5" s="1100"/>
      <c r="S5" s="1100" t="s">
        <v>67</v>
      </c>
      <c r="T5" s="1100"/>
      <c r="U5" s="1100"/>
      <c r="V5" s="1100" t="s">
        <v>68</v>
      </c>
      <c r="W5" s="1100"/>
      <c r="X5" s="1100"/>
      <c r="Y5" s="1100" t="s">
        <v>69</v>
      </c>
      <c r="Z5" s="1100"/>
      <c r="AA5" s="1100"/>
      <c r="AB5" s="1100" t="s">
        <v>70</v>
      </c>
      <c r="AC5" s="1100"/>
      <c r="AD5" s="1100"/>
      <c r="AE5" s="1100" t="s">
        <v>71</v>
      </c>
      <c r="AF5" s="1100"/>
      <c r="AG5" s="1100"/>
      <c r="AH5" s="1100" t="s">
        <v>72</v>
      </c>
      <c r="AI5" s="1100"/>
      <c r="AJ5" s="1100"/>
      <c r="AK5" s="1100" t="s">
        <v>73</v>
      </c>
      <c r="AL5" s="1100"/>
      <c r="AM5" s="1100"/>
      <c r="AN5" s="1107" t="s">
        <v>49</v>
      </c>
      <c r="AP5" s="1095" t="s">
        <v>62</v>
      </c>
      <c r="AQ5" s="1076" t="s">
        <v>45</v>
      </c>
      <c r="AR5" s="1076" t="s">
        <v>52</v>
      </c>
      <c r="AS5" s="1076"/>
      <c r="AT5" s="1076"/>
      <c r="AU5" s="1076" t="s">
        <v>63</v>
      </c>
      <c r="AV5" s="1076"/>
      <c r="AW5" s="1076"/>
      <c r="AX5" s="1076" t="s">
        <v>64</v>
      </c>
      <c r="AY5" s="1076"/>
      <c r="AZ5" s="1076"/>
      <c r="BA5" s="1076" t="s">
        <v>65</v>
      </c>
      <c r="BB5" s="1076"/>
      <c r="BC5" s="1076"/>
      <c r="BD5" s="1076" t="s">
        <v>66</v>
      </c>
      <c r="BE5" s="1076"/>
      <c r="BF5" s="1076"/>
      <c r="BG5" s="1076" t="s">
        <v>67</v>
      </c>
      <c r="BH5" s="1076"/>
      <c r="BI5" s="1076"/>
      <c r="BJ5" s="1076" t="s">
        <v>68</v>
      </c>
      <c r="BK5" s="1076"/>
      <c r="BL5" s="1076"/>
      <c r="BM5" s="1076" t="s">
        <v>69</v>
      </c>
      <c r="BN5" s="1076"/>
      <c r="BO5" s="1076"/>
      <c r="BP5" s="1076" t="s">
        <v>70</v>
      </c>
      <c r="BQ5" s="1076"/>
      <c r="BR5" s="1076"/>
      <c r="BS5" s="1076" t="s">
        <v>71</v>
      </c>
      <c r="BT5" s="1076"/>
      <c r="BU5" s="1076"/>
      <c r="BV5" s="1076" t="s">
        <v>72</v>
      </c>
      <c r="BW5" s="1076"/>
      <c r="BX5" s="1076"/>
      <c r="BY5" s="1076" t="s">
        <v>73</v>
      </c>
      <c r="BZ5" s="1076"/>
      <c r="CA5" s="1076"/>
      <c r="CB5" s="1076" t="s">
        <v>49</v>
      </c>
    </row>
    <row r="6" spans="2:80" ht="18.75" customHeight="1">
      <c r="B6" s="1114"/>
      <c r="C6" s="1100"/>
      <c r="D6" s="75" t="s">
        <v>74</v>
      </c>
      <c r="E6" s="75" t="s">
        <v>75</v>
      </c>
      <c r="F6" s="75" t="s">
        <v>76</v>
      </c>
      <c r="G6" s="75" t="s">
        <v>74</v>
      </c>
      <c r="H6" s="75" t="s">
        <v>75</v>
      </c>
      <c r="I6" s="75" t="s">
        <v>76</v>
      </c>
      <c r="J6" s="75" t="s">
        <v>74</v>
      </c>
      <c r="K6" s="75" t="s">
        <v>75</v>
      </c>
      <c r="L6" s="75" t="s">
        <v>76</v>
      </c>
      <c r="M6" s="75" t="s">
        <v>74</v>
      </c>
      <c r="N6" s="75" t="s">
        <v>75</v>
      </c>
      <c r="O6" s="75" t="s">
        <v>76</v>
      </c>
      <c r="P6" s="75" t="s">
        <v>74</v>
      </c>
      <c r="Q6" s="75" t="s">
        <v>75</v>
      </c>
      <c r="R6" s="75" t="s">
        <v>76</v>
      </c>
      <c r="S6" s="75" t="s">
        <v>74</v>
      </c>
      <c r="T6" s="75" t="s">
        <v>75</v>
      </c>
      <c r="U6" s="75" t="s">
        <v>76</v>
      </c>
      <c r="V6" s="75" t="s">
        <v>74</v>
      </c>
      <c r="W6" s="75" t="s">
        <v>75</v>
      </c>
      <c r="X6" s="75" t="s">
        <v>76</v>
      </c>
      <c r="Y6" s="75" t="s">
        <v>74</v>
      </c>
      <c r="Z6" s="75" t="s">
        <v>75</v>
      </c>
      <c r="AA6" s="75" t="s">
        <v>76</v>
      </c>
      <c r="AB6" s="75" t="s">
        <v>74</v>
      </c>
      <c r="AC6" s="75" t="s">
        <v>75</v>
      </c>
      <c r="AD6" s="75" t="s">
        <v>76</v>
      </c>
      <c r="AE6" s="75" t="s">
        <v>74</v>
      </c>
      <c r="AF6" s="75" t="s">
        <v>75</v>
      </c>
      <c r="AG6" s="75" t="s">
        <v>76</v>
      </c>
      <c r="AH6" s="75" t="s">
        <v>74</v>
      </c>
      <c r="AI6" s="75" t="s">
        <v>75</v>
      </c>
      <c r="AJ6" s="75" t="s">
        <v>76</v>
      </c>
      <c r="AK6" s="75" t="s">
        <v>74</v>
      </c>
      <c r="AL6" s="75" t="s">
        <v>75</v>
      </c>
      <c r="AM6" s="75" t="s">
        <v>76</v>
      </c>
      <c r="AN6" s="1108"/>
      <c r="AP6" s="1095"/>
      <c r="AQ6" s="1076"/>
      <c r="AR6" s="76" t="s">
        <v>74</v>
      </c>
      <c r="AS6" s="76" t="s">
        <v>75</v>
      </c>
      <c r="AT6" s="76" t="s">
        <v>76</v>
      </c>
      <c r="AU6" s="76" t="s">
        <v>74</v>
      </c>
      <c r="AV6" s="76" t="s">
        <v>75</v>
      </c>
      <c r="AW6" s="76" t="s">
        <v>76</v>
      </c>
      <c r="AX6" s="76" t="s">
        <v>74</v>
      </c>
      <c r="AY6" s="76" t="s">
        <v>75</v>
      </c>
      <c r="AZ6" s="76" t="s">
        <v>76</v>
      </c>
      <c r="BA6" s="76" t="s">
        <v>74</v>
      </c>
      <c r="BB6" s="76" t="s">
        <v>75</v>
      </c>
      <c r="BC6" s="76" t="s">
        <v>76</v>
      </c>
      <c r="BD6" s="76" t="s">
        <v>74</v>
      </c>
      <c r="BE6" s="76" t="s">
        <v>75</v>
      </c>
      <c r="BF6" s="76" t="s">
        <v>76</v>
      </c>
      <c r="BG6" s="76" t="s">
        <v>74</v>
      </c>
      <c r="BH6" s="76" t="s">
        <v>75</v>
      </c>
      <c r="BI6" s="76" t="s">
        <v>76</v>
      </c>
      <c r="BJ6" s="76" t="s">
        <v>74</v>
      </c>
      <c r="BK6" s="76" t="s">
        <v>75</v>
      </c>
      <c r="BL6" s="76" t="s">
        <v>76</v>
      </c>
      <c r="BM6" s="76" t="s">
        <v>74</v>
      </c>
      <c r="BN6" s="76" t="s">
        <v>75</v>
      </c>
      <c r="BO6" s="76" t="s">
        <v>76</v>
      </c>
      <c r="BP6" s="76" t="s">
        <v>74</v>
      </c>
      <c r="BQ6" s="76" t="s">
        <v>75</v>
      </c>
      <c r="BR6" s="76" t="s">
        <v>76</v>
      </c>
      <c r="BS6" s="76" t="s">
        <v>74</v>
      </c>
      <c r="BT6" s="76" t="s">
        <v>75</v>
      </c>
      <c r="BU6" s="76" t="s">
        <v>76</v>
      </c>
      <c r="BV6" s="76" t="s">
        <v>74</v>
      </c>
      <c r="BW6" s="76" t="s">
        <v>75</v>
      </c>
      <c r="BX6" s="76" t="s">
        <v>76</v>
      </c>
      <c r="BY6" s="76" t="s">
        <v>74</v>
      </c>
      <c r="BZ6" s="76" t="s">
        <v>75</v>
      </c>
      <c r="CA6" s="76" t="s">
        <v>76</v>
      </c>
      <c r="CB6" s="1076"/>
    </row>
    <row r="7" spans="2:80" s="74" customFormat="1" ht="18.75" customHeight="1">
      <c r="B7" s="476"/>
      <c r="C7" s="477" t="s">
        <v>124</v>
      </c>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9">
        <f>SUM(D7:AM7)</f>
        <v>0</v>
      </c>
      <c r="AP7" s="467">
        <f>B7</f>
        <v>0</v>
      </c>
      <c r="AQ7" s="468" t="str">
        <f>C7</f>
        <v>～</v>
      </c>
      <c r="AR7" s="469">
        <f>D7*$AQ$4/10</f>
        <v>0</v>
      </c>
      <c r="AS7" s="469">
        <f t="shared" ref="AS7:CA7" si="0">E7*$AQ$4/10</f>
        <v>0</v>
      </c>
      <c r="AT7" s="469">
        <f t="shared" si="0"/>
        <v>0</v>
      </c>
      <c r="AU7" s="469">
        <f t="shared" si="0"/>
        <v>0</v>
      </c>
      <c r="AV7" s="469">
        <f t="shared" si="0"/>
        <v>0</v>
      </c>
      <c r="AW7" s="469">
        <f t="shared" si="0"/>
        <v>0</v>
      </c>
      <c r="AX7" s="469">
        <f t="shared" si="0"/>
        <v>0</v>
      </c>
      <c r="AY7" s="469">
        <f t="shared" si="0"/>
        <v>0</v>
      </c>
      <c r="AZ7" s="469">
        <f t="shared" si="0"/>
        <v>0</v>
      </c>
      <c r="BA7" s="469">
        <f t="shared" si="0"/>
        <v>0</v>
      </c>
      <c r="BB7" s="469">
        <f t="shared" si="0"/>
        <v>0</v>
      </c>
      <c r="BC7" s="469">
        <f t="shared" si="0"/>
        <v>0</v>
      </c>
      <c r="BD7" s="469">
        <f t="shared" si="0"/>
        <v>0</v>
      </c>
      <c r="BE7" s="469">
        <f t="shared" si="0"/>
        <v>0</v>
      </c>
      <c r="BF7" s="469">
        <f t="shared" si="0"/>
        <v>0</v>
      </c>
      <c r="BG7" s="469">
        <f t="shared" si="0"/>
        <v>0</v>
      </c>
      <c r="BH7" s="469">
        <f t="shared" si="0"/>
        <v>0</v>
      </c>
      <c r="BI7" s="469">
        <f t="shared" si="0"/>
        <v>0</v>
      </c>
      <c r="BJ7" s="469">
        <f t="shared" si="0"/>
        <v>0</v>
      </c>
      <c r="BK7" s="469">
        <f t="shared" si="0"/>
        <v>0</v>
      </c>
      <c r="BL7" s="469">
        <f t="shared" si="0"/>
        <v>0</v>
      </c>
      <c r="BM7" s="469">
        <f t="shared" si="0"/>
        <v>0</v>
      </c>
      <c r="BN7" s="469">
        <f t="shared" si="0"/>
        <v>0</v>
      </c>
      <c r="BO7" s="469">
        <f t="shared" si="0"/>
        <v>0</v>
      </c>
      <c r="BP7" s="469">
        <f t="shared" si="0"/>
        <v>0</v>
      </c>
      <c r="BQ7" s="469">
        <f t="shared" si="0"/>
        <v>0</v>
      </c>
      <c r="BR7" s="469">
        <f t="shared" si="0"/>
        <v>0</v>
      </c>
      <c r="BS7" s="469">
        <f t="shared" si="0"/>
        <v>0</v>
      </c>
      <c r="BT7" s="469">
        <f t="shared" si="0"/>
        <v>0</v>
      </c>
      <c r="BU7" s="469">
        <f t="shared" si="0"/>
        <v>0</v>
      </c>
      <c r="BV7" s="469">
        <f t="shared" si="0"/>
        <v>0</v>
      </c>
      <c r="BW7" s="469">
        <f t="shared" si="0"/>
        <v>0</v>
      </c>
      <c r="BX7" s="469">
        <f t="shared" si="0"/>
        <v>0</v>
      </c>
      <c r="BY7" s="469">
        <f t="shared" si="0"/>
        <v>0</v>
      </c>
      <c r="BZ7" s="469">
        <f t="shared" si="0"/>
        <v>0</v>
      </c>
      <c r="CA7" s="469">
        <f t="shared" si="0"/>
        <v>0</v>
      </c>
      <c r="CB7" s="469">
        <f>AN7*$AQ$4/10</f>
        <v>0</v>
      </c>
    </row>
    <row r="8" spans="2:80" s="74" customFormat="1" ht="18.75" customHeight="1">
      <c r="B8" s="480"/>
      <c r="C8" s="481" t="s">
        <v>124</v>
      </c>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3">
        <f t="shared" ref="AN8:AN21" si="1">SUM(D8:AM8)</f>
        <v>0</v>
      </c>
      <c r="AP8" s="470">
        <f t="shared" ref="AP8:AP21" si="2">B8</f>
        <v>0</v>
      </c>
      <c r="AQ8" s="471" t="str">
        <f t="shared" ref="AQ8:AQ21" si="3">C8</f>
        <v>～</v>
      </c>
      <c r="AR8" s="472">
        <f t="shared" ref="AR8:AR21" si="4">D8*$AQ$4/10</f>
        <v>0</v>
      </c>
      <c r="AS8" s="472">
        <f t="shared" ref="AS8:AS21" si="5">E8*$AQ$4/10</f>
        <v>0</v>
      </c>
      <c r="AT8" s="472">
        <f t="shared" ref="AT8:AT21" si="6">F8*$AQ$4/10</f>
        <v>0</v>
      </c>
      <c r="AU8" s="472">
        <f t="shared" ref="AU8:AU21" si="7">G8*$AQ$4/10</f>
        <v>0</v>
      </c>
      <c r="AV8" s="472">
        <f t="shared" ref="AV8:AV21" si="8">H8*$AQ$4/10</f>
        <v>0</v>
      </c>
      <c r="AW8" s="472">
        <f t="shared" ref="AW8:AW21" si="9">I8*$AQ$4/10</f>
        <v>0</v>
      </c>
      <c r="AX8" s="472">
        <f t="shared" ref="AX8:AX21" si="10">J8*$AQ$4/10</f>
        <v>0</v>
      </c>
      <c r="AY8" s="472">
        <f t="shared" ref="AY8:AY21" si="11">K8*$AQ$4/10</f>
        <v>0</v>
      </c>
      <c r="AZ8" s="472">
        <f t="shared" ref="AZ8:AZ21" si="12">L8*$AQ$4/10</f>
        <v>0</v>
      </c>
      <c r="BA8" s="472">
        <f t="shared" ref="BA8:BA21" si="13">M8*$AQ$4/10</f>
        <v>0</v>
      </c>
      <c r="BB8" s="472">
        <f t="shared" ref="BB8:BB21" si="14">N8*$AQ$4/10</f>
        <v>0</v>
      </c>
      <c r="BC8" s="472">
        <f t="shared" ref="BC8:BC21" si="15">O8*$AQ$4/10</f>
        <v>0</v>
      </c>
      <c r="BD8" s="472">
        <f t="shared" ref="BD8:BD21" si="16">P8*$AQ$4/10</f>
        <v>0</v>
      </c>
      <c r="BE8" s="472">
        <f t="shared" ref="BE8:BE21" si="17">Q8*$AQ$4/10</f>
        <v>0</v>
      </c>
      <c r="BF8" s="472">
        <f t="shared" ref="BF8:BF21" si="18">R8*$AQ$4/10</f>
        <v>0</v>
      </c>
      <c r="BG8" s="472">
        <f t="shared" ref="BG8:BG21" si="19">S8*$AQ$4/10</f>
        <v>0</v>
      </c>
      <c r="BH8" s="472">
        <f t="shared" ref="BH8:BH21" si="20">T8*$AQ$4/10</f>
        <v>0</v>
      </c>
      <c r="BI8" s="472">
        <f t="shared" ref="BI8:BI21" si="21">U8*$AQ$4/10</f>
        <v>0</v>
      </c>
      <c r="BJ8" s="472">
        <f t="shared" ref="BJ8:BJ21" si="22">V8*$AQ$4/10</f>
        <v>0</v>
      </c>
      <c r="BK8" s="472">
        <f t="shared" ref="BK8:BK21" si="23">W8*$AQ$4/10</f>
        <v>0</v>
      </c>
      <c r="BL8" s="472">
        <f t="shared" ref="BL8:BL21" si="24">X8*$AQ$4/10</f>
        <v>0</v>
      </c>
      <c r="BM8" s="472">
        <f t="shared" ref="BM8:BM21" si="25">Y8*$AQ$4/10</f>
        <v>0</v>
      </c>
      <c r="BN8" s="472">
        <f t="shared" ref="BN8:BN21" si="26">Z8*$AQ$4/10</f>
        <v>0</v>
      </c>
      <c r="BO8" s="472">
        <f t="shared" ref="BO8:BO21" si="27">AA8*$AQ$4/10</f>
        <v>0</v>
      </c>
      <c r="BP8" s="472">
        <f t="shared" ref="BP8:BP21" si="28">AB8*$AQ$4/10</f>
        <v>0</v>
      </c>
      <c r="BQ8" s="472">
        <f t="shared" ref="BQ8:BQ21" si="29">AC8*$AQ$4/10</f>
        <v>0</v>
      </c>
      <c r="BR8" s="472">
        <f t="shared" ref="BR8:BR21" si="30">AD8*$AQ$4/10</f>
        <v>0</v>
      </c>
      <c r="BS8" s="472">
        <f t="shared" ref="BS8:BS21" si="31">AE8*$AQ$4/10</f>
        <v>0</v>
      </c>
      <c r="BT8" s="472">
        <f t="shared" ref="BT8:BT21" si="32">AF8*$AQ$4/10</f>
        <v>0</v>
      </c>
      <c r="BU8" s="472">
        <f t="shared" ref="BU8:BU21" si="33">AG8*$AQ$4/10</f>
        <v>0</v>
      </c>
      <c r="BV8" s="472">
        <f t="shared" ref="BV8:BV21" si="34">AH8*$AQ$4/10</f>
        <v>0</v>
      </c>
      <c r="BW8" s="472">
        <f t="shared" ref="BW8:BW21" si="35">AI8*$AQ$4/10</f>
        <v>0</v>
      </c>
      <c r="BX8" s="472">
        <f t="shared" ref="BX8:BX21" si="36">AJ8*$AQ$4/10</f>
        <v>0</v>
      </c>
      <c r="BY8" s="472">
        <f t="shared" ref="BY8:BY21" si="37">AK8*$AQ$4/10</f>
        <v>0</v>
      </c>
      <c r="BZ8" s="472">
        <f t="shared" ref="BZ8:BZ21" si="38">AL8*$AQ$4/10</f>
        <v>0</v>
      </c>
      <c r="CA8" s="472">
        <f t="shared" ref="CA8:CA21" si="39">AM8*$AQ$4/10</f>
        <v>0</v>
      </c>
      <c r="CB8" s="472">
        <f t="shared" ref="CB8:CB21" si="40">AN8*$AQ$4/10</f>
        <v>0</v>
      </c>
    </row>
    <row r="9" spans="2:80" s="74" customFormat="1" ht="18.75" customHeight="1">
      <c r="B9" s="480"/>
      <c r="C9" s="481" t="s">
        <v>124</v>
      </c>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3">
        <f t="shared" si="1"/>
        <v>0</v>
      </c>
      <c r="AP9" s="470">
        <f t="shared" si="2"/>
        <v>0</v>
      </c>
      <c r="AQ9" s="471" t="str">
        <f t="shared" si="3"/>
        <v>～</v>
      </c>
      <c r="AR9" s="472">
        <f t="shared" si="4"/>
        <v>0</v>
      </c>
      <c r="AS9" s="472">
        <f t="shared" si="5"/>
        <v>0</v>
      </c>
      <c r="AT9" s="472">
        <f t="shared" si="6"/>
        <v>0</v>
      </c>
      <c r="AU9" s="472">
        <f t="shared" si="7"/>
        <v>0</v>
      </c>
      <c r="AV9" s="472">
        <f t="shared" si="8"/>
        <v>0</v>
      </c>
      <c r="AW9" s="472">
        <f t="shared" si="9"/>
        <v>0</v>
      </c>
      <c r="AX9" s="472">
        <f t="shared" si="10"/>
        <v>0</v>
      </c>
      <c r="AY9" s="472">
        <f t="shared" si="11"/>
        <v>0</v>
      </c>
      <c r="AZ9" s="472">
        <f t="shared" si="12"/>
        <v>0</v>
      </c>
      <c r="BA9" s="472">
        <f t="shared" si="13"/>
        <v>0</v>
      </c>
      <c r="BB9" s="472">
        <f t="shared" si="14"/>
        <v>0</v>
      </c>
      <c r="BC9" s="472">
        <f t="shared" si="15"/>
        <v>0</v>
      </c>
      <c r="BD9" s="472">
        <f t="shared" si="16"/>
        <v>0</v>
      </c>
      <c r="BE9" s="472">
        <f t="shared" si="17"/>
        <v>0</v>
      </c>
      <c r="BF9" s="472">
        <f t="shared" si="18"/>
        <v>0</v>
      </c>
      <c r="BG9" s="472">
        <f t="shared" si="19"/>
        <v>0</v>
      </c>
      <c r="BH9" s="472">
        <f t="shared" si="20"/>
        <v>0</v>
      </c>
      <c r="BI9" s="472">
        <f t="shared" si="21"/>
        <v>0</v>
      </c>
      <c r="BJ9" s="472">
        <f t="shared" si="22"/>
        <v>0</v>
      </c>
      <c r="BK9" s="472">
        <f t="shared" si="23"/>
        <v>0</v>
      </c>
      <c r="BL9" s="472">
        <f t="shared" si="24"/>
        <v>0</v>
      </c>
      <c r="BM9" s="472">
        <f t="shared" si="25"/>
        <v>0</v>
      </c>
      <c r="BN9" s="472">
        <f t="shared" si="26"/>
        <v>0</v>
      </c>
      <c r="BO9" s="472">
        <f t="shared" si="27"/>
        <v>0</v>
      </c>
      <c r="BP9" s="472">
        <f t="shared" si="28"/>
        <v>0</v>
      </c>
      <c r="BQ9" s="472">
        <f t="shared" si="29"/>
        <v>0</v>
      </c>
      <c r="BR9" s="472">
        <f t="shared" si="30"/>
        <v>0</v>
      </c>
      <c r="BS9" s="472">
        <f t="shared" si="31"/>
        <v>0</v>
      </c>
      <c r="BT9" s="472">
        <f t="shared" si="32"/>
        <v>0</v>
      </c>
      <c r="BU9" s="472">
        <f t="shared" si="33"/>
        <v>0</v>
      </c>
      <c r="BV9" s="472">
        <f t="shared" si="34"/>
        <v>0</v>
      </c>
      <c r="BW9" s="472">
        <f t="shared" si="35"/>
        <v>0</v>
      </c>
      <c r="BX9" s="472">
        <f t="shared" si="36"/>
        <v>0</v>
      </c>
      <c r="BY9" s="472">
        <f t="shared" si="37"/>
        <v>0</v>
      </c>
      <c r="BZ9" s="472">
        <f t="shared" si="38"/>
        <v>0</v>
      </c>
      <c r="CA9" s="472">
        <f t="shared" si="39"/>
        <v>0</v>
      </c>
      <c r="CB9" s="472">
        <f t="shared" si="40"/>
        <v>0</v>
      </c>
    </row>
    <row r="10" spans="2:80" s="74" customFormat="1" ht="18.75" customHeight="1">
      <c r="B10" s="480"/>
      <c r="C10" s="481" t="s">
        <v>124</v>
      </c>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3">
        <f t="shared" si="1"/>
        <v>0</v>
      </c>
      <c r="AP10" s="470">
        <f t="shared" si="2"/>
        <v>0</v>
      </c>
      <c r="AQ10" s="471" t="str">
        <f t="shared" si="3"/>
        <v>～</v>
      </c>
      <c r="AR10" s="472">
        <f t="shared" si="4"/>
        <v>0</v>
      </c>
      <c r="AS10" s="472">
        <f t="shared" si="5"/>
        <v>0</v>
      </c>
      <c r="AT10" s="472">
        <f t="shared" si="6"/>
        <v>0</v>
      </c>
      <c r="AU10" s="472">
        <f t="shared" si="7"/>
        <v>0</v>
      </c>
      <c r="AV10" s="472">
        <f t="shared" si="8"/>
        <v>0</v>
      </c>
      <c r="AW10" s="472">
        <f t="shared" si="9"/>
        <v>0</v>
      </c>
      <c r="AX10" s="472">
        <f t="shared" si="10"/>
        <v>0</v>
      </c>
      <c r="AY10" s="472">
        <f t="shared" si="11"/>
        <v>0</v>
      </c>
      <c r="AZ10" s="472">
        <f t="shared" si="12"/>
        <v>0</v>
      </c>
      <c r="BA10" s="472">
        <f t="shared" si="13"/>
        <v>0</v>
      </c>
      <c r="BB10" s="472">
        <f t="shared" si="14"/>
        <v>0</v>
      </c>
      <c r="BC10" s="472">
        <f t="shared" si="15"/>
        <v>0</v>
      </c>
      <c r="BD10" s="472">
        <f t="shared" si="16"/>
        <v>0</v>
      </c>
      <c r="BE10" s="472">
        <f t="shared" si="17"/>
        <v>0</v>
      </c>
      <c r="BF10" s="472">
        <f t="shared" si="18"/>
        <v>0</v>
      </c>
      <c r="BG10" s="472">
        <f t="shared" si="19"/>
        <v>0</v>
      </c>
      <c r="BH10" s="472">
        <f t="shared" si="20"/>
        <v>0</v>
      </c>
      <c r="BI10" s="472">
        <f t="shared" si="21"/>
        <v>0</v>
      </c>
      <c r="BJ10" s="472">
        <f t="shared" si="22"/>
        <v>0</v>
      </c>
      <c r="BK10" s="472">
        <f t="shared" si="23"/>
        <v>0</v>
      </c>
      <c r="BL10" s="472">
        <f t="shared" si="24"/>
        <v>0</v>
      </c>
      <c r="BM10" s="472">
        <f t="shared" si="25"/>
        <v>0</v>
      </c>
      <c r="BN10" s="472">
        <f t="shared" si="26"/>
        <v>0</v>
      </c>
      <c r="BO10" s="472">
        <f t="shared" si="27"/>
        <v>0</v>
      </c>
      <c r="BP10" s="472">
        <f t="shared" si="28"/>
        <v>0</v>
      </c>
      <c r="BQ10" s="472">
        <f t="shared" si="29"/>
        <v>0</v>
      </c>
      <c r="BR10" s="472">
        <f t="shared" si="30"/>
        <v>0</v>
      </c>
      <c r="BS10" s="472">
        <f t="shared" si="31"/>
        <v>0</v>
      </c>
      <c r="BT10" s="472">
        <f t="shared" si="32"/>
        <v>0</v>
      </c>
      <c r="BU10" s="472">
        <f t="shared" si="33"/>
        <v>0</v>
      </c>
      <c r="BV10" s="472">
        <f t="shared" si="34"/>
        <v>0</v>
      </c>
      <c r="BW10" s="472">
        <f t="shared" si="35"/>
        <v>0</v>
      </c>
      <c r="BX10" s="472">
        <f t="shared" si="36"/>
        <v>0</v>
      </c>
      <c r="BY10" s="472">
        <f t="shared" si="37"/>
        <v>0</v>
      </c>
      <c r="BZ10" s="472">
        <f t="shared" si="38"/>
        <v>0</v>
      </c>
      <c r="CA10" s="472">
        <f t="shared" si="39"/>
        <v>0</v>
      </c>
      <c r="CB10" s="472">
        <f t="shared" si="40"/>
        <v>0</v>
      </c>
    </row>
    <row r="11" spans="2:80" ht="18.75" customHeight="1">
      <c r="B11" s="480"/>
      <c r="C11" s="481" t="s">
        <v>124</v>
      </c>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3">
        <f t="shared" si="1"/>
        <v>0</v>
      </c>
      <c r="AP11" s="470">
        <f t="shared" si="2"/>
        <v>0</v>
      </c>
      <c r="AQ11" s="471" t="str">
        <f t="shared" si="3"/>
        <v>～</v>
      </c>
      <c r="AR11" s="472">
        <f t="shared" si="4"/>
        <v>0</v>
      </c>
      <c r="AS11" s="472">
        <f t="shared" si="5"/>
        <v>0</v>
      </c>
      <c r="AT11" s="472">
        <f t="shared" si="6"/>
        <v>0</v>
      </c>
      <c r="AU11" s="472">
        <f t="shared" si="7"/>
        <v>0</v>
      </c>
      <c r="AV11" s="472">
        <f t="shared" si="8"/>
        <v>0</v>
      </c>
      <c r="AW11" s="472">
        <f t="shared" si="9"/>
        <v>0</v>
      </c>
      <c r="AX11" s="472">
        <f t="shared" si="10"/>
        <v>0</v>
      </c>
      <c r="AY11" s="472">
        <f t="shared" si="11"/>
        <v>0</v>
      </c>
      <c r="AZ11" s="472">
        <f t="shared" si="12"/>
        <v>0</v>
      </c>
      <c r="BA11" s="472">
        <f t="shared" si="13"/>
        <v>0</v>
      </c>
      <c r="BB11" s="472">
        <f t="shared" si="14"/>
        <v>0</v>
      </c>
      <c r="BC11" s="472">
        <f t="shared" si="15"/>
        <v>0</v>
      </c>
      <c r="BD11" s="472">
        <f t="shared" si="16"/>
        <v>0</v>
      </c>
      <c r="BE11" s="472">
        <f t="shared" si="17"/>
        <v>0</v>
      </c>
      <c r="BF11" s="472">
        <f t="shared" si="18"/>
        <v>0</v>
      </c>
      <c r="BG11" s="472">
        <f t="shared" si="19"/>
        <v>0</v>
      </c>
      <c r="BH11" s="472">
        <f t="shared" si="20"/>
        <v>0</v>
      </c>
      <c r="BI11" s="472">
        <f t="shared" si="21"/>
        <v>0</v>
      </c>
      <c r="BJ11" s="472">
        <f t="shared" si="22"/>
        <v>0</v>
      </c>
      <c r="BK11" s="472">
        <f t="shared" si="23"/>
        <v>0</v>
      </c>
      <c r="BL11" s="472">
        <f t="shared" si="24"/>
        <v>0</v>
      </c>
      <c r="BM11" s="472">
        <f t="shared" si="25"/>
        <v>0</v>
      </c>
      <c r="BN11" s="472">
        <f t="shared" si="26"/>
        <v>0</v>
      </c>
      <c r="BO11" s="472">
        <f t="shared" si="27"/>
        <v>0</v>
      </c>
      <c r="BP11" s="472">
        <f t="shared" si="28"/>
        <v>0</v>
      </c>
      <c r="BQ11" s="472">
        <f t="shared" si="29"/>
        <v>0</v>
      </c>
      <c r="BR11" s="472">
        <f t="shared" si="30"/>
        <v>0</v>
      </c>
      <c r="BS11" s="472">
        <f t="shared" si="31"/>
        <v>0</v>
      </c>
      <c r="BT11" s="472">
        <f t="shared" si="32"/>
        <v>0</v>
      </c>
      <c r="BU11" s="472">
        <f t="shared" si="33"/>
        <v>0</v>
      </c>
      <c r="BV11" s="472">
        <f t="shared" si="34"/>
        <v>0</v>
      </c>
      <c r="BW11" s="472">
        <f t="shared" si="35"/>
        <v>0</v>
      </c>
      <c r="BX11" s="472">
        <f t="shared" si="36"/>
        <v>0</v>
      </c>
      <c r="BY11" s="472">
        <f t="shared" si="37"/>
        <v>0</v>
      </c>
      <c r="BZ11" s="472">
        <f t="shared" si="38"/>
        <v>0</v>
      </c>
      <c r="CA11" s="472">
        <f t="shared" si="39"/>
        <v>0</v>
      </c>
      <c r="CB11" s="472">
        <f t="shared" si="40"/>
        <v>0</v>
      </c>
    </row>
    <row r="12" spans="2:80" ht="18.75" customHeight="1">
      <c r="B12" s="480"/>
      <c r="C12" s="481" t="s">
        <v>124</v>
      </c>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3">
        <f t="shared" si="1"/>
        <v>0</v>
      </c>
      <c r="AP12" s="470">
        <f t="shared" si="2"/>
        <v>0</v>
      </c>
      <c r="AQ12" s="471" t="str">
        <f t="shared" si="3"/>
        <v>～</v>
      </c>
      <c r="AR12" s="472">
        <f t="shared" si="4"/>
        <v>0</v>
      </c>
      <c r="AS12" s="472">
        <f t="shared" si="5"/>
        <v>0</v>
      </c>
      <c r="AT12" s="472">
        <f t="shared" si="6"/>
        <v>0</v>
      </c>
      <c r="AU12" s="472">
        <f t="shared" si="7"/>
        <v>0</v>
      </c>
      <c r="AV12" s="472">
        <f t="shared" si="8"/>
        <v>0</v>
      </c>
      <c r="AW12" s="472">
        <f t="shared" si="9"/>
        <v>0</v>
      </c>
      <c r="AX12" s="472">
        <f t="shared" si="10"/>
        <v>0</v>
      </c>
      <c r="AY12" s="472">
        <f t="shared" si="11"/>
        <v>0</v>
      </c>
      <c r="AZ12" s="472">
        <f t="shared" si="12"/>
        <v>0</v>
      </c>
      <c r="BA12" s="472">
        <f t="shared" si="13"/>
        <v>0</v>
      </c>
      <c r="BB12" s="472">
        <f t="shared" si="14"/>
        <v>0</v>
      </c>
      <c r="BC12" s="472">
        <f t="shared" si="15"/>
        <v>0</v>
      </c>
      <c r="BD12" s="472">
        <f t="shared" si="16"/>
        <v>0</v>
      </c>
      <c r="BE12" s="472">
        <f t="shared" si="17"/>
        <v>0</v>
      </c>
      <c r="BF12" s="472">
        <f t="shared" si="18"/>
        <v>0</v>
      </c>
      <c r="BG12" s="472">
        <f t="shared" si="19"/>
        <v>0</v>
      </c>
      <c r="BH12" s="472">
        <f t="shared" si="20"/>
        <v>0</v>
      </c>
      <c r="BI12" s="472">
        <f t="shared" si="21"/>
        <v>0</v>
      </c>
      <c r="BJ12" s="472">
        <f t="shared" si="22"/>
        <v>0</v>
      </c>
      <c r="BK12" s="472">
        <f t="shared" si="23"/>
        <v>0</v>
      </c>
      <c r="BL12" s="472">
        <f t="shared" si="24"/>
        <v>0</v>
      </c>
      <c r="BM12" s="472">
        <f t="shared" si="25"/>
        <v>0</v>
      </c>
      <c r="BN12" s="472">
        <f t="shared" si="26"/>
        <v>0</v>
      </c>
      <c r="BO12" s="472">
        <f t="shared" si="27"/>
        <v>0</v>
      </c>
      <c r="BP12" s="472">
        <f t="shared" si="28"/>
        <v>0</v>
      </c>
      <c r="BQ12" s="472">
        <f t="shared" si="29"/>
        <v>0</v>
      </c>
      <c r="BR12" s="472">
        <f t="shared" si="30"/>
        <v>0</v>
      </c>
      <c r="BS12" s="472">
        <f t="shared" si="31"/>
        <v>0</v>
      </c>
      <c r="BT12" s="472">
        <f t="shared" si="32"/>
        <v>0</v>
      </c>
      <c r="BU12" s="472">
        <f t="shared" si="33"/>
        <v>0</v>
      </c>
      <c r="BV12" s="472">
        <f t="shared" si="34"/>
        <v>0</v>
      </c>
      <c r="BW12" s="472">
        <f t="shared" si="35"/>
        <v>0</v>
      </c>
      <c r="BX12" s="472">
        <f t="shared" si="36"/>
        <v>0</v>
      </c>
      <c r="BY12" s="472">
        <f t="shared" si="37"/>
        <v>0</v>
      </c>
      <c r="BZ12" s="472">
        <f t="shared" si="38"/>
        <v>0</v>
      </c>
      <c r="CA12" s="472">
        <f t="shared" si="39"/>
        <v>0</v>
      </c>
      <c r="CB12" s="472">
        <f t="shared" si="40"/>
        <v>0</v>
      </c>
    </row>
    <row r="13" spans="2:80" ht="18.75" customHeight="1">
      <c r="B13" s="480"/>
      <c r="C13" s="481" t="s">
        <v>124</v>
      </c>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3">
        <f t="shared" si="1"/>
        <v>0</v>
      </c>
      <c r="AP13" s="470">
        <f t="shared" si="2"/>
        <v>0</v>
      </c>
      <c r="AQ13" s="471" t="str">
        <f t="shared" si="3"/>
        <v>～</v>
      </c>
      <c r="AR13" s="472">
        <f t="shared" si="4"/>
        <v>0</v>
      </c>
      <c r="AS13" s="472">
        <f t="shared" si="5"/>
        <v>0</v>
      </c>
      <c r="AT13" s="472">
        <f t="shared" si="6"/>
        <v>0</v>
      </c>
      <c r="AU13" s="472">
        <f t="shared" si="7"/>
        <v>0</v>
      </c>
      <c r="AV13" s="472">
        <f t="shared" si="8"/>
        <v>0</v>
      </c>
      <c r="AW13" s="472">
        <f t="shared" si="9"/>
        <v>0</v>
      </c>
      <c r="AX13" s="472">
        <f t="shared" si="10"/>
        <v>0</v>
      </c>
      <c r="AY13" s="472">
        <f t="shared" si="11"/>
        <v>0</v>
      </c>
      <c r="AZ13" s="472">
        <f t="shared" si="12"/>
        <v>0</v>
      </c>
      <c r="BA13" s="472">
        <f t="shared" si="13"/>
        <v>0</v>
      </c>
      <c r="BB13" s="472">
        <f t="shared" si="14"/>
        <v>0</v>
      </c>
      <c r="BC13" s="472">
        <f t="shared" si="15"/>
        <v>0</v>
      </c>
      <c r="BD13" s="472">
        <f t="shared" si="16"/>
        <v>0</v>
      </c>
      <c r="BE13" s="472">
        <f t="shared" si="17"/>
        <v>0</v>
      </c>
      <c r="BF13" s="472">
        <f t="shared" si="18"/>
        <v>0</v>
      </c>
      <c r="BG13" s="472">
        <f t="shared" si="19"/>
        <v>0</v>
      </c>
      <c r="BH13" s="472">
        <f t="shared" si="20"/>
        <v>0</v>
      </c>
      <c r="BI13" s="472">
        <f t="shared" si="21"/>
        <v>0</v>
      </c>
      <c r="BJ13" s="472">
        <f t="shared" si="22"/>
        <v>0</v>
      </c>
      <c r="BK13" s="472">
        <f t="shared" si="23"/>
        <v>0</v>
      </c>
      <c r="BL13" s="472">
        <f t="shared" si="24"/>
        <v>0</v>
      </c>
      <c r="BM13" s="472">
        <f t="shared" si="25"/>
        <v>0</v>
      </c>
      <c r="BN13" s="472">
        <f t="shared" si="26"/>
        <v>0</v>
      </c>
      <c r="BO13" s="472">
        <f t="shared" si="27"/>
        <v>0</v>
      </c>
      <c r="BP13" s="472">
        <f t="shared" si="28"/>
        <v>0</v>
      </c>
      <c r="BQ13" s="472">
        <f t="shared" si="29"/>
        <v>0</v>
      </c>
      <c r="BR13" s="472">
        <f t="shared" si="30"/>
        <v>0</v>
      </c>
      <c r="BS13" s="472">
        <f t="shared" si="31"/>
        <v>0</v>
      </c>
      <c r="BT13" s="472">
        <f t="shared" si="32"/>
        <v>0</v>
      </c>
      <c r="BU13" s="472">
        <f t="shared" si="33"/>
        <v>0</v>
      </c>
      <c r="BV13" s="472">
        <f t="shared" si="34"/>
        <v>0</v>
      </c>
      <c r="BW13" s="472">
        <f t="shared" si="35"/>
        <v>0</v>
      </c>
      <c r="BX13" s="472">
        <f t="shared" si="36"/>
        <v>0</v>
      </c>
      <c r="BY13" s="472">
        <f t="shared" si="37"/>
        <v>0</v>
      </c>
      <c r="BZ13" s="472">
        <f t="shared" si="38"/>
        <v>0</v>
      </c>
      <c r="CA13" s="472">
        <f t="shared" si="39"/>
        <v>0</v>
      </c>
      <c r="CB13" s="472">
        <f t="shared" si="40"/>
        <v>0</v>
      </c>
    </row>
    <row r="14" spans="2:80" ht="18.75" customHeight="1">
      <c r="B14" s="480"/>
      <c r="C14" s="481" t="s">
        <v>124</v>
      </c>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3">
        <f t="shared" si="1"/>
        <v>0</v>
      </c>
      <c r="AP14" s="470">
        <f t="shared" si="2"/>
        <v>0</v>
      </c>
      <c r="AQ14" s="471" t="str">
        <f t="shared" si="3"/>
        <v>～</v>
      </c>
      <c r="AR14" s="472">
        <f t="shared" si="4"/>
        <v>0</v>
      </c>
      <c r="AS14" s="472">
        <f t="shared" si="5"/>
        <v>0</v>
      </c>
      <c r="AT14" s="472">
        <f t="shared" si="6"/>
        <v>0</v>
      </c>
      <c r="AU14" s="472">
        <f t="shared" si="7"/>
        <v>0</v>
      </c>
      <c r="AV14" s="472">
        <f t="shared" si="8"/>
        <v>0</v>
      </c>
      <c r="AW14" s="472">
        <f t="shared" si="9"/>
        <v>0</v>
      </c>
      <c r="AX14" s="472">
        <f t="shared" si="10"/>
        <v>0</v>
      </c>
      <c r="AY14" s="472">
        <f t="shared" si="11"/>
        <v>0</v>
      </c>
      <c r="AZ14" s="472">
        <f t="shared" si="12"/>
        <v>0</v>
      </c>
      <c r="BA14" s="472">
        <f t="shared" si="13"/>
        <v>0</v>
      </c>
      <c r="BB14" s="472">
        <f t="shared" si="14"/>
        <v>0</v>
      </c>
      <c r="BC14" s="472">
        <f t="shared" si="15"/>
        <v>0</v>
      </c>
      <c r="BD14" s="472">
        <f t="shared" si="16"/>
        <v>0</v>
      </c>
      <c r="BE14" s="472">
        <f t="shared" si="17"/>
        <v>0</v>
      </c>
      <c r="BF14" s="472">
        <f t="shared" si="18"/>
        <v>0</v>
      </c>
      <c r="BG14" s="472">
        <f t="shared" si="19"/>
        <v>0</v>
      </c>
      <c r="BH14" s="472">
        <f t="shared" si="20"/>
        <v>0</v>
      </c>
      <c r="BI14" s="472">
        <f t="shared" si="21"/>
        <v>0</v>
      </c>
      <c r="BJ14" s="472">
        <f t="shared" si="22"/>
        <v>0</v>
      </c>
      <c r="BK14" s="472">
        <f t="shared" si="23"/>
        <v>0</v>
      </c>
      <c r="BL14" s="472">
        <f t="shared" si="24"/>
        <v>0</v>
      </c>
      <c r="BM14" s="472">
        <f t="shared" si="25"/>
        <v>0</v>
      </c>
      <c r="BN14" s="472">
        <f t="shared" si="26"/>
        <v>0</v>
      </c>
      <c r="BO14" s="472">
        <f t="shared" si="27"/>
        <v>0</v>
      </c>
      <c r="BP14" s="472">
        <f t="shared" si="28"/>
        <v>0</v>
      </c>
      <c r="BQ14" s="472">
        <f t="shared" si="29"/>
        <v>0</v>
      </c>
      <c r="BR14" s="472">
        <f t="shared" si="30"/>
        <v>0</v>
      </c>
      <c r="BS14" s="472">
        <f t="shared" si="31"/>
        <v>0</v>
      </c>
      <c r="BT14" s="472">
        <f t="shared" si="32"/>
        <v>0</v>
      </c>
      <c r="BU14" s="472">
        <f t="shared" si="33"/>
        <v>0</v>
      </c>
      <c r="BV14" s="472">
        <f t="shared" si="34"/>
        <v>0</v>
      </c>
      <c r="BW14" s="472">
        <f t="shared" si="35"/>
        <v>0</v>
      </c>
      <c r="BX14" s="472">
        <f t="shared" si="36"/>
        <v>0</v>
      </c>
      <c r="BY14" s="472">
        <f t="shared" si="37"/>
        <v>0</v>
      </c>
      <c r="BZ14" s="472">
        <f t="shared" si="38"/>
        <v>0</v>
      </c>
      <c r="CA14" s="472">
        <f t="shared" si="39"/>
        <v>0</v>
      </c>
      <c r="CB14" s="472">
        <f t="shared" si="40"/>
        <v>0</v>
      </c>
    </row>
    <row r="15" spans="2:80" ht="18.75" customHeight="1">
      <c r="B15" s="480"/>
      <c r="C15" s="481" t="s">
        <v>124</v>
      </c>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3">
        <f t="shared" si="1"/>
        <v>0</v>
      </c>
      <c r="AP15" s="470">
        <f t="shared" si="2"/>
        <v>0</v>
      </c>
      <c r="AQ15" s="471" t="str">
        <f t="shared" si="3"/>
        <v>～</v>
      </c>
      <c r="AR15" s="472">
        <f t="shared" si="4"/>
        <v>0</v>
      </c>
      <c r="AS15" s="472">
        <f t="shared" si="5"/>
        <v>0</v>
      </c>
      <c r="AT15" s="472">
        <f t="shared" si="6"/>
        <v>0</v>
      </c>
      <c r="AU15" s="472">
        <f t="shared" si="7"/>
        <v>0</v>
      </c>
      <c r="AV15" s="472">
        <f t="shared" si="8"/>
        <v>0</v>
      </c>
      <c r="AW15" s="472">
        <f t="shared" si="9"/>
        <v>0</v>
      </c>
      <c r="AX15" s="472">
        <f t="shared" si="10"/>
        <v>0</v>
      </c>
      <c r="AY15" s="472">
        <f t="shared" si="11"/>
        <v>0</v>
      </c>
      <c r="AZ15" s="472">
        <f t="shared" si="12"/>
        <v>0</v>
      </c>
      <c r="BA15" s="472">
        <f t="shared" si="13"/>
        <v>0</v>
      </c>
      <c r="BB15" s="472">
        <f t="shared" si="14"/>
        <v>0</v>
      </c>
      <c r="BC15" s="472">
        <f t="shared" si="15"/>
        <v>0</v>
      </c>
      <c r="BD15" s="472">
        <f t="shared" si="16"/>
        <v>0</v>
      </c>
      <c r="BE15" s="472">
        <f t="shared" si="17"/>
        <v>0</v>
      </c>
      <c r="BF15" s="472">
        <f t="shared" si="18"/>
        <v>0</v>
      </c>
      <c r="BG15" s="472">
        <f t="shared" si="19"/>
        <v>0</v>
      </c>
      <c r="BH15" s="472">
        <f t="shared" si="20"/>
        <v>0</v>
      </c>
      <c r="BI15" s="472">
        <f t="shared" si="21"/>
        <v>0</v>
      </c>
      <c r="BJ15" s="472">
        <f t="shared" si="22"/>
        <v>0</v>
      </c>
      <c r="BK15" s="472">
        <f t="shared" si="23"/>
        <v>0</v>
      </c>
      <c r="BL15" s="472">
        <f t="shared" si="24"/>
        <v>0</v>
      </c>
      <c r="BM15" s="472">
        <f t="shared" si="25"/>
        <v>0</v>
      </c>
      <c r="BN15" s="472">
        <f t="shared" si="26"/>
        <v>0</v>
      </c>
      <c r="BO15" s="472">
        <f t="shared" si="27"/>
        <v>0</v>
      </c>
      <c r="BP15" s="472">
        <f t="shared" si="28"/>
        <v>0</v>
      </c>
      <c r="BQ15" s="472">
        <f t="shared" si="29"/>
        <v>0</v>
      </c>
      <c r="BR15" s="472">
        <f t="shared" si="30"/>
        <v>0</v>
      </c>
      <c r="BS15" s="472">
        <f t="shared" si="31"/>
        <v>0</v>
      </c>
      <c r="BT15" s="472">
        <f t="shared" si="32"/>
        <v>0</v>
      </c>
      <c r="BU15" s="472">
        <f t="shared" si="33"/>
        <v>0</v>
      </c>
      <c r="BV15" s="472">
        <f t="shared" si="34"/>
        <v>0</v>
      </c>
      <c r="BW15" s="472">
        <f t="shared" si="35"/>
        <v>0</v>
      </c>
      <c r="BX15" s="472">
        <f t="shared" si="36"/>
        <v>0</v>
      </c>
      <c r="BY15" s="472">
        <f t="shared" si="37"/>
        <v>0</v>
      </c>
      <c r="BZ15" s="472">
        <f t="shared" si="38"/>
        <v>0</v>
      </c>
      <c r="CA15" s="472">
        <f t="shared" si="39"/>
        <v>0</v>
      </c>
      <c r="CB15" s="472">
        <f t="shared" si="40"/>
        <v>0</v>
      </c>
    </row>
    <row r="16" spans="2:80" ht="18.75" customHeight="1">
      <c r="B16" s="480"/>
      <c r="C16" s="481" t="s">
        <v>124</v>
      </c>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3">
        <f t="shared" si="1"/>
        <v>0</v>
      </c>
      <c r="AP16" s="470">
        <f t="shared" si="2"/>
        <v>0</v>
      </c>
      <c r="AQ16" s="471" t="str">
        <f t="shared" si="3"/>
        <v>～</v>
      </c>
      <c r="AR16" s="472">
        <f t="shared" si="4"/>
        <v>0</v>
      </c>
      <c r="AS16" s="472">
        <f t="shared" si="5"/>
        <v>0</v>
      </c>
      <c r="AT16" s="472">
        <f t="shared" si="6"/>
        <v>0</v>
      </c>
      <c r="AU16" s="472">
        <f t="shared" si="7"/>
        <v>0</v>
      </c>
      <c r="AV16" s="472">
        <f t="shared" si="8"/>
        <v>0</v>
      </c>
      <c r="AW16" s="472">
        <f t="shared" si="9"/>
        <v>0</v>
      </c>
      <c r="AX16" s="472">
        <f t="shared" si="10"/>
        <v>0</v>
      </c>
      <c r="AY16" s="472">
        <f t="shared" si="11"/>
        <v>0</v>
      </c>
      <c r="AZ16" s="472">
        <f t="shared" si="12"/>
        <v>0</v>
      </c>
      <c r="BA16" s="472">
        <f t="shared" si="13"/>
        <v>0</v>
      </c>
      <c r="BB16" s="472">
        <f t="shared" si="14"/>
        <v>0</v>
      </c>
      <c r="BC16" s="472">
        <f t="shared" si="15"/>
        <v>0</v>
      </c>
      <c r="BD16" s="472">
        <f t="shared" si="16"/>
        <v>0</v>
      </c>
      <c r="BE16" s="472">
        <f t="shared" si="17"/>
        <v>0</v>
      </c>
      <c r="BF16" s="472">
        <f t="shared" si="18"/>
        <v>0</v>
      </c>
      <c r="BG16" s="472">
        <f t="shared" si="19"/>
        <v>0</v>
      </c>
      <c r="BH16" s="472">
        <f t="shared" si="20"/>
        <v>0</v>
      </c>
      <c r="BI16" s="472">
        <f t="shared" si="21"/>
        <v>0</v>
      </c>
      <c r="BJ16" s="472">
        <f t="shared" si="22"/>
        <v>0</v>
      </c>
      <c r="BK16" s="472">
        <f t="shared" si="23"/>
        <v>0</v>
      </c>
      <c r="BL16" s="472">
        <f t="shared" si="24"/>
        <v>0</v>
      </c>
      <c r="BM16" s="472">
        <f t="shared" si="25"/>
        <v>0</v>
      </c>
      <c r="BN16" s="472">
        <f t="shared" si="26"/>
        <v>0</v>
      </c>
      <c r="BO16" s="472">
        <f t="shared" si="27"/>
        <v>0</v>
      </c>
      <c r="BP16" s="472">
        <f t="shared" si="28"/>
        <v>0</v>
      </c>
      <c r="BQ16" s="472">
        <f t="shared" si="29"/>
        <v>0</v>
      </c>
      <c r="BR16" s="472">
        <f t="shared" si="30"/>
        <v>0</v>
      </c>
      <c r="BS16" s="472">
        <f t="shared" si="31"/>
        <v>0</v>
      </c>
      <c r="BT16" s="472">
        <f t="shared" si="32"/>
        <v>0</v>
      </c>
      <c r="BU16" s="472">
        <f t="shared" si="33"/>
        <v>0</v>
      </c>
      <c r="BV16" s="472">
        <f t="shared" si="34"/>
        <v>0</v>
      </c>
      <c r="BW16" s="472">
        <f t="shared" si="35"/>
        <v>0</v>
      </c>
      <c r="BX16" s="472">
        <f t="shared" si="36"/>
        <v>0</v>
      </c>
      <c r="BY16" s="472">
        <f t="shared" si="37"/>
        <v>0</v>
      </c>
      <c r="BZ16" s="472">
        <f t="shared" si="38"/>
        <v>0</v>
      </c>
      <c r="CA16" s="472">
        <f t="shared" si="39"/>
        <v>0</v>
      </c>
      <c r="CB16" s="472">
        <f t="shared" si="40"/>
        <v>0</v>
      </c>
    </row>
    <row r="17" spans="2:80" s="74" customFormat="1" ht="18.75" customHeight="1">
      <c r="B17" s="480"/>
      <c r="C17" s="481" t="s">
        <v>124</v>
      </c>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3">
        <f t="shared" si="1"/>
        <v>0</v>
      </c>
      <c r="AP17" s="470">
        <f t="shared" si="2"/>
        <v>0</v>
      </c>
      <c r="AQ17" s="471" t="str">
        <f t="shared" si="3"/>
        <v>～</v>
      </c>
      <c r="AR17" s="472">
        <f t="shared" si="4"/>
        <v>0</v>
      </c>
      <c r="AS17" s="472">
        <f t="shared" si="5"/>
        <v>0</v>
      </c>
      <c r="AT17" s="472">
        <f t="shared" si="6"/>
        <v>0</v>
      </c>
      <c r="AU17" s="472">
        <f t="shared" si="7"/>
        <v>0</v>
      </c>
      <c r="AV17" s="472">
        <f t="shared" si="8"/>
        <v>0</v>
      </c>
      <c r="AW17" s="472">
        <f t="shared" si="9"/>
        <v>0</v>
      </c>
      <c r="AX17" s="472">
        <f t="shared" si="10"/>
        <v>0</v>
      </c>
      <c r="AY17" s="472">
        <f t="shared" si="11"/>
        <v>0</v>
      </c>
      <c r="AZ17" s="472">
        <f t="shared" si="12"/>
        <v>0</v>
      </c>
      <c r="BA17" s="472">
        <f t="shared" si="13"/>
        <v>0</v>
      </c>
      <c r="BB17" s="472">
        <f t="shared" si="14"/>
        <v>0</v>
      </c>
      <c r="BC17" s="472">
        <f t="shared" si="15"/>
        <v>0</v>
      </c>
      <c r="BD17" s="472">
        <f t="shared" si="16"/>
        <v>0</v>
      </c>
      <c r="BE17" s="472">
        <f t="shared" si="17"/>
        <v>0</v>
      </c>
      <c r="BF17" s="472">
        <f t="shared" si="18"/>
        <v>0</v>
      </c>
      <c r="BG17" s="472">
        <f t="shared" si="19"/>
        <v>0</v>
      </c>
      <c r="BH17" s="472">
        <f t="shared" si="20"/>
        <v>0</v>
      </c>
      <c r="BI17" s="472">
        <f t="shared" si="21"/>
        <v>0</v>
      </c>
      <c r="BJ17" s="472">
        <f t="shared" si="22"/>
        <v>0</v>
      </c>
      <c r="BK17" s="472">
        <f t="shared" si="23"/>
        <v>0</v>
      </c>
      <c r="BL17" s="472">
        <f t="shared" si="24"/>
        <v>0</v>
      </c>
      <c r="BM17" s="472">
        <f t="shared" si="25"/>
        <v>0</v>
      </c>
      <c r="BN17" s="472">
        <f t="shared" si="26"/>
        <v>0</v>
      </c>
      <c r="BO17" s="472">
        <f t="shared" si="27"/>
        <v>0</v>
      </c>
      <c r="BP17" s="472">
        <f t="shared" si="28"/>
        <v>0</v>
      </c>
      <c r="BQ17" s="472">
        <f t="shared" si="29"/>
        <v>0</v>
      </c>
      <c r="BR17" s="472">
        <f t="shared" si="30"/>
        <v>0</v>
      </c>
      <c r="BS17" s="472">
        <f t="shared" si="31"/>
        <v>0</v>
      </c>
      <c r="BT17" s="472">
        <f t="shared" si="32"/>
        <v>0</v>
      </c>
      <c r="BU17" s="472">
        <f t="shared" si="33"/>
        <v>0</v>
      </c>
      <c r="BV17" s="472">
        <f t="shared" si="34"/>
        <v>0</v>
      </c>
      <c r="BW17" s="472">
        <f t="shared" si="35"/>
        <v>0</v>
      </c>
      <c r="BX17" s="472">
        <f t="shared" si="36"/>
        <v>0</v>
      </c>
      <c r="BY17" s="472">
        <f t="shared" si="37"/>
        <v>0</v>
      </c>
      <c r="BZ17" s="472">
        <f t="shared" si="38"/>
        <v>0</v>
      </c>
      <c r="CA17" s="472">
        <f t="shared" si="39"/>
        <v>0</v>
      </c>
      <c r="CB17" s="472">
        <f t="shared" si="40"/>
        <v>0</v>
      </c>
    </row>
    <row r="18" spans="2:80" s="74" customFormat="1" ht="18.75" customHeight="1">
      <c r="B18" s="480"/>
      <c r="C18" s="481" t="s">
        <v>124</v>
      </c>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3">
        <f t="shared" si="1"/>
        <v>0</v>
      </c>
      <c r="AP18" s="470">
        <f t="shared" si="2"/>
        <v>0</v>
      </c>
      <c r="AQ18" s="471" t="str">
        <f t="shared" si="3"/>
        <v>～</v>
      </c>
      <c r="AR18" s="472">
        <f t="shared" si="4"/>
        <v>0</v>
      </c>
      <c r="AS18" s="472">
        <f t="shared" si="5"/>
        <v>0</v>
      </c>
      <c r="AT18" s="472">
        <f t="shared" si="6"/>
        <v>0</v>
      </c>
      <c r="AU18" s="472">
        <f t="shared" si="7"/>
        <v>0</v>
      </c>
      <c r="AV18" s="472">
        <f t="shared" si="8"/>
        <v>0</v>
      </c>
      <c r="AW18" s="472">
        <f t="shared" si="9"/>
        <v>0</v>
      </c>
      <c r="AX18" s="472">
        <f t="shared" si="10"/>
        <v>0</v>
      </c>
      <c r="AY18" s="472">
        <f t="shared" si="11"/>
        <v>0</v>
      </c>
      <c r="AZ18" s="472">
        <f t="shared" si="12"/>
        <v>0</v>
      </c>
      <c r="BA18" s="472">
        <f t="shared" si="13"/>
        <v>0</v>
      </c>
      <c r="BB18" s="472">
        <f t="shared" si="14"/>
        <v>0</v>
      </c>
      <c r="BC18" s="472">
        <f t="shared" si="15"/>
        <v>0</v>
      </c>
      <c r="BD18" s="472">
        <f t="shared" si="16"/>
        <v>0</v>
      </c>
      <c r="BE18" s="472">
        <f t="shared" si="17"/>
        <v>0</v>
      </c>
      <c r="BF18" s="472">
        <f t="shared" si="18"/>
        <v>0</v>
      </c>
      <c r="BG18" s="472">
        <f t="shared" si="19"/>
        <v>0</v>
      </c>
      <c r="BH18" s="472">
        <f t="shared" si="20"/>
        <v>0</v>
      </c>
      <c r="BI18" s="472">
        <f t="shared" si="21"/>
        <v>0</v>
      </c>
      <c r="BJ18" s="472">
        <f t="shared" si="22"/>
        <v>0</v>
      </c>
      <c r="BK18" s="472">
        <f t="shared" si="23"/>
        <v>0</v>
      </c>
      <c r="BL18" s="472">
        <f t="shared" si="24"/>
        <v>0</v>
      </c>
      <c r="BM18" s="472">
        <f t="shared" si="25"/>
        <v>0</v>
      </c>
      <c r="BN18" s="472">
        <f t="shared" si="26"/>
        <v>0</v>
      </c>
      <c r="BO18" s="472">
        <f t="shared" si="27"/>
        <v>0</v>
      </c>
      <c r="BP18" s="472">
        <f t="shared" si="28"/>
        <v>0</v>
      </c>
      <c r="BQ18" s="472">
        <f t="shared" si="29"/>
        <v>0</v>
      </c>
      <c r="BR18" s="472">
        <f t="shared" si="30"/>
        <v>0</v>
      </c>
      <c r="BS18" s="472">
        <f t="shared" si="31"/>
        <v>0</v>
      </c>
      <c r="BT18" s="472">
        <f t="shared" si="32"/>
        <v>0</v>
      </c>
      <c r="BU18" s="472">
        <f t="shared" si="33"/>
        <v>0</v>
      </c>
      <c r="BV18" s="472">
        <f t="shared" si="34"/>
        <v>0</v>
      </c>
      <c r="BW18" s="472">
        <f t="shared" si="35"/>
        <v>0</v>
      </c>
      <c r="BX18" s="472">
        <f t="shared" si="36"/>
        <v>0</v>
      </c>
      <c r="BY18" s="472">
        <f t="shared" si="37"/>
        <v>0</v>
      </c>
      <c r="BZ18" s="472">
        <f t="shared" si="38"/>
        <v>0</v>
      </c>
      <c r="CA18" s="472">
        <f t="shared" si="39"/>
        <v>0</v>
      </c>
      <c r="CB18" s="472">
        <f t="shared" si="40"/>
        <v>0</v>
      </c>
    </row>
    <row r="19" spans="2:80" s="74" customFormat="1" ht="18.75" customHeight="1">
      <c r="B19" s="480"/>
      <c r="C19" s="481" t="s">
        <v>124</v>
      </c>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3">
        <f t="shared" si="1"/>
        <v>0</v>
      </c>
      <c r="AP19" s="470">
        <f t="shared" si="2"/>
        <v>0</v>
      </c>
      <c r="AQ19" s="471" t="str">
        <f t="shared" si="3"/>
        <v>～</v>
      </c>
      <c r="AR19" s="472">
        <f t="shared" si="4"/>
        <v>0</v>
      </c>
      <c r="AS19" s="472">
        <f t="shared" si="5"/>
        <v>0</v>
      </c>
      <c r="AT19" s="472">
        <f t="shared" si="6"/>
        <v>0</v>
      </c>
      <c r="AU19" s="472">
        <f t="shared" si="7"/>
        <v>0</v>
      </c>
      <c r="AV19" s="472">
        <f t="shared" si="8"/>
        <v>0</v>
      </c>
      <c r="AW19" s="472">
        <f t="shared" si="9"/>
        <v>0</v>
      </c>
      <c r="AX19" s="472">
        <f t="shared" si="10"/>
        <v>0</v>
      </c>
      <c r="AY19" s="472">
        <f t="shared" si="11"/>
        <v>0</v>
      </c>
      <c r="AZ19" s="472">
        <f t="shared" si="12"/>
        <v>0</v>
      </c>
      <c r="BA19" s="472">
        <f t="shared" si="13"/>
        <v>0</v>
      </c>
      <c r="BB19" s="472">
        <f t="shared" si="14"/>
        <v>0</v>
      </c>
      <c r="BC19" s="472">
        <f t="shared" si="15"/>
        <v>0</v>
      </c>
      <c r="BD19" s="472">
        <f t="shared" si="16"/>
        <v>0</v>
      </c>
      <c r="BE19" s="472">
        <f t="shared" si="17"/>
        <v>0</v>
      </c>
      <c r="BF19" s="472">
        <f t="shared" si="18"/>
        <v>0</v>
      </c>
      <c r="BG19" s="472">
        <f t="shared" si="19"/>
        <v>0</v>
      </c>
      <c r="BH19" s="472">
        <f t="shared" si="20"/>
        <v>0</v>
      </c>
      <c r="BI19" s="472">
        <f t="shared" si="21"/>
        <v>0</v>
      </c>
      <c r="BJ19" s="472">
        <f t="shared" si="22"/>
        <v>0</v>
      </c>
      <c r="BK19" s="472">
        <f t="shared" si="23"/>
        <v>0</v>
      </c>
      <c r="BL19" s="472">
        <f t="shared" si="24"/>
        <v>0</v>
      </c>
      <c r="BM19" s="472">
        <f t="shared" si="25"/>
        <v>0</v>
      </c>
      <c r="BN19" s="472">
        <f t="shared" si="26"/>
        <v>0</v>
      </c>
      <c r="BO19" s="472">
        <f t="shared" si="27"/>
        <v>0</v>
      </c>
      <c r="BP19" s="472">
        <f t="shared" si="28"/>
        <v>0</v>
      </c>
      <c r="BQ19" s="472">
        <f t="shared" si="29"/>
        <v>0</v>
      </c>
      <c r="BR19" s="472">
        <f t="shared" si="30"/>
        <v>0</v>
      </c>
      <c r="BS19" s="472">
        <f t="shared" si="31"/>
        <v>0</v>
      </c>
      <c r="BT19" s="472">
        <f t="shared" si="32"/>
        <v>0</v>
      </c>
      <c r="BU19" s="472">
        <f t="shared" si="33"/>
        <v>0</v>
      </c>
      <c r="BV19" s="472">
        <f t="shared" si="34"/>
        <v>0</v>
      </c>
      <c r="BW19" s="472">
        <f t="shared" si="35"/>
        <v>0</v>
      </c>
      <c r="BX19" s="472">
        <f t="shared" si="36"/>
        <v>0</v>
      </c>
      <c r="BY19" s="472">
        <f t="shared" si="37"/>
        <v>0</v>
      </c>
      <c r="BZ19" s="472">
        <f t="shared" si="38"/>
        <v>0</v>
      </c>
      <c r="CA19" s="472">
        <f t="shared" si="39"/>
        <v>0</v>
      </c>
      <c r="CB19" s="472">
        <f t="shared" si="40"/>
        <v>0</v>
      </c>
    </row>
    <row r="20" spans="2:80" s="74" customFormat="1" ht="18.75" customHeight="1">
      <c r="B20" s="480"/>
      <c r="C20" s="481" t="s">
        <v>124</v>
      </c>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3">
        <f t="shared" si="1"/>
        <v>0</v>
      </c>
      <c r="AP20" s="470">
        <f t="shared" si="2"/>
        <v>0</v>
      </c>
      <c r="AQ20" s="471" t="str">
        <f t="shared" si="3"/>
        <v>～</v>
      </c>
      <c r="AR20" s="472">
        <f t="shared" si="4"/>
        <v>0</v>
      </c>
      <c r="AS20" s="472">
        <f t="shared" si="5"/>
        <v>0</v>
      </c>
      <c r="AT20" s="472">
        <f t="shared" si="6"/>
        <v>0</v>
      </c>
      <c r="AU20" s="472">
        <f t="shared" si="7"/>
        <v>0</v>
      </c>
      <c r="AV20" s="472">
        <f t="shared" si="8"/>
        <v>0</v>
      </c>
      <c r="AW20" s="472">
        <f t="shared" si="9"/>
        <v>0</v>
      </c>
      <c r="AX20" s="472">
        <f t="shared" si="10"/>
        <v>0</v>
      </c>
      <c r="AY20" s="472">
        <f t="shared" si="11"/>
        <v>0</v>
      </c>
      <c r="AZ20" s="472">
        <f t="shared" si="12"/>
        <v>0</v>
      </c>
      <c r="BA20" s="472">
        <f t="shared" si="13"/>
        <v>0</v>
      </c>
      <c r="BB20" s="472">
        <f t="shared" si="14"/>
        <v>0</v>
      </c>
      <c r="BC20" s="472">
        <f t="shared" si="15"/>
        <v>0</v>
      </c>
      <c r="BD20" s="472">
        <f t="shared" si="16"/>
        <v>0</v>
      </c>
      <c r="BE20" s="472">
        <f t="shared" si="17"/>
        <v>0</v>
      </c>
      <c r="BF20" s="472">
        <f t="shared" si="18"/>
        <v>0</v>
      </c>
      <c r="BG20" s="472">
        <f t="shared" si="19"/>
        <v>0</v>
      </c>
      <c r="BH20" s="472">
        <f t="shared" si="20"/>
        <v>0</v>
      </c>
      <c r="BI20" s="472">
        <f t="shared" si="21"/>
        <v>0</v>
      </c>
      <c r="BJ20" s="472">
        <f t="shared" si="22"/>
        <v>0</v>
      </c>
      <c r="BK20" s="472">
        <f t="shared" si="23"/>
        <v>0</v>
      </c>
      <c r="BL20" s="472">
        <f t="shared" si="24"/>
        <v>0</v>
      </c>
      <c r="BM20" s="472">
        <f t="shared" si="25"/>
        <v>0</v>
      </c>
      <c r="BN20" s="472">
        <f t="shared" si="26"/>
        <v>0</v>
      </c>
      <c r="BO20" s="472">
        <f t="shared" si="27"/>
        <v>0</v>
      </c>
      <c r="BP20" s="472">
        <f t="shared" si="28"/>
        <v>0</v>
      </c>
      <c r="BQ20" s="472">
        <f t="shared" si="29"/>
        <v>0</v>
      </c>
      <c r="BR20" s="472">
        <f t="shared" si="30"/>
        <v>0</v>
      </c>
      <c r="BS20" s="472">
        <f t="shared" si="31"/>
        <v>0</v>
      </c>
      <c r="BT20" s="472">
        <f t="shared" si="32"/>
        <v>0</v>
      </c>
      <c r="BU20" s="472">
        <f t="shared" si="33"/>
        <v>0</v>
      </c>
      <c r="BV20" s="472">
        <f t="shared" si="34"/>
        <v>0</v>
      </c>
      <c r="BW20" s="472">
        <f t="shared" si="35"/>
        <v>0</v>
      </c>
      <c r="BX20" s="472">
        <f t="shared" si="36"/>
        <v>0</v>
      </c>
      <c r="BY20" s="472">
        <f t="shared" si="37"/>
        <v>0</v>
      </c>
      <c r="BZ20" s="472">
        <f t="shared" si="38"/>
        <v>0</v>
      </c>
      <c r="CA20" s="472">
        <f t="shared" si="39"/>
        <v>0</v>
      </c>
      <c r="CB20" s="472">
        <f t="shared" si="40"/>
        <v>0</v>
      </c>
    </row>
    <row r="21" spans="2:80" ht="18.75" customHeight="1">
      <c r="B21" s="484"/>
      <c r="C21" s="485" t="s">
        <v>124</v>
      </c>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7">
        <f t="shared" si="1"/>
        <v>0</v>
      </c>
      <c r="AP21" s="473">
        <f t="shared" si="2"/>
        <v>0</v>
      </c>
      <c r="AQ21" s="474" t="str">
        <f t="shared" si="3"/>
        <v>～</v>
      </c>
      <c r="AR21" s="475">
        <f t="shared" si="4"/>
        <v>0</v>
      </c>
      <c r="AS21" s="475">
        <f t="shared" si="5"/>
        <v>0</v>
      </c>
      <c r="AT21" s="475">
        <f t="shared" si="6"/>
        <v>0</v>
      </c>
      <c r="AU21" s="475">
        <f t="shared" si="7"/>
        <v>0</v>
      </c>
      <c r="AV21" s="475">
        <f t="shared" si="8"/>
        <v>0</v>
      </c>
      <c r="AW21" s="475">
        <f t="shared" si="9"/>
        <v>0</v>
      </c>
      <c r="AX21" s="475">
        <f t="shared" si="10"/>
        <v>0</v>
      </c>
      <c r="AY21" s="475">
        <f t="shared" si="11"/>
        <v>0</v>
      </c>
      <c r="AZ21" s="475">
        <f t="shared" si="12"/>
        <v>0</v>
      </c>
      <c r="BA21" s="475">
        <f t="shared" si="13"/>
        <v>0</v>
      </c>
      <c r="BB21" s="475">
        <f t="shared" si="14"/>
        <v>0</v>
      </c>
      <c r="BC21" s="475">
        <f t="shared" si="15"/>
        <v>0</v>
      </c>
      <c r="BD21" s="475">
        <f t="shared" si="16"/>
        <v>0</v>
      </c>
      <c r="BE21" s="475">
        <f t="shared" si="17"/>
        <v>0</v>
      </c>
      <c r="BF21" s="475">
        <f t="shared" si="18"/>
        <v>0</v>
      </c>
      <c r="BG21" s="475">
        <f t="shared" si="19"/>
        <v>0</v>
      </c>
      <c r="BH21" s="475">
        <f t="shared" si="20"/>
        <v>0</v>
      </c>
      <c r="BI21" s="475">
        <f t="shared" si="21"/>
        <v>0</v>
      </c>
      <c r="BJ21" s="475">
        <f t="shared" si="22"/>
        <v>0</v>
      </c>
      <c r="BK21" s="475">
        <f t="shared" si="23"/>
        <v>0</v>
      </c>
      <c r="BL21" s="475">
        <f t="shared" si="24"/>
        <v>0</v>
      </c>
      <c r="BM21" s="475">
        <f t="shared" si="25"/>
        <v>0</v>
      </c>
      <c r="BN21" s="475">
        <f t="shared" si="26"/>
        <v>0</v>
      </c>
      <c r="BO21" s="475">
        <f t="shared" si="27"/>
        <v>0</v>
      </c>
      <c r="BP21" s="475">
        <f t="shared" si="28"/>
        <v>0</v>
      </c>
      <c r="BQ21" s="475">
        <f t="shared" si="29"/>
        <v>0</v>
      </c>
      <c r="BR21" s="475">
        <f t="shared" si="30"/>
        <v>0</v>
      </c>
      <c r="BS21" s="475">
        <f t="shared" si="31"/>
        <v>0</v>
      </c>
      <c r="BT21" s="475">
        <f t="shared" si="32"/>
        <v>0</v>
      </c>
      <c r="BU21" s="475">
        <f t="shared" si="33"/>
        <v>0</v>
      </c>
      <c r="BV21" s="475">
        <f t="shared" si="34"/>
        <v>0</v>
      </c>
      <c r="BW21" s="475">
        <f t="shared" si="35"/>
        <v>0</v>
      </c>
      <c r="BX21" s="475">
        <f t="shared" si="36"/>
        <v>0</v>
      </c>
      <c r="BY21" s="475">
        <f t="shared" si="37"/>
        <v>0</v>
      </c>
      <c r="BZ21" s="475">
        <f t="shared" si="38"/>
        <v>0</v>
      </c>
      <c r="CA21" s="475">
        <f t="shared" si="39"/>
        <v>0</v>
      </c>
      <c r="CB21" s="475">
        <f t="shared" si="40"/>
        <v>0</v>
      </c>
    </row>
    <row r="22" spans="2:80" ht="18.75" customHeight="1">
      <c r="B22" s="188" t="s">
        <v>49</v>
      </c>
      <c r="C22" s="189"/>
      <c r="D22" s="283">
        <f>SUM(D7:D21)</f>
        <v>0</v>
      </c>
      <c r="E22" s="283">
        <f t="shared" ref="E22:AL22" si="41">SUM(E7:E21)</f>
        <v>0</v>
      </c>
      <c r="F22" s="283">
        <f t="shared" si="41"/>
        <v>0</v>
      </c>
      <c r="G22" s="283">
        <f t="shared" si="41"/>
        <v>0</v>
      </c>
      <c r="H22" s="283">
        <f t="shared" si="41"/>
        <v>0</v>
      </c>
      <c r="I22" s="283">
        <f t="shared" si="41"/>
        <v>0</v>
      </c>
      <c r="J22" s="283">
        <f t="shared" si="41"/>
        <v>0</v>
      </c>
      <c r="K22" s="283">
        <f t="shared" si="41"/>
        <v>0</v>
      </c>
      <c r="L22" s="283">
        <f t="shared" si="41"/>
        <v>0</v>
      </c>
      <c r="M22" s="283">
        <f t="shared" si="41"/>
        <v>0</v>
      </c>
      <c r="N22" s="283">
        <f t="shared" si="41"/>
        <v>0</v>
      </c>
      <c r="O22" s="283">
        <f t="shared" si="41"/>
        <v>0</v>
      </c>
      <c r="P22" s="283">
        <f t="shared" si="41"/>
        <v>0</v>
      </c>
      <c r="Q22" s="283">
        <f t="shared" si="41"/>
        <v>0</v>
      </c>
      <c r="R22" s="283">
        <f t="shared" si="41"/>
        <v>0</v>
      </c>
      <c r="S22" s="283">
        <f t="shared" si="41"/>
        <v>0</v>
      </c>
      <c r="T22" s="283">
        <f t="shared" si="41"/>
        <v>0</v>
      </c>
      <c r="U22" s="283">
        <f t="shared" si="41"/>
        <v>0</v>
      </c>
      <c r="V22" s="283">
        <f t="shared" si="41"/>
        <v>0</v>
      </c>
      <c r="W22" s="283">
        <f t="shared" si="41"/>
        <v>0</v>
      </c>
      <c r="X22" s="283">
        <f t="shared" si="41"/>
        <v>0</v>
      </c>
      <c r="Y22" s="283">
        <f t="shared" si="41"/>
        <v>0</v>
      </c>
      <c r="Z22" s="283">
        <f t="shared" si="41"/>
        <v>0</v>
      </c>
      <c r="AA22" s="283">
        <f t="shared" si="41"/>
        <v>0</v>
      </c>
      <c r="AB22" s="283">
        <f t="shared" si="41"/>
        <v>0</v>
      </c>
      <c r="AC22" s="283">
        <f t="shared" si="41"/>
        <v>0</v>
      </c>
      <c r="AD22" s="283">
        <f t="shared" si="41"/>
        <v>0</v>
      </c>
      <c r="AE22" s="283">
        <f t="shared" si="41"/>
        <v>0</v>
      </c>
      <c r="AF22" s="283">
        <f t="shared" si="41"/>
        <v>0</v>
      </c>
      <c r="AG22" s="283">
        <f t="shared" si="41"/>
        <v>0</v>
      </c>
      <c r="AH22" s="283">
        <f t="shared" si="41"/>
        <v>0</v>
      </c>
      <c r="AI22" s="283">
        <f t="shared" si="41"/>
        <v>0</v>
      </c>
      <c r="AJ22" s="283">
        <f t="shared" si="41"/>
        <v>0</v>
      </c>
      <c r="AK22" s="283">
        <f t="shared" si="41"/>
        <v>0</v>
      </c>
      <c r="AL22" s="283">
        <f t="shared" si="41"/>
        <v>0</v>
      </c>
      <c r="AM22" s="283">
        <f>SUM(AM7:AM21)</f>
        <v>0</v>
      </c>
      <c r="AN22" s="283">
        <f>SUM(AN7:AN21)</f>
        <v>0</v>
      </c>
      <c r="AP22" s="186" t="s">
        <v>49</v>
      </c>
      <c r="AQ22" s="190"/>
      <c r="AR22" s="282">
        <f t="shared" ref="AR22:BZ22" si="42">SUM(AR7:AR21)</f>
        <v>0</v>
      </c>
      <c r="AS22" s="282">
        <f t="shared" si="42"/>
        <v>0</v>
      </c>
      <c r="AT22" s="282">
        <f t="shared" si="42"/>
        <v>0</v>
      </c>
      <c r="AU22" s="282">
        <f t="shared" si="42"/>
        <v>0</v>
      </c>
      <c r="AV22" s="282">
        <f t="shared" si="42"/>
        <v>0</v>
      </c>
      <c r="AW22" s="282">
        <f t="shared" si="42"/>
        <v>0</v>
      </c>
      <c r="AX22" s="282">
        <f t="shared" si="42"/>
        <v>0</v>
      </c>
      <c r="AY22" s="282">
        <f t="shared" si="42"/>
        <v>0</v>
      </c>
      <c r="AZ22" s="282">
        <f t="shared" si="42"/>
        <v>0</v>
      </c>
      <c r="BA22" s="282">
        <f t="shared" si="42"/>
        <v>0</v>
      </c>
      <c r="BB22" s="282">
        <f t="shared" si="42"/>
        <v>0</v>
      </c>
      <c r="BC22" s="282">
        <f t="shared" si="42"/>
        <v>0</v>
      </c>
      <c r="BD22" s="282">
        <f t="shared" si="42"/>
        <v>0</v>
      </c>
      <c r="BE22" s="282">
        <f t="shared" si="42"/>
        <v>0</v>
      </c>
      <c r="BF22" s="282">
        <f t="shared" si="42"/>
        <v>0</v>
      </c>
      <c r="BG22" s="282">
        <f t="shared" si="42"/>
        <v>0</v>
      </c>
      <c r="BH22" s="282">
        <f t="shared" si="42"/>
        <v>0</v>
      </c>
      <c r="BI22" s="282">
        <f t="shared" si="42"/>
        <v>0</v>
      </c>
      <c r="BJ22" s="282">
        <f t="shared" si="42"/>
        <v>0</v>
      </c>
      <c r="BK22" s="282">
        <f t="shared" si="42"/>
        <v>0</v>
      </c>
      <c r="BL22" s="282">
        <f t="shared" si="42"/>
        <v>0</v>
      </c>
      <c r="BM22" s="282">
        <f t="shared" si="42"/>
        <v>0</v>
      </c>
      <c r="BN22" s="282">
        <f t="shared" si="42"/>
        <v>0</v>
      </c>
      <c r="BO22" s="282">
        <f t="shared" si="42"/>
        <v>0</v>
      </c>
      <c r="BP22" s="282">
        <f t="shared" si="42"/>
        <v>0</v>
      </c>
      <c r="BQ22" s="282">
        <f t="shared" si="42"/>
        <v>0</v>
      </c>
      <c r="BR22" s="282">
        <f t="shared" si="42"/>
        <v>0</v>
      </c>
      <c r="BS22" s="282">
        <f t="shared" si="42"/>
        <v>0</v>
      </c>
      <c r="BT22" s="282">
        <f t="shared" si="42"/>
        <v>0</v>
      </c>
      <c r="BU22" s="282">
        <f t="shared" si="42"/>
        <v>0</v>
      </c>
      <c r="BV22" s="282">
        <f t="shared" si="42"/>
        <v>0</v>
      </c>
      <c r="BW22" s="282">
        <f t="shared" si="42"/>
        <v>0</v>
      </c>
      <c r="BX22" s="282">
        <f t="shared" si="42"/>
        <v>0</v>
      </c>
      <c r="BY22" s="282">
        <f t="shared" si="42"/>
        <v>0</v>
      </c>
      <c r="BZ22" s="282">
        <f t="shared" si="42"/>
        <v>0</v>
      </c>
      <c r="CA22" s="282">
        <f>SUM(CA7:CA21)</f>
        <v>0</v>
      </c>
      <c r="CB22" s="282">
        <f>SUM(CB7:CB21)</f>
        <v>0</v>
      </c>
    </row>
    <row r="23" spans="2:80" ht="18.75" customHeight="1">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row>
    <row r="24" spans="2:80" ht="20.25" customHeight="1">
      <c r="B24" s="451" t="s">
        <v>381</v>
      </c>
      <c r="C24" s="279">
        <v>10</v>
      </c>
      <c r="D24" s="278" t="s">
        <v>310</v>
      </c>
      <c r="E24" s="72"/>
      <c r="G24" s="74"/>
      <c r="H24" s="74"/>
      <c r="I24" s="74"/>
      <c r="J24" s="74"/>
      <c r="AC24" s="74"/>
      <c r="AD24" s="74"/>
      <c r="AE24" s="74"/>
      <c r="AF24" s="74"/>
      <c r="AP24" s="131" t="str">
        <f>B24</f>
        <v>□□部門</v>
      </c>
      <c r="AQ24" s="280"/>
      <c r="AR24" s="285" t="s">
        <v>309</v>
      </c>
      <c r="AS24" s="286"/>
      <c r="AT24" s="284"/>
      <c r="AU24" s="452"/>
      <c r="AV24" s="452"/>
      <c r="AW24" s="452"/>
      <c r="AX24" s="452"/>
      <c r="AY24" s="284"/>
      <c r="AZ24" s="284"/>
      <c r="BA24" s="284"/>
      <c r="BB24" s="284"/>
      <c r="BC24" s="284"/>
      <c r="BD24" s="284"/>
      <c r="BE24" s="284"/>
      <c r="BF24" s="284"/>
      <c r="BG24" s="284"/>
      <c r="BH24" s="284"/>
      <c r="BI24" s="284"/>
      <c r="BJ24" s="284"/>
      <c r="BK24" s="284"/>
      <c r="BL24" s="284"/>
      <c r="BM24" s="284"/>
      <c r="BN24" s="284"/>
      <c r="BO24" s="284"/>
      <c r="BP24" s="284"/>
      <c r="BQ24" s="284"/>
      <c r="BR24" s="452"/>
      <c r="BS24" s="452"/>
      <c r="BT24" s="452"/>
      <c r="BU24" s="284"/>
      <c r="BV24" s="284"/>
      <c r="BW24" s="284"/>
      <c r="BX24" s="284"/>
      <c r="BY24" s="284"/>
      <c r="BZ24" s="284"/>
      <c r="CA24" s="284"/>
      <c r="CB24" s="284"/>
    </row>
    <row r="25" spans="2:80" ht="18.75" customHeight="1">
      <c r="B25" s="1112" t="s">
        <v>62</v>
      </c>
      <c r="C25" s="1100" t="s">
        <v>45</v>
      </c>
      <c r="D25" s="1100" t="s">
        <v>17</v>
      </c>
      <c r="E25" s="1100"/>
      <c r="F25" s="1100"/>
      <c r="G25" s="1100" t="s">
        <v>4</v>
      </c>
      <c r="H25" s="1100"/>
      <c r="I25" s="1100"/>
      <c r="J25" s="1100" t="s">
        <v>2</v>
      </c>
      <c r="K25" s="1100"/>
      <c r="L25" s="1100"/>
      <c r="M25" s="1100" t="s">
        <v>3</v>
      </c>
      <c r="N25" s="1100"/>
      <c r="O25" s="1100"/>
      <c r="P25" s="1100" t="s">
        <v>5</v>
      </c>
      <c r="Q25" s="1100"/>
      <c r="R25" s="1100"/>
      <c r="S25" s="1100" t="s">
        <v>6</v>
      </c>
      <c r="T25" s="1100"/>
      <c r="U25" s="1100"/>
      <c r="V25" s="1100" t="s">
        <v>7</v>
      </c>
      <c r="W25" s="1100"/>
      <c r="X25" s="1100"/>
      <c r="Y25" s="1100" t="s">
        <v>8</v>
      </c>
      <c r="Z25" s="1100"/>
      <c r="AA25" s="1100"/>
      <c r="AB25" s="1100" t="s">
        <v>9</v>
      </c>
      <c r="AC25" s="1100"/>
      <c r="AD25" s="1100"/>
      <c r="AE25" s="1100" t="s">
        <v>10</v>
      </c>
      <c r="AF25" s="1100"/>
      <c r="AG25" s="1100"/>
      <c r="AH25" s="1100" t="s">
        <v>11</v>
      </c>
      <c r="AI25" s="1100"/>
      <c r="AJ25" s="1100"/>
      <c r="AK25" s="1100" t="s">
        <v>1</v>
      </c>
      <c r="AL25" s="1100"/>
      <c r="AM25" s="1100"/>
      <c r="AN25" s="1107" t="s">
        <v>49</v>
      </c>
      <c r="AP25" s="1095" t="s">
        <v>62</v>
      </c>
      <c r="AQ25" s="1076" t="s">
        <v>45</v>
      </c>
      <c r="AR25" s="1117" t="s">
        <v>17</v>
      </c>
      <c r="AS25" s="1117"/>
      <c r="AT25" s="1117"/>
      <c r="AU25" s="1117" t="s">
        <v>4</v>
      </c>
      <c r="AV25" s="1117"/>
      <c r="AW25" s="1117"/>
      <c r="AX25" s="1117" t="s">
        <v>2</v>
      </c>
      <c r="AY25" s="1117"/>
      <c r="AZ25" s="1117"/>
      <c r="BA25" s="1117" t="s">
        <v>3</v>
      </c>
      <c r="BB25" s="1117"/>
      <c r="BC25" s="1117"/>
      <c r="BD25" s="1117" t="s">
        <v>5</v>
      </c>
      <c r="BE25" s="1117"/>
      <c r="BF25" s="1117"/>
      <c r="BG25" s="1117" t="s">
        <v>6</v>
      </c>
      <c r="BH25" s="1117"/>
      <c r="BI25" s="1117"/>
      <c r="BJ25" s="1117" t="s">
        <v>7</v>
      </c>
      <c r="BK25" s="1117"/>
      <c r="BL25" s="1117"/>
      <c r="BM25" s="1117" t="s">
        <v>8</v>
      </c>
      <c r="BN25" s="1117"/>
      <c r="BO25" s="1117"/>
      <c r="BP25" s="1117" t="s">
        <v>9</v>
      </c>
      <c r="BQ25" s="1117"/>
      <c r="BR25" s="1117"/>
      <c r="BS25" s="1117" t="s">
        <v>10</v>
      </c>
      <c r="BT25" s="1117"/>
      <c r="BU25" s="1117"/>
      <c r="BV25" s="1117" t="s">
        <v>11</v>
      </c>
      <c r="BW25" s="1117"/>
      <c r="BX25" s="1117"/>
      <c r="BY25" s="1117" t="s">
        <v>1</v>
      </c>
      <c r="BZ25" s="1117"/>
      <c r="CA25" s="1117"/>
      <c r="CB25" s="1117" t="s">
        <v>49</v>
      </c>
    </row>
    <row r="26" spans="2:80" ht="18.75" customHeight="1">
      <c r="B26" s="1114"/>
      <c r="C26" s="1100"/>
      <c r="D26" s="197" t="s">
        <v>12</v>
      </c>
      <c r="E26" s="197" t="s">
        <v>13</v>
      </c>
      <c r="F26" s="197" t="s">
        <v>14</v>
      </c>
      <c r="G26" s="197" t="s">
        <v>12</v>
      </c>
      <c r="H26" s="197" t="s">
        <v>13</v>
      </c>
      <c r="I26" s="197" t="s">
        <v>14</v>
      </c>
      <c r="J26" s="197" t="s">
        <v>12</v>
      </c>
      <c r="K26" s="197" t="s">
        <v>13</v>
      </c>
      <c r="L26" s="197" t="s">
        <v>14</v>
      </c>
      <c r="M26" s="197" t="s">
        <v>12</v>
      </c>
      <c r="N26" s="197" t="s">
        <v>13</v>
      </c>
      <c r="O26" s="197" t="s">
        <v>14</v>
      </c>
      <c r="P26" s="197" t="s">
        <v>12</v>
      </c>
      <c r="Q26" s="197" t="s">
        <v>13</v>
      </c>
      <c r="R26" s="197" t="s">
        <v>14</v>
      </c>
      <c r="S26" s="197" t="s">
        <v>12</v>
      </c>
      <c r="T26" s="197" t="s">
        <v>13</v>
      </c>
      <c r="U26" s="197" t="s">
        <v>14</v>
      </c>
      <c r="V26" s="197" t="s">
        <v>12</v>
      </c>
      <c r="W26" s="197" t="s">
        <v>13</v>
      </c>
      <c r="X26" s="197" t="s">
        <v>14</v>
      </c>
      <c r="Y26" s="197" t="s">
        <v>12</v>
      </c>
      <c r="Z26" s="197" t="s">
        <v>13</v>
      </c>
      <c r="AA26" s="197" t="s">
        <v>14</v>
      </c>
      <c r="AB26" s="197" t="s">
        <v>12</v>
      </c>
      <c r="AC26" s="197" t="s">
        <v>13</v>
      </c>
      <c r="AD26" s="197" t="s">
        <v>14</v>
      </c>
      <c r="AE26" s="197" t="s">
        <v>12</v>
      </c>
      <c r="AF26" s="197" t="s">
        <v>13</v>
      </c>
      <c r="AG26" s="197" t="s">
        <v>14</v>
      </c>
      <c r="AH26" s="197" t="s">
        <v>12</v>
      </c>
      <c r="AI26" s="197" t="s">
        <v>13</v>
      </c>
      <c r="AJ26" s="197" t="s">
        <v>14</v>
      </c>
      <c r="AK26" s="197" t="s">
        <v>12</v>
      </c>
      <c r="AL26" s="197" t="s">
        <v>13</v>
      </c>
      <c r="AM26" s="197" t="s">
        <v>14</v>
      </c>
      <c r="AN26" s="1108"/>
      <c r="AP26" s="1095"/>
      <c r="AQ26" s="1076"/>
      <c r="AR26" s="287" t="s">
        <v>12</v>
      </c>
      <c r="AS26" s="287" t="s">
        <v>13</v>
      </c>
      <c r="AT26" s="287" t="s">
        <v>14</v>
      </c>
      <c r="AU26" s="287" t="s">
        <v>12</v>
      </c>
      <c r="AV26" s="287" t="s">
        <v>13</v>
      </c>
      <c r="AW26" s="287" t="s">
        <v>14</v>
      </c>
      <c r="AX26" s="287" t="s">
        <v>12</v>
      </c>
      <c r="AY26" s="287" t="s">
        <v>13</v>
      </c>
      <c r="AZ26" s="287" t="s">
        <v>14</v>
      </c>
      <c r="BA26" s="287" t="s">
        <v>12</v>
      </c>
      <c r="BB26" s="287" t="s">
        <v>13</v>
      </c>
      <c r="BC26" s="287" t="s">
        <v>14</v>
      </c>
      <c r="BD26" s="287" t="s">
        <v>12</v>
      </c>
      <c r="BE26" s="287" t="s">
        <v>13</v>
      </c>
      <c r="BF26" s="287" t="s">
        <v>14</v>
      </c>
      <c r="BG26" s="287" t="s">
        <v>12</v>
      </c>
      <c r="BH26" s="287" t="s">
        <v>13</v>
      </c>
      <c r="BI26" s="287" t="s">
        <v>14</v>
      </c>
      <c r="BJ26" s="287" t="s">
        <v>12</v>
      </c>
      <c r="BK26" s="287" t="s">
        <v>13</v>
      </c>
      <c r="BL26" s="287" t="s">
        <v>14</v>
      </c>
      <c r="BM26" s="287" t="s">
        <v>12</v>
      </c>
      <c r="BN26" s="287" t="s">
        <v>13</v>
      </c>
      <c r="BO26" s="287" t="s">
        <v>14</v>
      </c>
      <c r="BP26" s="287" t="s">
        <v>12</v>
      </c>
      <c r="BQ26" s="287" t="s">
        <v>13</v>
      </c>
      <c r="BR26" s="287" t="s">
        <v>14</v>
      </c>
      <c r="BS26" s="287" t="s">
        <v>12</v>
      </c>
      <c r="BT26" s="287" t="s">
        <v>13</v>
      </c>
      <c r="BU26" s="287" t="s">
        <v>14</v>
      </c>
      <c r="BV26" s="287" t="s">
        <v>12</v>
      </c>
      <c r="BW26" s="287" t="s">
        <v>13</v>
      </c>
      <c r="BX26" s="287" t="s">
        <v>14</v>
      </c>
      <c r="BY26" s="287" t="s">
        <v>12</v>
      </c>
      <c r="BZ26" s="287" t="s">
        <v>13</v>
      </c>
      <c r="CA26" s="287" t="s">
        <v>14</v>
      </c>
      <c r="CB26" s="1117"/>
    </row>
    <row r="27" spans="2:80" s="74" customFormat="1" ht="18.75" customHeight="1">
      <c r="B27" s="476"/>
      <c r="C27" s="477" t="s">
        <v>124</v>
      </c>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9">
        <f>SUM(D27:AM27)</f>
        <v>0</v>
      </c>
      <c r="AP27" s="467">
        <f>B27</f>
        <v>0</v>
      </c>
      <c r="AQ27" s="468" t="str">
        <f>C27</f>
        <v>～</v>
      </c>
      <c r="AR27" s="469">
        <f>D27*$AQ$4/10</f>
        <v>0</v>
      </c>
      <c r="AS27" s="469">
        <f t="shared" ref="AS27:AS41" si="43">E27*$AQ$4/10</f>
        <v>0</v>
      </c>
      <c r="AT27" s="469">
        <f t="shared" ref="AT27:AT41" si="44">F27*$AQ$4/10</f>
        <v>0</v>
      </c>
      <c r="AU27" s="469">
        <f t="shared" ref="AU27:AU41" si="45">G27*$AQ$4/10</f>
        <v>0</v>
      </c>
      <c r="AV27" s="469">
        <f t="shared" ref="AV27:AV41" si="46">H27*$AQ$4/10</f>
        <v>0</v>
      </c>
      <c r="AW27" s="469">
        <f t="shared" ref="AW27:AW41" si="47">I27*$AQ$4/10</f>
        <v>0</v>
      </c>
      <c r="AX27" s="469">
        <f t="shared" ref="AX27:AX41" si="48">J27*$AQ$4/10</f>
        <v>0</v>
      </c>
      <c r="AY27" s="469">
        <f t="shared" ref="AY27:AY41" si="49">K27*$AQ$4/10</f>
        <v>0</v>
      </c>
      <c r="AZ27" s="469">
        <f t="shared" ref="AZ27:AZ41" si="50">L27*$AQ$4/10</f>
        <v>0</v>
      </c>
      <c r="BA27" s="469">
        <f t="shared" ref="BA27:BA41" si="51">M27*$AQ$4/10</f>
        <v>0</v>
      </c>
      <c r="BB27" s="469">
        <f t="shared" ref="BB27:BB41" si="52">N27*$AQ$4/10</f>
        <v>0</v>
      </c>
      <c r="BC27" s="469">
        <f t="shared" ref="BC27:BC41" si="53">O27*$AQ$4/10</f>
        <v>0</v>
      </c>
      <c r="BD27" s="469">
        <f t="shared" ref="BD27:BD41" si="54">P27*$AQ$4/10</f>
        <v>0</v>
      </c>
      <c r="BE27" s="469">
        <f t="shared" ref="BE27:BE41" si="55">Q27*$AQ$4/10</f>
        <v>0</v>
      </c>
      <c r="BF27" s="469">
        <f t="shared" ref="BF27:BF41" si="56">R27*$AQ$4/10</f>
        <v>0</v>
      </c>
      <c r="BG27" s="469">
        <f t="shared" ref="BG27:BG41" si="57">S27*$AQ$4/10</f>
        <v>0</v>
      </c>
      <c r="BH27" s="469">
        <f t="shared" ref="BH27:BH41" si="58">T27*$AQ$4/10</f>
        <v>0</v>
      </c>
      <c r="BI27" s="469">
        <f t="shared" ref="BI27:BI41" si="59">U27*$AQ$4/10</f>
        <v>0</v>
      </c>
      <c r="BJ27" s="469">
        <f t="shared" ref="BJ27:BJ41" si="60">V27*$AQ$4/10</f>
        <v>0</v>
      </c>
      <c r="BK27" s="469">
        <f t="shared" ref="BK27:BK41" si="61">W27*$AQ$4/10</f>
        <v>0</v>
      </c>
      <c r="BL27" s="469">
        <f t="shared" ref="BL27:BL41" si="62">X27*$AQ$4/10</f>
        <v>0</v>
      </c>
      <c r="BM27" s="469">
        <f t="shared" ref="BM27:BM41" si="63">Y27*$AQ$4/10</f>
        <v>0</v>
      </c>
      <c r="BN27" s="469">
        <f t="shared" ref="BN27:BN41" si="64">Z27*$AQ$4/10</f>
        <v>0</v>
      </c>
      <c r="BO27" s="469">
        <f t="shared" ref="BO27:BO41" si="65">AA27*$AQ$4/10</f>
        <v>0</v>
      </c>
      <c r="BP27" s="469">
        <f t="shared" ref="BP27:BP41" si="66">AB27*$AQ$4/10</f>
        <v>0</v>
      </c>
      <c r="BQ27" s="469">
        <f t="shared" ref="BQ27:BQ41" si="67">AC27*$AQ$4/10</f>
        <v>0</v>
      </c>
      <c r="BR27" s="469">
        <f t="shared" ref="BR27:BR41" si="68">AD27*$AQ$4/10</f>
        <v>0</v>
      </c>
      <c r="BS27" s="469">
        <f t="shared" ref="BS27:BS41" si="69">AE27*$AQ$4/10</f>
        <v>0</v>
      </c>
      <c r="BT27" s="469">
        <f t="shared" ref="BT27:BT41" si="70">AF27*$AQ$4/10</f>
        <v>0</v>
      </c>
      <c r="BU27" s="469">
        <f t="shared" ref="BU27:BU41" si="71">AG27*$AQ$4/10</f>
        <v>0</v>
      </c>
      <c r="BV27" s="469">
        <f t="shared" ref="BV27:BV41" si="72">AH27*$AQ$4/10</f>
        <v>0</v>
      </c>
      <c r="BW27" s="469">
        <f t="shared" ref="BW27:BW41" si="73">AI27*$AQ$4/10</f>
        <v>0</v>
      </c>
      <c r="BX27" s="469">
        <f t="shared" ref="BX27:BX41" si="74">AJ27*$AQ$4/10</f>
        <v>0</v>
      </c>
      <c r="BY27" s="469">
        <f t="shared" ref="BY27:BY41" si="75">AK27*$AQ$4/10</f>
        <v>0</v>
      </c>
      <c r="BZ27" s="469">
        <f t="shared" ref="BZ27:BZ41" si="76">AL27*$AQ$4/10</f>
        <v>0</v>
      </c>
      <c r="CA27" s="469">
        <f t="shared" ref="CA27:CA41" si="77">AM27*$AQ$4/10</f>
        <v>0</v>
      </c>
      <c r="CB27" s="469">
        <f>AN27*$AQ$4/10</f>
        <v>0</v>
      </c>
    </row>
    <row r="28" spans="2:80" s="74" customFormat="1" ht="18.75" customHeight="1">
      <c r="B28" s="480"/>
      <c r="C28" s="481" t="s">
        <v>124</v>
      </c>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2"/>
      <c r="AM28" s="482"/>
      <c r="AN28" s="483">
        <f t="shared" ref="AN28:AN41" si="78">SUM(D28:AM28)</f>
        <v>0</v>
      </c>
      <c r="AP28" s="470">
        <f t="shared" ref="AP28:AP41" si="79">B28</f>
        <v>0</v>
      </c>
      <c r="AQ28" s="471" t="str">
        <f t="shared" ref="AQ28:AQ41" si="80">C28</f>
        <v>～</v>
      </c>
      <c r="AR28" s="472">
        <f t="shared" ref="AR28:AR41" si="81">D28*$AQ$4/10</f>
        <v>0</v>
      </c>
      <c r="AS28" s="472">
        <f t="shared" si="43"/>
        <v>0</v>
      </c>
      <c r="AT28" s="472">
        <f t="shared" si="44"/>
        <v>0</v>
      </c>
      <c r="AU28" s="472">
        <f t="shared" si="45"/>
        <v>0</v>
      </c>
      <c r="AV28" s="472">
        <f t="shared" si="46"/>
        <v>0</v>
      </c>
      <c r="AW28" s="472">
        <f t="shared" si="47"/>
        <v>0</v>
      </c>
      <c r="AX28" s="472">
        <f t="shared" si="48"/>
        <v>0</v>
      </c>
      <c r="AY28" s="472">
        <f t="shared" si="49"/>
        <v>0</v>
      </c>
      <c r="AZ28" s="472">
        <f t="shared" si="50"/>
        <v>0</v>
      </c>
      <c r="BA28" s="472">
        <f t="shared" si="51"/>
        <v>0</v>
      </c>
      <c r="BB28" s="472">
        <f t="shared" si="52"/>
        <v>0</v>
      </c>
      <c r="BC28" s="472">
        <f t="shared" si="53"/>
        <v>0</v>
      </c>
      <c r="BD28" s="472">
        <f t="shared" si="54"/>
        <v>0</v>
      </c>
      <c r="BE28" s="472">
        <f t="shared" si="55"/>
        <v>0</v>
      </c>
      <c r="BF28" s="472">
        <f t="shared" si="56"/>
        <v>0</v>
      </c>
      <c r="BG28" s="472">
        <f t="shared" si="57"/>
        <v>0</v>
      </c>
      <c r="BH28" s="472">
        <f t="shared" si="58"/>
        <v>0</v>
      </c>
      <c r="BI28" s="472">
        <f t="shared" si="59"/>
        <v>0</v>
      </c>
      <c r="BJ28" s="472">
        <f t="shared" si="60"/>
        <v>0</v>
      </c>
      <c r="BK28" s="472">
        <f t="shared" si="61"/>
        <v>0</v>
      </c>
      <c r="BL28" s="472">
        <f t="shared" si="62"/>
        <v>0</v>
      </c>
      <c r="BM28" s="472">
        <f t="shared" si="63"/>
        <v>0</v>
      </c>
      <c r="BN28" s="472">
        <f t="shared" si="64"/>
        <v>0</v>
      </c>
      <c r="BO28" s="472">
        <f t="shared" si="65"/>
        <v>0</v>
      </c>
      <c r="BP28" s="472">
        <f t="shared" si="66"/>
        <v>0</v>
      </c>
      <c r="BQ28" s="472">
        <f t="shared" si="67"/>
        <v>0</v>
      </c>
      <c r="BR28" s="472">
        <f t="shared" si="68"/>
        <v>0</v>
      </c>
      <c r="BS28" s="472">
        <f t="shared" si="69"/>
        <v>0</v>
      </c>
      <c r="BT28" s="472">
        <f t="shared" si="70"/>
        <v>0</v>
      </c>
      <c r="BU28" s="472">
        <f t="shared" si="71"/>
        <v>0</v>
      </c>
      <c r="BV28" s="472">
        <f t="shared" si="72"/>
        <v>0</v>
      </c>
      <c r="BW28" s="472">
        <f t="shared" si="73"/>
        <v>0</v>
      </c>
      <c r="BX28" s="472">
        <f t="shared" si="74"/>
        <v>0</v>
      </c>
      <c r="BY28" s="472">
        <f t="shared" si="75"/>
        <v>0</v>
      </c>
      <c r="BZ28" s="472">
        <f t="shared" si="76"/>
        <v>0</v>
      </c>
      <c r="CA28" s="472">
        <f t="shared" si="77"/>
        <v>0</v>
      </c>
      <c r="CB28" s="472">
        <f t="shared" ref="CB28:CB41" si="82">AN28*$AQ$4/10</f>
        <v>0</v>
      </c>
    </row>
    <row r="29" spans="2:80" s="74" customFormat="1" ht="18.75" customHeight="1">
      <c r="B29" s="480"/>
      <c r="C29" s="481" t="s">
        <v>124</v>
      </c>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3">
        <f t="shared" si="78"/>
        <v>0</v>
      </c>
      <c r="AP29" s="470">
        <f t="shared" si="79"/>
        <v>0</v>
      </c>
      <c r="AQ29" s="471" t="str">
        <f t="shared" si="80"/>
        <v>～</v>
      </c>
      <c r="AR29" s="472">
        <f t="shared" si="81"/>
        <v>0</v>
      </c>
      <c r="AS29" s="472">
        <f t="shared" si="43"/>
        <v>0</v>
      </c>
      <c r="AT29" s="472">
        <f t="shared" si="44"/>
        <v>0</v>
      </c>
      <c r="AU29" s="472">
        <f t="shared" si="45"/>
        <v>0</v>
      </c>
      <c r="AV29" s="472">
        <f t="shared" si="46"/>
        <v>0</v>
      </c>
      <c r="AW29" s="472">
        <f t="shared" si="47"/>
        <v>0</v>
      </c>
      <c r="AX29" s="472">
        <f t="shared" si="48"/>
        <v>0</v>
      </c>
      <c r="AY29" s="472">
        <f t="shared" si="49"/>
        <v>0</v>
      </c>
      <c r="AZ29" s="472">
        <f t="shared" si="50"/>
        <v>0</v>
      </c>
      <c r="BA29" s="472">
        <f t="shared" si="51"/>
        <v>0</v>
      </c>
      <c r="BB29" s="472">
        <f t="shared" si="52"/>
        <v>0</v>
      </c>
      <c r="BC29" s="472">
        <f t="shared" si="53"/>
        <v>0</v>
      </c>
      <c r="BD29" s="472">
        <f t="shared" si="54"/>
        <v>0</v>
      </c>
      <c r="BE29" s="472">
        <f t="shared" si="55"/>
        <v>0</v>
      </c>
      <c r="BF29" s="472">
        <f t="shared" si="56"/>
        <v>0</v>
      </c>
      <c r="BG29" s="472">
        <f t="shared" si="57"/>
        <v>0</v>
      </c>
      <c r="BH29" s="472">
        <f t="shared" si="58"/>
        <v>0</v>
      </c>
      <c r="BI29" s="472">
        <f t="shared" si="59"/>
        <v>0</v>
      </c>
      <c r="BJ29" s="472">
        <f t="shared" si="60"/>
        <v>0</v>
      </c>
      <c r="BK29" s="472">
        <f t="shared" si="61"/>
        <v>0</v>
      </c>
      <c r="BL29" s="472">
        <f t="shared" si="62"/>
        <v>0</v>
      </c>
      <c r="BM29" s="472">
        <f t="shared" si="63"/>
        <v>0</v>
      </c>
      <c r="BN29" s="472">
        <f t="shared" si="64"/>
        <v>0</v>
      </c>
      <c r="BO29" s="472">
        <f t="shared" si="65"/>
        <v>0</v>
      </c>
      <c r="BP29" s="472">
        <f t="shared" si="66"/>
        <v>0</v>
      </c>
      <c r="BQ29" s="472">
        <f t="shared" si="67"/>
        <v>0</v>
      </c>
      <c r="BR29" s="472">
        <f t="shared" si="68"/>
        <v>0</v>
      </c>
      <c r="BS29" s="472">
        <f t="shared" si="69"/>
        <v>0</v>
      </c>
      <c r="BT29" s="472">
        <f t="shared" si="70"/>
        <v>0</v>
      </c>
      <c r="BU29" s="472">
        <f t="shared" si="71"/>
        <v>0</v>
      </c>
      <c r="BV29" s="472">
        <f t="shared" si="72"/>
        <v>0</v>
      </c>
      <c r="BW29" s="472">
        <f t="shared" si="73"/>
        <v>0</v>
      </c>
      <c r="BX29" s="472">
        <f t="shared" si="74"/>
        <v>0</v>
      </c>
      <c r="BY29" s="472">
        <f t="shared" si="75"/>
        <v>0</v>
      </c>
      <c r="BZ29" s="472">
        <f t="shared" si="76"/>
        <v>0</v>
      </c>
      <c r="CA29" s="472">
        <f t="shared" si="77"/>
        <v>0</v>
      </c>
      <c r="CB29" s="472">
        <f t="shared" si="82"/>
        <v>0</v>
      </c>
    </row>
    <row r="30" spans="2:80" s="74" customFormat="1" ht="18.75" customHeight="1">
      <c r="B30" s="480"/>
      <c r="C30" s="481" t="s">
        <v>124</v>
      </c>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3">
        <f t="shared" si="78"/>
        <v>0</v>
      </c>
      <c r="AP30" s="470">
        <f t="shared" si="79"/>
        <v>0</v>
      </c>
      <c r="AQ30" s="471" t="str">
        <f t="shared" si="80"/>
        <v>～</v>
      </c>
      <c r="AR30" s="472">
        <f t="shared" si="81"/>
        <v>0</v>
      </c>
      <c r="AS30" s="472">
        <f t="shared" si="43"/>
        <v>0</v>
      </c>
      <c r="AT30" s="472">
        <f t="shared" si="44"/>
        <v>0</v>
      </c>
      <c r="AU30" s="472">
        <f t="shared" si="45"/>
        <v>0</v>
      </c>
      <c r="AV30" s="472">
        <f t="shared" si="46"/>
        <v>0</v>
      </c>
      <c r="AW30" s="472">
        <f t="shared" si="47"/>
        <v>0</v>
      </c>
      <c r="AX30" s="472">
        <f t="shared" si="48"/>
        <v>0</v>
      </c>
      <c r="AY30" s="472">
        <f t="shared" si="49"/>
        <v>0</v>
      </c>
      <c r="AZ30" s="472">
        <f t="shared" si="50"/>
        <v>0</v>
      </c>
      <c r="BA30" s="472">
        <f t="shared" si="51"/>
        <v>0</v>
      </c>
      <c r="BB30" s="472">
        <f t="shared" si="52"/>
        <v>0</v>
      </c>
      <c r="BC30" s="472">
        <f t="shared" si="53"/>
        <v>0</v>
      </c>
      <c r="BD30" s="472">
        <f t="shared" si="54"/>
        <v>0</v>
      </c>
      <c r="BE30" s="472">
        <f t="shared" si="55"/>
        <v>0</v>
      </c>
      <c r="BF30" s="472">
        <f t="shared" si="56"/>
        <v>0</v>
      </c>
      <c r="BG30" s="472">
        <f t="shared" si="57"/>
        <v>0</v>
      </c>
      <c r="BH30" s="472">
        <f t="shared" si="58"/>
        <v>0</v>
      </c>
      <c r="BI30" s="472">
        <f t="shared" si="59"/>
        <v>0</v>
      </c>
      <c r="BJ30" s="472">
        <f t="shared" si="60"/>
        <v>0</v>
      </c>
      <c r="BK30" s="472">
        <f t="shared" si="61"/>
        <v>0</v>
      </c>
      <c r="BL30" s="472">
        <f t="shared" si="62"/>
        <v>0</v>
      </c>
      <c r="BM30" s="472">
        <f t="shared" si="63"/>
        <v>0</v>
      </c>
      <c r="BN30" s="472">
        <f t="shared" si="64"/>
        <v>0</v>
      </c>
      <c r="BO30" s="472">
        <f t="shared" si="65"/>
        <v>0</v>
      </c>
      <c r="BP30" s="472">
        <f t="shared" si="66"/>
        <v>0</v>
      </c>
      <c r="BQ30" s="472">
        <f t="shared" si="67"/>
        <v>0</v>
      </c>
      <c r="BR30" s="472">
        <f t="shared" si="68"/>
        <v>0</v>
      </c>
      <c r="BS30" s="472">
        <f t="shared" si="69"/>
        <v>0</v>
      </c>
      <c r="BT30" s="472">
        <f t="shared" si="70"/>
        <v>0</v>
      </c>
      <c r="BU30" s="472">
        <f t="shared" si="71"/>
        <v>0</v>
      </c>
      <c r="BV30" s="472">
        <f t="shared" si="72"/>
        <v>0</v>
      </c>
      <c r="BW30" s="472">
        <f t="shared" si="73"/>
        <v>0</v>
      </c>
      <c r="BX30" s="472">
        <f t="shared" si="74"/>
        <v>0</v>
      </c>
      <c r="BY30" s="472">
        <f t="shared" si="75"/>
        <v>0</v>
      </c>
      <c r="BZ30" s="472">
        <f t="shared" si="76"/>
        <v>0</v>
      </c>
      <c r="CA30" s="472">
        <f t="shared" si="77"/>
        <v>0</v>
      </c>
      <c r="CB30" s="472">
        <f t="shared" si="82"/>
        <v>0</v>
      </c>
    </row>
    <row r="31" spans="2:80" ht="18.75" customHeight="1">
      <c r="B31" s="480"/>
      <c r="C31" s="481" t="s">
        <v>124</v>
      </c>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3">
        <f t="shared" si="78"/>
        <v>0</v>
      </c>
      <c r="AP31" s="470">
        <f t="shared" si="79"/>
        <v>0</v>
      </c>
      <c r="AQ31" s="471" t="str">
        <f t="shared" si="80"/>
        <v>～</v>
      </c>
      <c r="AR31" s="472">
        <f t="shared" si="81"/>
        <v>0</v>
      </c>
      <c r="AS31" s="472">
        <f t="shared" si="43"/>
        <v>0</v>
      </c>
      <c r="AT31" s="472">
        <f t="shared" si="44"/>
        <v>0</v>
      </c>
      <c r="AU31" s="472">
        <f t="shared" si="45"/>
        <v>0</v>
      </c>
      <c r="AV31" s="472">
        <f t="shared" si="46"/>
        <v>0</v>
      </c>
      <c r="AW31" s="472">
        <f t="shared" si="47"/>
        <v>0</v>
      </c>
      <c r="AX31" s="472">
        <f t="shared" si="48"/>
        <v>0</v>
      </c>
      <c r="AY31" s="472">
        <f t="shared" si="49"/>
        <v>0</v>
      </c>
      <c r="AZ31" s="472">
        <f t="shared" si="50"/>
        <v>0</v>
      </c>
      <c r="BA31" s="472">
        <f t="shared" si="51"/>
        <v>0</v>
      </c>
      <c r="BB31" s="472">
        <f t="shared" si="52"/>
        <v>0</v>
      </c>
      <c r="BC31" s="472">
        <f t="shared" si="53"/>
        <v>0</v>
      </c>
      <c r="BD31" s="472">
        <f t="shared" si="54"/>
        <v>0</v>
      </c>
      <c r="BE31" s="472">
        <f t="shared" si="55"/>
        <v>0</v>
      </c>
      <c r="BF31" s="472">
        <f t="shared" si="56"/>
        <v>0</v>
      </c>
      <c r="BG31" s="472">
        <f t="shared" si="57"/>
        <v>0</v>
      </c>
      <c r="BH31" s="472">
        <f t="shared" si="58"/>
        <v>0</v>
      </c>
      <c r="BI31" s="472">
        <f t="shared" si="59"/>
        <v>0</v>
      </c>
      <c r="BJ31" s="472">
        <f t="shared" si="60"/>
        <v>0</v>
      </c>
      <c r="BK31" s="472">
        <f t="shared" si="61"/>
        <v>0</v>
      </c>
      <c r="BL31" s="472">
        <f t="shared" si="62"/>
        <v>0</v>
      </c>
      <c r="BM31" s="472">
        <f t="shared" si="63"/>
        <v>0</v>
      </c>
      <c r="BN31" s="472">
        <f t="shared" si="64"/>
        <v>0</v>
      </c>
      <c r="BO31" s="472">
        <f t="shared" si="65"/>
        <v>0</v>
      </c>
      <c r="BP31" s="472">
        <f t="shared" si="66"/>
        <v>0</v>
      </c>
      <c r="BQ31" s="472">
        <f t="shared" si="67"/>
        <v>0</v>
      </c>
      <c r="BR31" s="472">
        <f t="shared" si="68"/>
        <v>0</v>
      </c>
      <c r="BS31" s="472">
        <f t="shared" si="69"/>
        <v>0</v>
      </c>
      <c r="BT31" s="472">
        <f t="shared" si="70"/>
        <v>0</v>
      </c>
      <c r="BU31" s="472">
        <f t="shared" si="71"/>
        <v>0</v>
      </c>
      <c r="BV31" s="472">
        <f t="shared" si="72"/>
        <v>0</v>
      </c>
      <c r="BW31" s="472">
        <f t="shared" si="73"/>
        <v>0</v>
      </c>
      <c r="BX31" s="472">
        <f t="shared" si="74"/>
        <v>0</v>
      </c>
      <c r="BY31" s="472">
        <f t="shared" si="75"/>
        <v>0</v>
      </c>
      <c r="BZ31" s="472">
        <f t="shared" si="76"/>
        <v>0</v>
      </c>
      <c r="CA31" s="472">
        <f t="shared" si="77"/>
        <v>0</v>
      </c>
      <c r="CB31" s="472">
        <f t="shared" si="82"/>
        <v>0</v>
      </c>
    </row>
    <row r="32" spans="2:80" ht="18.75" customHeight="1">
      <c r="B32" s="480"/>
      <c r="C32" s="481" t="s">
        <v>124</v>
      </c>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3">
        <f t="shared" si="78"/>
        <v>0</v>
      </c>
      <c r="AP32" s="470">
        <f t="shared" si="79"/>
        <v>0</v>
      </c>
      <c r="AQ32" s="471" t="str">
        <f t="shared" si="80"/>
        <v>～</v>
      </c>
      <c r="AR32" s="472">
        <f t="shared" si="81"/>
        <v>0</v>
      </c>
      <c r="AS32" s="472">
        <f t="shared" si="43"/>
        <v>0</v>
      </c>
      <c r="AT32" s="472">
        <f t="shared" si="44"/>
        <v>0</v>
      </c>
      <c r="AU32" s="472">
        <f t="shared" si="45"/>
        <v>0</v>
      </c>
      <c r="AV32" s="472">
        <f t="shared" si="46"/>
        <v>0</v>
      </c>
      <c r="AW32" s="472">
        <f t="shared" si="47"/>
        <v>0</v>
      </c>
      <c r="AX32" s="472">
        <f t="shared" si="48"/>
        <v>0</v>
      </c>
      <c r="AY32" s="472">
        <f t="shared" si="49"/>
        <v>0</v>
      </c>
      <c r="AZ32" s="472">
        <f t="shared" si="50"/>
        <v>0</v>
      </c>
      <c r="BA32" s="472">
        <f t="shared" si="51"/>
        <v>0</v>
      </c>
      <c r="BB32" s="472">
        <f t="shared" si="52"/>
        <v>0</v>
      </c>
      <c r="BC32" s="472">
        <f t="shared" si="53"/>
        <v>0</v>
      </c>
      <c r="BD32" s="472">
        <f t="shared" si="54"/>
        <v>0</v>
      </c>
      <c r="BE32" s="472">
        <f t="shared" si="55"/>
        <v>0</v>
      </c>
      <c r="BF32" s="472">
        <f t="shared" si="56"/>
        <v>0</v>
      </c>
      <c r="BG32" s="472">
        <f t="shared" si="57"/>
        <v>0</v>
      </c>
      <c r="BH32" s="472">
        <f t="shared" si="58"/>
        <v>0</v>
      </c>
      <c r="BI32" s="472">
        <f t="shared" si="59"/>
        <v>0</v>
      </c>
      <c r="BJ32" s="472">
        <f t="shared" si="60"/>
        <v>0</v>
      </c>
      <c r="BK32" s="472">
        <f t="shared" si="61"/>
        <v>0</v>
      </c>
      <c r="BL32" s="472">
        <f t="shared" si="62"/>
        <v>0</v>
      </c>
      <c r="BM32" s="472">
        <f t="shared" si="63"/>
        <v>0</v>
      </c>
      <c r="BN32" s="472">
        <f t="shared" si="64"/>
        <v>0</v>
      </c>
      <c r="BO32" s="472">
        <f t="shared" si="65"/>
        <v>0</v>
      </c>
      <c r="BP32" s="472">
        <f t="shared" si="66"/>
        <v>0</v>
      </c>
      <c r="BQ32" s="472">
        <f t="shared" si="67"/>
        <v>0</v>
      </c>
      <c r="BR32" s="472">
        <f t="shared" si="68"/>
        <v>0</v>
      </c>
      <c r="BS32" s="472">
        <f t="shared" si="69"/>
        <v>0</v>
      </c>
      <c r="BT32" s="472">
        <f t="shared" si="70"/>
        <v>0</v>
      </c>
      <c r="BU32" s="472">
        <f t="shared" si="71"/>
        <v>0</v>
      </c>
      <c r="BV32" s="472">
        <f t="shared" si="72"/>
        <v>0</v>
      </c>
      <c r="BW32" s="472">
        <f t="shared" si="73"/>
        <v>0</v>
      </c>
      <c r="BX32" s="472">
        <f t="shared" si="74"/>
        <v>0</v>
      </c>
      <c r="BY32" s="472">
        <f t="shared" si="75"/>
        <v>0</v>
      </c>
      <c r="BZ32" s="472">
        <f t="shared" si="76"/>
        <v>0</v>
      </c>
      <c r="CA32" s="472">
        <f t="shared" si="77"/>
        <v>0</v>
      </c>
      <c r="CB32" s="472">
        <f t="shared" si="82"/>
        <v>0</v>
      </c>
    </row>
    <row r="33" spans="2:80" ht="18.75" customHeight="1">
      <c r="B33" s="480"/>
      <c r="C33" s="481" t="s">
        <v>124</v>
      </c>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3">
        <f t="shared" si="78"/>
        <v>0</v>
      </c>
      <c r="AP33" s="470">
        <f t="shared" si="79"/>
        <v>0</v>
      </c>
      <c r="AQ33" s="471" t="str">
        <f t="shared" si="80"/>
        <v>～</v>
      </c>
      <c r="AR33" s="472">
        <f t="shared" si="81"/>
        <v>0</v>
      </c>
      <c r="AS33" s="472">
        <f t="shared" si="43"/>
        <v>0</v>
      </c>
      <c r="AT33" s="472">
        <f t="shared" si="44"/>
        <v>0</v>
      </c>
      <c r="AU33" s="472">
        <f t="shared" si="45"/>
        <v>0</v>
      </c>
      <c r="AV33" s="472">
        <f t="shared" si="46"/>
        <v>0</v>
      </c>
      <c r="AW33" s="472">
        <f t="shared" si="47"/>
        <v>0</v>
      </c>
      <c r="AX33" s="472">
        <f t="shared" si="48"/>
        <v>0</v>
      </c>
      <c r="AY33" s="472">
        <f t="shared" si="49"/>
        <v>0</v>
      </c>
      <c r="AZ33" s="472">
        <f t="shared" si="50"/>
        <v>0</v>
      </c>
      <c r="BA33" s="472">
        <f t="shared" si="51"/>
        <v>0</v>
      </c>
      <c r="BB33" s="472">
        <f t="shared" si="52"/>
        <v>0</v>
      </c>
      <c r="BC33" s="472">
        <f t="shared" si="53"/>
        <v>0</v>
      </c>
      <c r="BD33" s="472">
        <f t="shared" si="54"/>
        <v>0</v>
      </c>
      <c r="BE33" s="472">
        <f t="shared" si="55"/>
        <v>0</v>
      </c>
      <c r="BF33" s="472">
        <f t="shared" si="56"/>
        <v>0</v>
      </c>
      <c r="BG33" s="472">
        <f t="shared" si="57"/>
        <v>0</v>
      </c>
      <c r="BH33" s="472">
        <f t="shared" si="58"/>
        <v>0</v>
      </c>
      <c r="BI33" s="472">
        <f t="shared" si="59"/>
        <v>0</v>
      </c>
      <c r="BJ33" s="472">
        <f t="shared" si="60"/>
        <v>0</v>
      </c>
      <c r="BK33" s="472">
        <f t="shared" si="61"/>
        <v>0</v>
      </c>
      <c r="BL33" s="472">
        <f t="shared" si="62"/>
        <v>0</v>
      </c>
      <c r="BM33" s="472">
        <f t="shared" si="63"/>
        <v>0</v>
      </c>
      <c r="BN33" s="472">
        <f t="shared" si="64"/>
        <v>0</v>
      </c>
      <c r="BO33" s="472">
        <f t="shared" si="65"/>
        <v>0</v>
      </c>
      <c r="BP33" s="472">
        <f t="shared" si="66"/>
        <v>0</v>
      </c>
      <c r="BQ33" s="472">
        <f t="shared" si="67"/>
        <v>0</v>
      </c>
      <c r="BR33" s="472">
        <f t="shared" si="68"/>
        <v>0</v>
      </c>
      <c r="BS33" s="472">
        <f t="shared" si="69"/>
        <v>0</v>
      </c>
      <c r="BT33" s="472">
        <f t="shared" si="70"/>
        <v>0</v>
      </c>
      <c r="BU33" s="472">
        <f t="shared" si="71"/>
        <v>0</v>
      </c>
      <c r="BV33" s="472">
        <f t="shared" si="72"/>
        <v>0</v>
      </c>
      <c r="BW33" s="472">
        <f t="shared" si="73"/>
        <v>0</v>
      </c>
      <c r="BX33" s="472">
        <f t="shared" si="74"/>
        <v>0</v>
      </c>
      <c r="BY33" s="472">
        <f t="shared" si="75"/>
        <v>0</v>
      </c>
      <c r="BZ33" s="472">
        <f t="shared" si="76"/>
        <v>0</v>
      </c>
      <c r="CA33" s="472">
        <f t="shared" si="77"/>
        <v>0</v>
      </c>
      <c r="CB33" s="472">
        <f t="shared" si="82"/>
        <v>0</v>
      </c>
    </row>
    <row r="34" spans="2:80" ht="18.75" customHeight="1">
      <c r="B34" s="480"/>
      <c r="C34" s="481" t="s">
        <v>124</v>
      </c>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3">
        <f t="shared" si="78"/>
        <v>0</v>
      </c>
      <c r="AP34" s="470">
        <f t="shared" si="79"/>
        <v>0</v>
      </c>
      <c r="AQ34" s="471" t="str">
        <f t="shared" si="80"/>
        <v>～</v>
      </c>
      <c r="AR34" s="472">
        <f t="shared" si="81"/>
        <v>0</v>
      </c>
      <c r="AS34" s="472">
        <f t="shared" si="43"/>
        <v>0</v>
      </c>
      <c r="AT34" s="472">
        <f t="shared" si="44"/>
        <v>0</v>
      </c>
      <c r="AU34" s="472">
        <f t="shared" si="45"/>
        <v>0</v>
      </c>
      <c r="AV34" s="472">
        <f t="shared" si="46"/>
        <v>0</v>
      </c>
      <c r="AW34" s="472">
        <f t="shared" si="47"/>
        <v>0</v>
      </c>
      <c r="AX34" s="472">
        <f t="shared" si="48"/>
        <v>0</v>
      </c>
      <c r="AY34" s="472">
        <f t="shared" si="49"/>
        <v>0</v>
      </c>
      <c r="AZ34" s="472">
        <f t="shared" si="50"/>
        <v>0</v>
      </c>
      <c r="BA34" s="472">
        <f t="shared" si="51"/>
        <v>0</v>
      </c>
      <c r="BB34" s="472">
        <f t="shared" si="52"/>
        <v>0</v>
      </c>
      <c r="BC34" s="472">
        <f t="shared" si="53"/>
        <v>0</v>
      </c>
      <c r="BD34" s="472">
        <f t="shared" si="54"/>
        <v>0</v>
      </c>
      <c r="BE34" s="472">
        <f t="shared" si="55"/>
        <v>0</v>
      </c>
      <c r="BF34" s="472">
        <f t="shared" si="56"/>
        <v>0</v>
      </c>
      <c r="BG34" s="472">
        <f t="shared" si="57"/>
        <v>0</v>
      </c>
      <c r="BH34" s="472">
        <f t="shared" si="58"/>
        <v>0</v>
      </c>
      <c r="BI34" s="472">
        <f t="shared" si="59"/>
        <v>0</v>
      </c>
      <c r="BJ34" s="472">
        <f t="shared" si="60"/>
        <v>0</v>
      </c>
      <c r="BK34" s="472">
        <f t="shared" si="61"/>
        <v>0</v>
      </c>
      <c r="BL34" s="472">
        <f t="shared" si="62"/>
        <v>0</v>
      </c>
      <c r="BM34" s="472">
        <f t="shared" si="63"/>
        <v>0</v>
      </c>
      <c r="BN34" s="472">
        <f t="shared" si="64"/>
        <v>0</v>
      </c>
      <c r="BO34" s="472">
        <f t="shared" si="65"/>
        <v>0</v>
      </c>
      <c r="BP34" s="472">
        <f t="shared" si="66"/>
        <v>0</v>
      </c>
      <c r="BQ34" s="472">
        <f t="shared" si="67"/>
        <v>0</v>
      </c>
      <c r="BR34" s="472">
        <f t="shared" si="68"/>
        <v>0</v>
      </c>
      <c r="BS34" s="472">
        <f t="shared" si="69"/>
        <v>0</v>
      </c>
      <c r="BT34" s="472">
        <f t="shared" si="70"/>
        <v>0</v>
      </c>
      <c r="BU34" s="472">
        <f t="shared" si="71"/>
        <v>0</v>
      </c>
      <c r="BV34" s="472">
        <f t="shared" si="72"/>
        <v>0</v>
      </c>
      <c r="BW34" s="472">
        <f t="shared" si="73"/>
        <v>0</v>
      </c>
      <c r="BX34" s="472">
        <f t="shared" si="74"/>
        <v>0</v>
      </c>
      <c r="BY34" s="472">
        <f t="shared" si="75"/>
        <v>0</v>
      </c>
      <c r="BZ34" s="472">
        <f t="shared" si="76"/>
        <v>0</v>
      </c>
      <c r="CA34" s="472">
        <f t="shared" si="77"/>
        <v>0</v>
      </c>
      <c r="CB34" s="472">
        <f t="shared" si="82"/>
        <v>0</v>
      </c>
    </row>
    <row r="35" spans="2:80" ht="18.75" customHeight="1">
      <c r="B35" s="480"/>
      <c r="C35" s="481" t="s">
        <v>124</v>
      </c>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3">
        <f t="shared" si="78"/>
        <v>0</v>
      </c>
      <c r="AP35" s="470">
        <f t="shared" si="79"/>
        <v>0</v>
      </c>
      <c r="AQ35" s="471" t="str">
        <f t="shared" si="80"/>
        <v>～</v>
      </c>
      <c r="AR35" s="472">
        <f t="shared" si="81"/>
        <v>0</v>
      </c>
      <c r="AS35" s="472">
        <f t="shared" si="43"/>
        <v>0</v>
      </c>
      <c r="AT35" s="472">
        <f t="shared" si="44"/>
        <v>0</v>
      </c>
      <c r="AU35" s="472">
        <f t="shared" si="45"/>
        <v>0</v>
      </c>
      <c r="AV35" s="472">
        <f t="shared" si="46"/>
        <v>0</v>
      </c>
      <c r="AW35" s="472">
        <f t="shared" si="47"/>
        <v>0</v>
      </c>
      <c r="AX35" s="472">
        <f t="shared" si="48"/>
        <v>0</v>
      </c>
      <c r="AY35" s="472">
        <f t="shared" si="49"/>
        <v>0</v>
      </c>
      <c r="AZ35" s="472">
        <f t="shared" si="50"/>
        <v>0</v>
      </c>
      <c r="BA35" s="472">
        <f t="shared" si="51"/>
        <v>0</v>
      </c>
      <c r="BB35" s="472">
        <f t="shared" si="52"/>
        <v>0</v>
      </c>
      <c r="BC35" s="472">
        <f t="shared" si="53"/>
        <v>0</v>
      </c>
      <c r="BD35" s="472">
        <f t="shared" si="54"/>
        <v>0</v>
      </c>
      <c r="BE35" s="472">
        <f t="shared" si="55"/>
        <v>0</v>
      </c>
      <c r="BF35" s="472">
        <f t="shared" si="56"/>
        <v>0</v>
      </c>
      <c r="BG35" s="472">
        <f t="shared" si="57"/>
        <v>0</v>
      </c>
      <c r="BH35" s="472">
        <f t="shared" si="58"/>
        <v>0</v>
      </c>
      <c r="BI35" s="472">
        <f t="shared" si="59"/>
        <v>0</v>
      </c>
      <c r="BJ35" s="472">
        <f t="shared" si="60"/>
        <v>0</v>
      </c>
      <c r="BK35" s="472">
        <f t="shared" si="61"/>
        <v>0</v>
      </c>
      <c r="BL35" s="472">
        <f t="shared" si="62"/>
        <v>0</v>
      </c>
      <c r="BM35" s="472">
        <f t="shared" si="63"/>
        <v>0</v>
      </c>
      <c r="BN35" s="472">
        <f t="shared" si="64"/>
        <v>0</v>
      </c>
      <c r="BO35" s="472">
        <f t="shared" si="65"/>
        <v>0</v>
      </c>
      <c r="BP35" s="472">
        <f t="shared" si="66"/>
        <v>0</v>
      </c>
      <c r="BQ35" s="472">
        <f t="shared" si="67"/>
        <v>0</v>
      </c>
      <c r="BR35" s="472">
        <f t="shared" si="68"/>
        <v>0</v>
      </c>
      <c r="BS35" s="472">
        <f t="shared" si="69"/>
        <v>0</v>
      </c>
      <c r="BT35" s="472">
        <f t="shared" si="70"/>
        <v>0</v>
      </c>
      <c r="BU35" s="472">
        <f t="shared" si="71"/>
        <v>0</v>
      </c>
      <c r="BV35" s="472">
        <f t="shared" si="72"/>
        <v>0</v>
      </c>
      <c r="BW35" s="472">
        <f t="shared" si="73"/>
        <v>0</v>
      </c>
      <c r="BX35" s="472">
        <f t="shared" si="74"/>
        <v>0</v>
      </c>
      <c r="BY35" s="472">
        <f t="shared" si="75"/>
        <v>0</v>
      </c>
      <c r="BZ35" s="472">
        <f t="shared" si="76"/>
        <v>0</v>
      </c>
      <c r="CA35" s="472">
        <f t="shared" si="77"/>
        <v>0</v>
      </c>
      <c r="CB35" s="472">
        <f t="shared" si="82"/>
        <v>0</v>
      </c>
    </row>
    <row r="36" spans="2:80" ht="18.75" customHeight="1">
      <c r="B36" s="480"/>
      <c r="C36" s="481" t="s">
        <v>124</v>
      </c>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3">
        <f t="shared" si="78"/>
        <v>0</v>
      </c>
      <c r="AP36" s="470">
        <f t="shared" si="79"/>
        <v>0</v>
      </c>
      <c r="AQ36" s="471" t="str">
        <f t="shared" si="80"/>
        <v>～</v>
      </c>
      <c r="AR36" s="472">
        <f t="shared" si="81"/>
        <v>0</v>
      </c>
      <c r="AS36" s="472">
        <f t="shared" si="43"/>
        <v>0</v>
      </c>
      <c r="AT36" s="472">
        <f t="shared" si="44"/>
        <v>0</v>
      </c>
      <c r="AU36" s="472">
        <f t="shared" si="45"/>
        <v>0</v>
      </c>
      <c r="AV36" s="472">
        <f t="shared" si="46"/>
        <v>0</v>
      </c>
      <c r="AW36" s="472">
        <f t="shared" si="47"/>
        <v>0</v>
      </c>
      <c r="AX36" s="472">
        <f t="shared" si="48"/>
        <v>0</v>
      </c>
      <c r="AY36" s="472">
        <f t="shared" si="49"/>
        <v>0</v>
      </c>
      <c r="AZ36" s="472">
        <f t="shared" si="50"/>
        <v>0</v>
      </c>
      <c r="BA36" s="472">
        <f t="shared" si="51"/>
        <v>0</v>
      </c>
      <c r="BB36" s="472">
        <f t="shared" si="52"/>
        <v>0</v>
      </c>
      <c r="BC36" s="472">
        <f t="shared" si="53"/>
        <v>0</v>
      </c>
      <c r="BD36" s="472">
        <f t="shared" si="54"/>
        <v>0</v>
      </c>
      <c r="BE36" s="472">
        <f t="shared" si="55"/>
        <v>0</v>
      </c>
      <c r="BF36" s="472">
        <f t="shared" si="56"/>
        <v>0</v>
      </c>
      <c r="BG36" s="472">
        <f t="shared" si="57"/>
        <v>0</v>
      </c>
      <c r="BH36" s="472">
        <f t="shared" si="58"/>
        <v>0</v>
      </c>
      <c r="BI36" s="472">
        <f t="shared" si="59"/>
        <v>0</v>
      </c>
      <c r="BJ36" s="472">
        <f t="shared" si="60"/>
        <v>0</v>
      </c>
      <c r="BK36" s="472">
        <f t="shared" si="61"/>
        <v>0</v>
      </c>
      <c r="BL36" s="472">
        <f t="shared" si="62"/>
        <v>0</v>
      </c>
      <c r="BM36" s="472">
        <f t="shared" si="63"/>
        <v>0</v>
      </c>
      <c r="BN36" s="472">
        <f t="shared" si="64"/>
        <v>0</v>
      </c>
      <c r="BO36" s="472">
        <f t="shared" si="65"/>
        <v>0</v>
      </c>
      <c r="BP36" s="472">
        <f t="shared" si="66"/>
        <v>0</v>
      </c>
      <c r="BQ36" s="472">
        <f t="shared" si="67"/>
        <v>0</v>
      </c>
      <c r="BR36" s="472">
        <f t="shared" si="68"/>
        <v>0</v>
      </c>
      <c r="BS36" s="472">
        <f t="shared" si="69"/>
        <v>0</v>
      </c>
      <c r="BT36" s="472">
        <f t="shared" si="70"/>
        <v>0</v>
      </c>
      <c r="BU36" s="472">
        <f t="shared" si="71"/>
        <v>0</v>
      </c>
      <c r="BV36" s="472">
        <f t="shared" si="72"/>
        <v>0</v>
      </c>
      <c r="BW36" s="472">
        <f t="shared" si="73"/>
        <v>0</v>
      </c>
      <c r="BX36" s="472">
        <f t="shared" si="74"/>
        <v>0</v>
      </c>
      <c r="BY36" s="472">
        <f t="shared" si="75"/>
        <v>0</v>
      </c>
      <c r="BZ36" s="472">
        <f t="shared" si="76"/>
        <v>0</v>
      </c>
      <c r="CA36" s="472">
        <f t="shared" si="77"/>
        <v>0</v>
      </c>
      <c r="CB36" s="472">
        <f t="shared" si="82"/>
        <v>0</v>
      </c>
    </row>
    <row r="37" spans="2:80" s="74" customFormat="1" ht="18.75" customHeight="1">
      <c r="B37" s="480"/>
      <c r="C37" s="481" t="s">
        <v>124</v>
      </c>
      <c r="D37" s="482"/>
      <c r="E37" s="482"/>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2"/>
      <c r="AM37" s="482"/>
      <c r="AN37" s="483">
        <f t="shared" si="78"/>
        <v>0</v>
      </c>
      <c r="AP37" s="470">
        <f t="shared" si="79"/>
        <v>0</v>
      </c>
      <c r="AQ37" s="471" t="str">
        <f t="shared" si="80"/>
        <v>～</v>
      </c>
      <c r="AR37" s="472">
        <f t="shared" si="81"/>
        <v>0</v>
      </c>
      <c r="AS37" s="472">
        <f t="shared" si="43"/>
        <v>0</v>
      </c>
      <c r="AT37" s="472">
        <f t="shared" si="44"/>
        <v>0</v>
      </c>
      <c r="AU37" s="472">
        <f t="shared" si="45"/>
        <v>0</v>
      </c>
      <c r="AV37" s="472">
        <f t="shared" si="46"/>
        <v>0</v>
      </c>
      <c r="AW37" s="472">
        <f t="shared" si="47"/>
        <v>0</v>
      </c>
      <c r="AX37" s="472">
        <f t="shared" si="48"/>
        <v>0</v>
      </c>
      <c r="AY37" s="472">
        <f t="shared" si="49"/>
        <v>0</v>
      </c>
      <c r="AZ37" s="472">
        <f t="shared" si="50"/>
        <v>0</v>
      </c>
      <c r="BA37" s="472">
        <f t="shared" si="51"/>
        <v>0</v>
      </c>
      <c r="BB37" s="472">
        <f t="shared" si="52"/>
        <v>0</v>
      </c>
      <c r="BC37" s="472">
        <f t="shared" si="53"/>
        <v>0</v>
      </c>
      <c r="BD37" s="472">
        <f t="shared" si="54"/>
        <v>0</v>
      </c>
      <c r="BE37" s="472">
        <f t="shared" si="55"/>
        <v>0</v>
      </c>
      <c r="BF37" s="472">
        <f t="shared" si="56"/>
        <v>0</v>
      </c>
      <c r="BG37" s="472">
        <f t="shared" si="57"/>
        <v>0</v>
      </c>
      <c r="BH37" s="472">
        <f t="shared" si="58"/>
        <v>0</v>
      </c>
      <c r="BI37" s="472">
        <f t="shared" si="59"/>
        <v>0</v>
      </c>
      <c r="BJ37" s="472">
        <f t="shared" si="60"/>
        <v>0</v>
      </c>
      <c r="BK37" s="472">
        <f t="shared" si="61"/>
        <v>0</v>
      </c>
      <c r="BL37" s="472">
        <f t="shared" si="62"/>
        <v>0</v>
      </c>
      <c r="BM37" s="472">
        <f t="shared" si="63"/>
        <v>0</v>
      </c>
      <c r="BN37" s="472">
        <f t="shared" si="64"/>
        <v>0</v>
      </c>
      <c r="BO37" s="472">
        <f t="shared" si="65"/>
        <v>0</v>
      </c>
      <c r="BP37" s="472">
        <f t="shared" si="66"/>
        <v>0</v>
      </c>
      <c r="BQ37" s="472">
        <f t="shared" si="67"/>
        <v>0</v>
      </c>
      <c r="BR37" s="472">
        <f t="shared" si="68"/>
        <v>0</v>
      </c>
      <c r="BS37" s="472">
        <f t="shared" si="69"/>
        <v>0</v>
      </c>
      <c r="BT37" s="472">
        <f t="shared" si="70"/>
        <v>0</v>
      </c>
      <c r="BU37" s="472">
        <f t="shared" si="71"/>
        <v>0</v>
      </c>
      <c r="BV37" s="472">
        <f t="shared" si="72"/>
        <v>0</v>
      </c>
      <c r="BW37" s="472">
        <f t="shared" si="73"/>
        <v>0</v>
      </c>
      <c r="BX37" s="472">
        <f t="shared" si="74"/>
        <v>0</v>
      </c>
      <c r="BY37" s="472">
        <f t="shared" si="75"/>
        <v>0</v>
      </c>
      <c r="BZ37" s="472">
        <f t="shared" si="76"/>
        <v>0</v>
      </c>
      <c r="CA37" s="472">
        <f t="shared" si="77"/>
        <v>0</v>
      </c>
      <c r="CB37" s="472">
        <f t="shared" si="82"/>
        <v>0</v>
      </c>
    </row>
    <row r="38" spans="2:80" s="74" customFormat="1" ht="18.75" customHeight="1">
      <c r="B38" s="480"/>
      <c r="C38" s="481" t="s">
        <v>124</v>
      </c>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3">
        <f t="shared" si="78"/>
        <v>0</v>
      </c>
      <c r="AP38" s="470">
        <f t="shared" si="79"/>
        <v>0</v>
      </c>
      <c r="AQ38" s="471" t="str">
        <f t="shared" si="80"/>
        <v>～</v>
      </c>
      <c r="AR38" s="472">
        <f t="shared" si="81"/>
        <v>0</v>
      </c>
      <c r="AS38" s="472">
        <f t="shared" si="43"/>
        <v>0</v>
      </c>
      <c r="AT38" s="472">
        <f t="shared" si="44"/>
        <v>0</v>
      </c>
      <c r="AU38" s="472">
        <f t="shared" si="45"/>
        <v>0</v>
      </c>
      <c r="AV38" s="472">
        <f t="shared" si="46"/>
        <v>0</v>
      </c>
      <c r="AW38" s="472">
        <f t="shared" si="47"/>
        <v>0</v>
      </c>
      <c r="AX38" s="472">
        <f t="shared" si="48"/>
        <v>0</v>
      </c>
      <c r="AY38" s="472">
        <f t="shared" si="49"/>
        <v>0</v>
      </c>
      <c r="AZ38" s="472">
        <f t="shared" si="50"/>
        <v>0</v>
      </c>
      <c r="BA38" s="472">
        <f t="shared" si="51"/>
        <v>0</v>
      </c>
      <c r="BB38" s="472">
        <f t="shared" si="52"/>
        <v>0</v>
      </c>
      <c r="BC38" s="472">
        <f t="shared" si="53"/>
        <v>0</v>
      </c>
      <c r="BD38" s="472">
        <f t="shared" si="54"/>
        <v>0</v>
      </c>
      <c r="BE38" s="472">
        <f t="shared" si="55"/>
        <v>0</v>
      </c>
      <c r="BF38" s="472">
        <f t="shared" si="56"/>
        <v>0</v>
      </c>
      <c r="BG38" s="472">
        <f t="shared" si="57"/>
        <v>0</v>
      </c>
      <c r="BH38" s="472">
        <f t="shared" si="58"/>
        <v>0</v>
      </c>
      <c r="BI38" s="472">
        <f t="shared" si="59"/>
        <v>0</v>
      </c>
      <c r="BJ38" s="472">
        <f t="shared" si="60"/>
        <v>0</v>
      </c>
      <c r="BK38" s="472">
        <f t="shared" si="61"/>
        <v>0</v>
      </c>
      <c r="BL38" s="472">
        <f t="shared" si="62"/>
        <v>0</v>
      </c>
      <c r="BM38" s="472">
        <f t="shared" si="63"/>
        <v>0</v>
      </c>
      <c r="BN38" s="472">
        <f t="shared" si="64"/>
        <v>0</v>
      </c>
      <c r="BO38" s="472">
        <f t="shared" si="65"/>
        <v>0</v>
      </c>
      <c r="BP38" s="472">
        <f t="shared" si="66"/>
        <v>0</v>
      </c>
      <c r="BQ38" s="472">
        <f t="shared" si="67"/>
        <v>0</v>
      </c>
      <c r="BR38" s="472">
        <f t="shared" si="68"/>
        <v>0</v>
      </c>
      <c r="BS38" s="472">
        <f t="shared" si="69"/>
        <v>0</v>
      </c>
      <c r="BT38" s="472">
        <f t="shared" si="70"/>
        <v>0</v>
      </c>
      <c r="BU38" s="472">
        <f t="shared" si="71"/>
        <v>0</v>
      </c>
      <c r="BV38" s="472">
        <f t="shared" si="72"/>
        <v>0</v>
      </c>
      <c r="BW38" s="472">
        <f t="shared" si="73"/>
        <v>0</v>
      </c>
      <c r="BX38" s="472">
        <f t="shared" si="74"/>
        <v>0</v>
      </c>
      <c r="BY38" s="472">
        <f t="shared" si="75"/>
        <v>0</v>
      </c>
      <c r="BZ38" s="472">
        <f t="shared" si="76"/>
        <v>0</v>
      </c>
      <c r="CA38" s="472">
        <f t="shared" si="77"/>
        <v>0</v>
      </c>
      <c r="CB38" s="472">
        <f t="shared" si="82"/>
        <v>0</v>
      </c>
    </row>
    <row r="39" spans="2:80" s="74" customFormat="1" ht="18.75" customHeight="1">
      <c r="B39" s="480"/>
      <c r="C39" s="481" t="s">
        <v>124</v>
      </c>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3">
        <f t="shared" si="78"/>
        <v>0</v>
      </c>
      <c r="AP39" s="470">
        <f t="shared" si="79"/>
        <v>0</v>
      </c>
      <c r="AQ39" s="471" t="str">
        <f t="shared" si="80"/>
        <v>～</v>
      </c>
      <c r="AR39" s="472">
        <f t="shared" si="81"/>
        <v>0</v>
      </c>
      <c r="AS39" s="472">
        <f t="shared" si="43"/>
        <v>0</v>
      </c>
      <c r="AT39" s="472">
        <f t="shared" si="44"/>
        <v>0</v>
      </c>
      <c r="AU39" s="472">
        <f t="shared" si="45"/>
        <v>0</v>
      </c>
      <c r="AV39" s="472">
        <f t="shared" si="46"/>
        <v>0</v>
      </c>
      <c r="AW39" s="472">
        <f t="shared" si="47"/>
        <v>0</v>
      </c>
      <c r="AX39" s="472">
        <f t="shared" si="48"/>
        <v>0</v>
      </c>
      <c r="AY39" s="472">
        <f t="shared" si="49"/>
        <v>0</v>
      </c>
      <c r="AZ39" s="472">
        <f t="shared" si="50"/>
        <v>0</v>
      </c>
      <c r="BA39" s="472">
        <f t="shared" si="51"/>
        <v>0</v>
      </c>
      <c r="BB39" s="472">
        <f t="shared" si="52"/>
        <v>0</v>
      </c>
      <c r="BC39" s="472">
        <f t="shared" si="53"/>
        <v>0</v>
      </c>
      <c r="BD39" s="472">
        <f t="shared" si="54"/>
        <v>0</v>
      </c>
      <c r="BE39" s="472">
        <f t="shared" si="55"/>
        <v>0</v>
      </c>
      <c r="BF39" s="472">
        <f t="shared" si="56"/>
        <v>0</v>
      </c>
      <c r="BG39" s="472">
        <f t="shared" si="57"/>
        <v>0</v>
      </c>
      <c r="BH39" s="472">
        <f t="shared" si="58"/>
        <v>0</v>
      </c>
      <c r="BI39" s="472">
        <f t="shared" si="59"/>
        <v>0</v>
      </c>
      <c r="BJ39" s="472">
        <f t="shared" si="60"/>
        <v>0</v>
      </c>
      <c r="BK39" s="472">
        <f t="shared" si="61"/>
        <v>0</v>
      </c>
      <c r="BL39" s="472">
        <f t="shared" si="62"/>
        <v>0</v>
      </c>
      <c r="BM39" s="472">
        <f t="shared" si="63"/>
        <v>0</v>
      </c>
      <c r="BN39" s="472">
        <f t="shared" si="64"/>
        <v>0</v>
      </c>
      <c r="BO39" s="472">
        <f t="shared" si="65"/>
        <v>0</v>
      </c>
      <c r="BP39" s="472">
        <f t="shared" si="66"/>
        <v>0</v>
      </c>
      <c r="BQ39" s="472">
        <f t="shared" si="67"/>
        <v>0</v>
      </c>
      <c r="BR39" s="472">
        <f t="shared" si="68"/>
        <v>0</v>
      </c>
      <c r="BS39" s="472">
        <f t="shared" si="69"/>
        <v>0</v>
      </c>
      <c r="BT39" s="472">
        <f t="shared" si="70"/>
        <v>0</v>
      </c>
      <c r="BU39" s="472">
        <f t="shared" si="71"/>
        <v>0</v>
      </c>
      <c r="BV39" s="472">
        <f t="shared" si="72"/>
        <v>0</v>
      </c>
      <c r="BW39" s="472">
        <f t="shared" si="73"/>
        <v>0</v>
      </c>
      <c r="BX39" s="472">
        <f t="shared" si="74"/>
        <v>0</v>
      </c>
      <c r="BY39" s="472">
        <f t="shared" si="75"/>
        <v>0</v>
      </c>
      <c r="BZ39" s="472">
        <f t="shared" si="76"/>
        <v>0</v>
      </c>
      <c r="CA39" s="472">
        <f t="shared" si="77"/>
        <v>0</v>
      </c>
      <c r="CB39" s="472">
        <f t="shared" si="82"/>
        <v>0</v>
      </c>
    </row>
    <row r="40" spans="2:80" s="74" customFormat="1" ht="18.75" customHeight="1">
      <c r="B40" s="480"/>
      <c r="C40" s="481" t="s">
        <v>124</v>
      </c>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3">
        <f t="shared" si="78"/>
        <v>0</v>
      </c>
      <c r="AP40" s="470">
        <f t="shared" si="79"/>
        <v>0</v>
      </c>
      <c r="AQ40" s="471" t="str">
        <f t="shared" si="80"/>
        <v>～</v>
      </c>
      <c r="AR40" s="472">
        <f t="shared" si="81"/>
        <v>0</v>
      </c>
      <c r="AS40" s="472">
        <f t="shared" si="43"/>
        <v>0</v>
      </c>
      <c r="AT40" s="472">
        <f t="shared" si="44"/>
        <v>0</v>
      </c>
      <c r="AU40" s="472">
        <f t="shared" si="45"/>
        <v>0</v>
      </c>
      <c r="AV40" s="472">
        <f t="shared" si="46"/>
        <v>0</v>
      </c>
      <c r="AW40" s="472">
        <f t="shared" si="47"/>
        <v>0</v>
      </c>
      <c r="AX40" s="472">
        <f t="shared" si="48"/>
        <v>0</v>
      </c>
      <c r="AY40" s="472">
        <f t="shared" si="49"/>
        <v>0</v>
      </c>
      <c r="AZ40" s="472">
        <f t="shared" si="50"/>
        <v>0</v>
      </c>
      <c r="BA40" s="472">
        <f t="shared" si="51"/>
        <v>0</v>
      </c>
      <c r="BB40" s="472">
        <f t="shared" si="52"/>
        <v>0</v>
      </c>
      <c r="BC40" s="472">
        <f t="shared" si="53"/>
        <v>0</v>
      </c>
      <c r="BD40" s="472">
        <f t="shared" si="54"/>
        <v>0</v>
      </c>
      <c r="BE40" s="472">
        <f t="shared" si="55"/>
        <v>0</v>
      </c>
      <c r="BF40" s="472">
        <f t="shared" si="56"/>
        <v>0</v>
      </c>
      <c r="BG40" s="472">
        <f t="shared" si="57"/>
        <v>0</v>
      </c>
      <c r="BH40" s="472">
        <f t="shared" si="58"/>
        <v>0</v>
      </c>
      <c r="BI40" s="472">
        <f t="shared" si="59"/>
        <v>0</v>
      </c>
      <c r="BJ40" s="472">
        <f t="shared" si="60"/>
        <v>0</v>
      </c>
      <c r="BK40" s="472">
        <f t="shared" si="61"/>
        <v>0</v>
      </c>
      <c r="BL40" s="472">
        <f t="shared" si="62"/>
        <v>0</v>
      </c>
      <c r="BM40" s="472">
        <f t="shared" si="63"/>
        <v>0</v>
      </c>
      <c r="BN40" s="472">
        <f t="shared" si="64"/>
        <v>0</v>
      </c>
      <c r="BO40" s="472">
        <f t="shared" si="65"/>
        <v>0</v>
      </c>
      <c r="BP40" s="472">
        <f t="shared" si="66"/>
        <v>0</v>
      </c>
      <c r="BQ40" s="472">
        <f t="shared" si="67"/>
        <v>0</v>
      </c>
      <c r="BR40" s="472">
        <f t="shared" si="68"/>
        <v>0</v>
      </c>
      <c r="BS40" s="472">
        <f t="shared" si="69"/>
        <v>0</v>
      </c>
      <c r="BT40" s="472">
        <f t="shared" si="70"/>
        <v>0</v>
      </c>
      <c r="BU40" s="472">
        <f t="shared" si="71"/>
        <v>0</v>
      </c>
      <c r="BV40" s="472">
        <f t="shared" si="72"/>
        <v>0</v>
      </c>
      <c r="BW40" s="472">
        <f t="shared" si="73"/>
        <v>0</v>
      </c>
      <c r="BX40" s="472">
        <f t="shared" si="74"/>
        <v>0</v>
      </c>
      <c r="BY40" s="472">
        <f t="shared" si="75"/>
        <v>0</v>
      </c>
      <c r="BZ40" s="472">
        <f t="shared" si="76"/>
        <v>0</v>
      </c>
      <c r="CA40" s="472">
        <f t="shared" si="77"/>
        <v>0</v>
      </c>
      <c r="CB40" s="472">
        <f t="shared" si="82"/>
        <v>0</v>
      </c>
    </row>
    <row r="41" spans="2:80" ht="18.75" customHeight="1">
      <c r="B41" s="484"/>
      <c r="C41" s="485" t="s">
        <v>124</v>
      </c>
      <c r="D41" s="486"/>
      <c r="E41" s="486"/>
      <c r="F41" s="486"/>
      <c r="G41" s="486"/>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6"/>
      <c r="AI41" s="486"/>
      <c r="AJ41" s="486"/>
      <c r="AK41" s="486"/>
      <c r="AL41" s="486"/>
      <c r="AM41" s="486"/>
      <c r="AN41" s="487">
        <f t="shared" si="78"/>
        <v>0</v>
      </c>
      <c r="AP41" s="473">
        <f t="shared" si="79"/>
        <v>0</v>
      </c>
      <c r="AQ41" s="474" t="str">
        <f t="shared" si="80"/>
        <v>～</v>
      </c>
      <c r="AR41" s="475">
        <f t="shared" si="81"/>
        <v>0</v>
      </c>
      <c r="AS41" s="475">
        <f t="shared" si="43"/>
        <v>0</v>
      </c>
      <c r="AT41" s="475">
        <f t="shared" si="44"/>
        <v>0</v>
      </c>
      <c r="AU41" s="475">
        <f t="shared" si="45"/>
        <v>0</v>
      </c>
      <c r="AV41" s="475">
        <f t="shared" si="46"/>
        <v>0</v>
      </c>
      <c r="AW41" s="475">
        <f t="shared" si="47"/>
        <v>0</v>
      </c>
      <c r="AX41" s="475">
        <f t="shared" si="48"/>
        <v>0</v>
      </c>
      <c r="AY41" s="475">
        <f t="shared" si="49"/>
        <v>0</v>
      </c>
      <c r="AZ41" s="475">
        <f t="shared" si="50"/>
        <v>0</v>
      </c>
      <c r="BA41" s="475">
        <f t="shared" si="51"/>
        <v>0</v>
      </c>
      <c r="BB41" s="475">
        <f t="shared" si="52"/>
        <v>0</v>
      </c>
      <c r="BC41" s="475">
        <f t="shared" si="53"/>
        <v>0</v>
      </c>
      <c r="BD41" s="475">
        <f t="shared" si="54"/>
        <v>0</v>
      </c>
      <c r="BE41" s="475">
        <f t="shared" si="55"/>
        <v>0</v>
      </c>
      <c r="BF41" s="475">
        <f t="shared" si="56"/>
        <v>0</v>
      </c>
      <c r="BG41" s="475">
        <f t="shared" si="57"/>
        <v>0</v>
      </c>
      <c r="BH41" s="475">
        <f t="shared" si="58"/>
        <v>0</v>
      </c>
      <c r="BI41" s="475">
        <f t="shared" si="59"/>
        <v>0</v>
      </c>
      <c r="BJ41" s="475">
        <f t="shared" si="60"/>
        <v>0</v>
      </c>
      <c r="BK41" s="475">
        <f t="shared" si="61"/>
        <v>0</v>
      </c>
      <c r="BL41" s="475">
        <f t="shared" si="62"/>
        <v>0</v>
      </c>
      <c r="BM41" s="475">
        <f t="shared" si="63"/>
        <v>0</v>
      </c>
      <c r="BN41" s="475">
        <f t="shared" si="64"/>
        <v>0</v>
      </c>
      <c r="BO41" s="475">
        <f t="shared" si="65"/>
        <v>0</v>
      </c>
      <c r="BP41" s="475">
        <f t="shared" si="66"/>
        <v>0</v>
      </c>
      <c r="BQ41" s="475">
        <f t="shared" si="67"/>
        <v>0</v>
      </c>
      <c r="BR41" s="475">
        <f t="shared" si="68"/>
        <v>0</v>
      </c>
      <c r="BS41" s="475">
        <f t="shared" si="69"/>
        <v>0</v>
      </c>
      <c r="BT41" s="475">
        <f t="shared" si="70"/>
        <v>0</v>
      </c>
      <c r="BU41" s="475">
        <f t="shared" si="71"/>
        <v>0</v>
      </c>
      <c r="BV41" s="475">
        <f t="shared" si="72"/>
        <v>0</v>
      </c>
      <c r="BW41" s="475">
        <f t="shared" si="73"/>
        <v>0</v>
      </c>
      <c r="BX41" s="475">
        <f t="shared" si="74"/>
        <v>0</v>
      </c>
      <c r="BY41" s="475">
        <f t="shared" si="75"/>
        <v>0</v>
      </c>
      <c r="BZ41" s="475">
        <f t="shared" si="76"/>
        <v>0</v>
      </c>
      <c r="CA41" s="475">
        <f t="shared" si="77"/>
        <v>0</v>
      </c>
      <c r="CB41" s="475">
        <f t="shared" si="82"/>
        <v>0</v>
      </c>
    </row>
    <row r="42" spans="2:80" ht="18.75" customHeight="1">
      <c r="B42" s="217" t="s">
        <v>49</v>
      </c>
      <c r="C42" s="189"/>
      <c r="D42" s="277">
        <f>SUM(D27:D41)</f>
        <v>0</v>
      </c>
      <c r="E42" s="277">
        <f t="shared" ref="E42:AL42" si="83">SUM(E27:E41)</f>
        <v>0</v>
      </c>
      <c r="F42" s="277">
        <f t="shared" si="83"/>
        <v>0</v>
      </c>
      <c r="G42" s="277">
        <f t="shared" si="83"/>
        <v>0</v>
      </c>
      <c r="H42" s="277">
        <f t="shared" si="83"/>
        <v>0</v>
      </c>
      <c r="I42" s="277">
        <f t="shared" si="83"/>
        <v>0</v>
      </c>
      <c r="J42" s="277">
        <f t="shared" si="83"/>
        <v>0</v>
      </c>
      <c r="K42" s="277">
        <f t="shared" si="83"/>
        <v>0</v>
      </c>
      <c r="L42" s="277">
        <f t="shared" si="83"/>
        <v>0</v>
      </c>
      <c r="M42" s="277">
        <f t="shared" si="83"/>
        <v>0</v>
      </c>
      <c r="N42" s="277">
        <f t="shared" si="83"/>
        <v>0</v>
      </c>
      <c r="O42" s="277">
        <f t="shared" si="83"/>
        <v>0</v>
      </c>
      <c r="P42" s="277">
        <f t="shared" si="83"/>
        <v>0</v>
      </c>
      <c r="Q42" s="277">
        <f t="shared" si="83"/>
        <v>0</v>
      </c>
      <c r="R42" s="277">
        <f t="shared" si="83"/>
        <v>0</v>
      </c>
      <c r="S42" s="277">
        <f t="shared" si="83"/>
        <v>0</v>
      </c>
      <c r="T42" s="277">
        <f t="shared" si="83"/>
        <v>0</v>
      </c>
      <c r="U42" s="277">
        <f t="shared" si="83"/>
        <v>0</v>
      </c>
      <c r="V42" s="277">
        <f t="shared" si="83"/>
        <v>0</v>
      </c>
      <c r="W42" s="277">
        <f t="shared" si="83"/>
        <v>0</v>
      </c>
      <c r="X42" s="277">
        <f t="shared" si="83"/>
        <v>0</v>
      </c>
      <c r="Y42" s="277">
        <f t="shared" si="83"/>
        <v>0</v>
      </c>
      <c r="Z42" s="277">
        <f t="shared" si="83"/>
        <v>0</v>
      </c>
      <c r="AA42" s="277">
        <f t="shared" si="83"/>
        <v>0</v>
      </c>
      <c r="AB42" s="277">
        <f t="shared" si="83"/>
        <v>0</v>
      </c>
      <c r="AC42" s="277">
        <f t="shared" si="83"/>
        <v>0</v>
      </c>
      <c r="AD42" s="277">
        <f t="shared" si="83"/>
        <v>0</v>
      </c>
      <c r="AE42" s="277">
        <f t="shared" si="83"/>
        <v>0</v>
      </c>
      <c r="AF42" s="277">
        <f t="shared" si="83"/>
        <v>0</v>
      </c>
      <c r="AG42" s="277">
        <f t="shared" si="83"/>
        <v>0</v>
      </c>
      <c r="AH42" s="277">
        <f t="shared" si="83"/>
        <v>0</v>
      </c>
      <c r="AI42" s="277">
        <f t="shared" si="83"/>
        <v>0</v>
      </c>
      <c r="AJ42" s="277">
        <f t="shared" si="83"/>
        <v>0</v>
      </c>
      <c r="AK42" s="277">
        <f t="shared" si="83"/>
        <v>0</v>
      </c>
      <c r="AL42" s="277">
        <f t="shared" si="83"/>
        <v>0</v>
      </c>
      <c r="AM42" s="277">
        <f>SUM(AM27:AM41)</f>
        <v>0</v>
      </c>
      <c r="AN42" s="277">
        <f>SUM(AN27:AN41)</f>
        <v>0</v>
      </c>
      <c r="AP42" s="198" t="s">
        <v>49</v>
      </c>
      <c r="AQ42" s="190"/>
      <c r="AR42" s="282">
        <f t="shared" ref="AR42" si="84">SUM(AR27:AR41)</f>
        <v>0</v>
      </c>
      <c r="AS42" s="282">
        <f t="shared" ref="AS42" si="85">SUM(AS27:AS41)</f>
        <v>0</v>
      </c>
      <c r="AT42" s="282">
        <f t="shared" ref="AT42" si="86">SUM(AT27:AT41)</f>
        <v>0</v>
      </c>
      <c r="AU42" s="282">
        <f t="shared" ref="AU42" si="87">SUM(AU27:AU41)</f>
        <v>0</v>
      </c>
      <c r="AV42" s="282">
        <f t="shared" ref="AV42" si="88">SUM(AV27:AV41)</f>
        <v>0</v>
      </c>
      <c r="AW42" s="282">
        <f t="shared" ref="AW42" si="89">SUM(AW27:AW41)</f>
        <v>0</v>
      </c>
      <c r="AX42" s="282">
        <f t="shared" ref="AX42" si="90">SUM(AX27:AX41)</f>
        <v>0</v>
      </c>
      <c r="AY42" s="282">
        <f t="shared" ref="AY42" si="91">SUM(AY27:AY41)</f>
        <v>0</v>
      </c>
      <c r="AZ42" s="282">
        <f t="shared" ref="AZ42" si="92">SUM(AZ27:AZ41)</f>
        <v>0</v>
      </c>
      <c r="BA42" s="282">
        <f t="shared" ref="BA42" si="93">SUM(BA27:BA41)</f>
        <v>0</v>
      </c>
      <c r="BB42" s="282">
        <f t="shared" ref="BB42" si="94">SUM(BB27:BB41)</f>
        <v>0</v>
      </c>
      <c r="BC42" s="282">
        <f t="shared" ref="BC42" si="95">SUM(BC27:BC41)</f>
        <v>0</v>
      </c>
      <c r="BD42" s="282">
        <f t="shared" ref="BD42" si="96">SUM(BD27:BD41)</f>
        <v>0</v>
      </c>
      <c r="BE42" s="282">
        <f t="shared" ref="BE42" si="97">SUM(BE27:BE41)</f>
        <v>0</v>
      </c>
      <c r="BF42" s="282">
        <f t="shared" ref="BF42" si="98">SUM(BF27:BF41)</f>
        <v>0</v>
      </c>
      <c r="BG42" s="282">
        <f t="shared" ref="BG42" si="99">SUM(BG27:BG41)</f>
        <v>0</v>
      </c>
      <c r="BH42" s="282">
        <f t="shared" ref="BH42" si="100">SUM(BH27:BH41)</f>
        <v>0</v>
      </c>
      <c r="BI42" s="282">
        <f t="shared" ref="BI42" si="101">SUM(BI27:BI41)</f>
        <v>0</v>
      </c>
      <c r="BJ42" s="282">
        <f t="shared" ref="BJ42" si="102">SUM(BJ27:BJ41)</f>
        <v>0</v>
      </c>
      <c r="BK42" s="282">
        <f t="shared" ref="BK42" si="103">SUM(BK27:BK41)</f>
        <v>0</v>
      </c>
      <c r="BL42" s="282">
        <f t="shared" ref="BL42" si="104">SUM(BL27:BL41)</f>
        <v>0</v>
      </c>
      <c r="BM42" s="282">
        <f t="shared" ref="BM42" si="105">SUM(BM27:BM41)</f>
        <v>0</v>
      </c>
      <c r="BN42" s="282">
        <f t="shared" ref="BN42" si="106">SUM(BN27:BN41)</f>
        <v>0</v>
      </c>
      <c r="BO42" s="282">
        <f t="shared" ref="BO42" si="107">SUM(BO27:BO41)</f>
        <v>0</v>
      </c>
      <c r="BP42" s="282">
        <f t="shared" ref="BP42" si="108">SUM(BP27:BP41)</f>
        <v>0</v>
      </c>
      <c r="BQ42" s="282">
        <f t="shared" ref="BQ42" si="109">SUM(BQ27:BQ41)</f>
        <v>0</v>
      </c>
      <c r="BR42" s="282">
        <f t="shared" ref="BR42" si="110">SUM(BR27:BR41)</f>
        <v>0</v>
      </c>
      <c r="BS42" s="282">
        <f t="shared" ref="BS42" si="111">SUM(BS27:BS41)</f>
        <v>0</v>
      </c>
      <c r="BT42" s="282">
        <f t="shared" ref="BT42" si="112">SUM(BT27:BT41)</f>
        <v>0</v>
      </c>
      <c r="BU42" s="282">
        <f t="shared" ref="BU42" si="113">SUM(BU27:BU41)</f>
        <v>0</v>
      </c>
      <c r="BV42" s="282">
        <f t="shared" ref="BV42" si="114">SUM(BV27:BV41)</f>
        <v>0</v>
      </c>
      <c r="BW42" s="282">
        <f t="shared" ref="BW42" si="115">SUM(BW27:BW41)</f>
        <v>0</v>
      </c>
      <c r="BX42" s="282">
        <f t="shared" ref="BX42" si="116">SUM(BX27:BX41)</f>
        <v>0</v>
      </c>
      <c r="BY42" s="282">
        <f t="shared" ref="BY42" si="117">SUM(BY27:BY41)</f>
        <v>0</v>
      </c>
      <c r="BZ42" s="282">
        <f t="shared" ref="BZ42" si="118">SUM(BZ27:BZ41)</f>
        <v>0</v>
      </c>
      <c r="CA42" s="282">
        <f>SUM(CA27:CA41)</f>
        <v>0</v>
      </c>
      <c r="CB42" s="282">
        <f>SUM(CB27:CB41)</f>
        <v>0</v>
      </c>
    </row>
    <row r="43" spans="2:80" ht="18.75" customHeight="1">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row>
    <row r="44" spans="2:80" ht="20.25" customHeight="1">
      <c r="B44" s="451" t="s">
        <v>382</v>
      </c>
      <c r="C44" s="279">
        <v>10</v>
      </c>
      <c r="D44" s="278" t="s">
        <v>310</v>
      </c>
      <c r="E44" s="72"/>
      <c r="G44" s="74"/>
      <c r="H44" s="74"/>
      <c r="I44" s="74"/>
      <c r="J44" s="74"/>
      <c r="AD44" s="73"/>
      <c r="AE44" s="73"/>
      <c r="AF44" s="73"/>
      <c r="AP44" s="131" t="str">
        <f>B44</f>
        <v>△△部門</v>
      </c>
      <c r="AQ44" s="659">
        <v>20</v>
      </c>
      <c r="AR44" s="285" t="s">
        <v>309</v>
      </c>
      <c r="AS44" s="286"/>
      <c r="AT44" s="284"/>
      <c r="AU44" s="452"/>
      <c r="AV44" s="452"/>
      <c r="AW44" s="452"/>
      <c r="AX44" s="452"/>
      <c r="AY44" s="284"/>
      <c r="AZ44" s="284"/>
      <c r="BA44" s="284"/>
      <c r="BB44" s="284"/>
      <c r="BC44" s="284"/>
      <c r="BD44" s="284"/>
      <c r="BE44" s="284"/>
      <c r="BF44" s="284"/>
      <c r="BG44" s="284"/>
      <c r="BH44" s="284"/>
      <c r="BI44" s="284"/>
      <c r="BJ44" s="284"/>
      <c r="BK44" s="284"/>
      <c r="BL44" s="284"/>
      <c r="BM44" s="284"/>
      <c r="BN44" s="284"/>
      <c r="BO44" s="284"/>
      <c r="BP44" s="284"/>
      <c r="BQ44" s="284"/>
      <c r="BR44" s="452"/>
      <c r="BS44" s="452"/>
      <c r="BT44" s="452"/>
      <c r="BU44" s="284"/>
      <c r="BV44" s="284"/>
      <c r="BW44" s="284"/>
      <c r="BX44" s="284"/>
      <c r="BY44" s="284"/>
      <c r="BZ44" s="284"/>
      <c r="CA44" s="284"/>
      <c r="CB44" s="284"/>
    </row>
    <row r="45" spans="2:80" ht="18.75" customHeight="1">
      <c r="B45" s="1112" t="s">
        <v>62</v>
      </c>
      <c r="C45" s="1100" t="s">
        <v>45</v>
      </c>
      <c r="D45" s="1100" t="s">
        <v>17</v>
      </c>
      <c r="E45" s="1100"/>
      <c r="F45" s="1100"/>
      <c r="G45" s="1100" t="s">
        <v>4</v>
      </c>
      <c r="H45" s="1100"/>
      <c r="I45" s="1100"/>
      <c r="J45" s="1100" t="s">
        <v>2</v>
      </c>
      <c r="K45" s="1100"/>
      <c r="L45" s="1100"/>
      <c r="M45" s="1100" t="s">
        <v>3</v>
      </c>
      <c r="N45" s="1100"/>
      <c r="O45" s="1100"/>
      <c r="P45" s="1100" t="s">
        <v>5</v>
      </c>
      <c r="Q45" s="1100"/>
      <c r="R45" s="1100"/>
      <c r="S45" s="1100" t="s">
        <v>6</v>
      </c>
      <c r="T45" s="1100"/>
      <c r="U45" s="1100"/>
      <c r="V45" s="1100" t="s">
        <v>7</v>
      </c>
      <c r="W45" s="1100"/>
      <c r="X45" s="1100"/>
      <c r="Y45" s="1100" t="s">
        <v>8</v>
      </c>
      <c r="Z45" s="1100"/>
      <c r="AA45" s="1100"/>
      <c r="AB45" s="1100" t="s">
        <v>9</v>
      </c>
      <c r="AC45" s="1100"/>
      <c r="AD45" s="1100"/>
      <c r="AE45" s="1100" t="s">
        <v>10</v>
      </c>
      <c r="AF45" s="1100"/>
      <c r="AG45" s="1100"/>
      <c r="AH45" s="1100" t="s">
        <v>11</v>
      </c>
      <c r="AI45" s="1100"/>
      <c r="AJ45" s="1100"/>
      <c r="AK45" s="1100" t="s">
        <v>1</v>
      </c>
      <c r="AL45" s="1100"/>
      <c r="AM45" s="1100"/>
      <c r="AN45" s="1107" t="s">
        <v>49</v>
      </c>
      <c r="AP45" s="1095" t="s">
        <v>62</v>
      </c>
      <c r="AQ45" s="1076" t="s">
        <v>45</v>
      </c>
      <c r="AR45" s="1117" t="s">
        <v>17</v>
      </c>
      <c r="AS45" s="1117"/>
      <c r="AT45" s="1117"/>
      <c r="AU45" s="1117" t="s">
        <v>4</v>
      </c>
      <c r="AV45" s="1117"/>
      <c r="AW45" s="1117"/>
      <c r="AX45" s="1117" t="s">
        <v>2</v>
      </c>
      <c r="AY45" s="1117"/>
      <c r="AZ45" s="1117"/>
      <c r="BA45" s="1117" t="s">
        <v>3</v>
      </c>
      <c r="BB45" s="1117"/>
      <c r="BC45" s="1117"/>
      <c r="BD45" s="1117" t="s">
        <v>5</v>
      </c>
      <c r="BE45" s="1117"/>
      <c r="BF45" s="1117"/>
      <c r="BG45" s="1117" t="s">
        <v>6</v>
      </c>
      <c r="BH45" s="1117"/>
      <c r="BI45" s="1117"/>
      <c r="BJ45" s="1117" t="s">
        <v>7</v>
      </c>
      <c r="BK45" s="1117"/>
      <c r="BL45" s="1117"/>
      <c r="BM45" s="1117" t="s">
        <v>8</v>
      </c>
      <c r="BN45" s="1117"/>
      <c r="BO45" s="1117"/>
      <c r="BP45" s="1117" t="s">
        <v>9</v>
      </c>
      <c r="BQ45" s="1117"/>
      <c r="BR45" s="1117"/>
      <c r="BS45" s="1117" t="s">
        <v>10</v>
      </c>
      <c r="BT45" s="1117"/>
      <c r="BU45" s="1117"/>
      <c r="BV45" s="1117" t="s">
        <v>11</v>
      </c>
      <c r="BW45" s="1117"/>
      <c r="BX45" s="1117"/>
      <c r="BY45" s="1117" t="s">
        <v>1</v>
      </c>
      <c r="BZ45" s="1117"/>
      <c r="CA45" s="1117"/>
      <c r="CB45" s="1117" t="s">
        <v>49</v>
      </c>
    </row>
    <row r="46" spans="2:80" ht="18.75" customHeight="1">
      <c r="B46" s="1114"/>
      <c r="C46" s="1100"/>
      <c r="D46" s="197" t="s">
        <v>12</v>
      </c>
      <c r="E46" s="197" t="s">
        <v>13</v>
      </c>
      <c r="F46" s="197" t="s">
        <v>14</v>
      </c>
      <c r="G46" s="197" t="s">
        <v>12</v>
      </c>
      <c r="H46" s="197" t="s">
        <v>13</v>
      </c>
      <c r="I46" s="197" t="s">
        <v>14</v>
      </c>
      <c r="J46" s="197" t="s">
        <v>12</v>
      </c>
      <c r="K46" s="197" t="s">
        <v>13</v>
      </c>
      <c r="L46" s="197" t="s">
        <v>14</v>
      </c>
      <c r="M46" s="197" t="s">
        <v>12</v>
      </c>
      <c r="N46" s="197" t="s">
        <v>13</v>
      </c>
      <c r="O46" s="197" t="s">
        <v>14</v>
      </c>
      <c r="P46" s="197" t="s">
        <v>12</v>
      </c>
      <c r="Q46" s="197" t="s">
        <v>13</v>
      </c>
      <c r="R46" s="197" t="s">
        <v>14</v>
      </c>
      <c r="S46" s="197" t="s">
        <v>12</v>
      </c>
      <c r="T46" s="197" t="s">
        <v>13</v>
      </c>
      <c r="U46" s="197" t="s">
        <v>14</v>
      </c>
      <c r="V46" s="197" t="s">
        <v>12</v>
      </c>
      <c r="W46" s="197" t="s">
        <v>13</v>
      </c>
      <c r="X46" s="197" t="s">
        <v>14</v>
      </c>
      <c r="Y46" s="197" t="s">
        <v>12</v>
      </c>
      <c r="Z46" s="197" t="s">
        <v>13</v>
      </c>
      <c r="AA46" s="197" t="s">
        <v>14</v>
      </c>
      <c r="AB46" s="197" t="s">
        <v>12</v>
      </c>
      <c r="AC46" s="197" t="s">
        <v>13</v>
      </c>
      <c r="AD46" s="197" t="s">
        <v>14</v>
      </c>
      <c r="AE46" s="197" t="s">
        <v>12</v>
      </c>
      <c r="AF46" s="197" t="s">
        <v>13</v>
      </c>
      <c r="AG46" s="197" t="s">
        <v>14</v>
      </c>
      <c r="AH46" s="197" t="s">
        <v>12</v>
      </c>
      <c r="AI46" s="197" t="s">
        <v>13</v>
      </c>
      <c r="AJ46" s="197" t="s">
        <v>14</v>
      </c>
      <c r="AK46" s="197" t="s">
        <v>12</v>
      </c>
      <c r="AL46" s="197" t="s">
        <v>13</v>
      </c>
      <c r="AM46" s="197" t="s">
        <v>14</v>
      </c>
      <c r="AN46" s="1108"/>
      <c r="AP46" s="1095"/>
      <c r="AQ46" s="1076"/>
      <c r="AR46" s="287" t="s">
        <v>12</v>
      </c>
      <c r="AS46" s="287" t="s">
        <v>13</v>
      </c>
      <c r="AT46" s="287" t="s">
        <v>14</v>
      </c>
      <c r="AU46" s="287" t="s">
        <v>12</v>
      </c>
      <c r="AV46" s="287" t="s">
        <v>13</v>
      </c>
      <c r="AW46" s="287" t="s">
        <v>14</v>
      </c>
      <c r="AX46" s="287" t="s">
        <v>12</v>
      </c>
      <c r="AY46" s="287" t="s">
        <v>13</v>
      </c>
      <c r="AZ46" s="287" t="s">
        <v>14</v>
      </c>
      <c r="BA46" s="287" t="s">
        <v>12</v>
      </c>
      <c r="BB46" s="287" t="s">
        <v>13</v>
      </c>
      <c r="BC46" s="287" t="s">
        <v>14</v>
      </c>
      <c r="BD46" s="287" t="s">
        <v>12</v>
      </c>
      <c r="BE46" s="287" t="s">
        <v>13</v>
      </c>
      <c r="BF46" s="287" t="s">
        <v>14</v>
      </c>
      <c r="BG46" s="287" t="s">
        <v>12</v>
      </c>
      <c r="BH46" s="287" t="s">
        <v>13</v>
      </c>
      <c r="BI46" s="287" t="s">
        <v>14</v>
      </c>
      <c r="BJ46" s="287" t="s">
        <v>12</v>
      </c>
      <c r="BK46" s="287" t="s">
        <v>13</v>
      </c>
      <c r="BL46" s="287" t="s">
        <v>14</v>
      </c>
      <c r="BM46" s="287" t="s">
        <v>12</v>
      </c>
      <c r="BN46" s="287" t="s">
        <v>13</v>
      </c>
      <c r="BO46" s="287" t="s">
        <v>14</v>
      </c>
      <c r="BP46" s="287" t="s">
        <v>12</v>
      </c>
      <c r="BQ46" s="287" t="s">
        <v>13</v>
      </c>
      <c r="BR46" s="287" t="s">
        <v>14</v>
      </c>
      <c r="BS46" s="287" t="s">
        <v>12</v>
      </c>
      <c r="BT46" s="287" t="s">
        <v>13</v>
      </c>
      <c r="BU46" s="287" t="s">
        <v>14</v>
      </c>
      <c r="BV46" s="287" t="s">
        <v>12</v>
      </c>
      <c r="BW46" s="287" t="s">
        <v>13</v>
      </c>
      <c r="BX46" s="287" t="s">
        <v>14</v>
      </c>
      <c r="BY46" s="287" t="s">
        <v>12</v>
      </c>
      <c r="BZ46" s="287" t="s">
        <v>13</v>
      </c>
      <c r="CA46" s="287" t="s">
        <v>14</v>
      </c>
      <c r="CB46" s="1117"/>
    </row>
    <row r="47" spans="2:80" s="74" customFormat="1" ht="18.75" customHeight="1">
      <c r="B47" s="476"/>
      <c r="C47" s="477" t="s">
        <v>124</v>
      </c>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c r="AJ47" s="478"/>
      <c r="AK47" s="478"/>
      <c r="AL47" s="478"/>
      <c r="AM47" s="478"/>
      <c r="AN47" s="479">
        <f>SUM(D47:AM47)</f>
        <v>0</v>
      </c>
      <c r="AP47" s="467">
        <f>B47</f>
        <v>0</v>
      </c>
      <c r="AQ47" s="468" t="str">
        <f>C47</f>
        <v>～</v>
      </c>
      <c r="AR47" s="469">
        <f>D47*$AQ$4/10</f>
        <v>0</v>
      </c>
      <c r="AS47" s="469">
        <f t="shared" ref="AS47:AS61" si="119">E47*$AQ$4/10</f>
        <v>0</v>
      </c>
      <c r="AT47" s="469">
        <f t="shared" ref="AT47:AT61" si="120">F47*$AQ$4/10</f>
        <v>0</v>
      </c>
      <c r="AU47" s="469">
        <f t="shared" ref="AU47:AU61" si="121">G47*$AQ$4/10</f>
        <v>0</v>
      </c>
      <c r="AV47" s="469">
        <f t="shared" ref="AV47:AV61" si="122">H47*$AQ$4/10</f>
        <v>0</v>
      </c>
      <c r="AW47" s="469">
        <f t="shared" ref="AW47:AW61" si="123">I47*$AQ$4/10</f>
        <v>0</v>
      </c>
      <c r="AX47" s="469">
        <f t="shared" ref="AX47:AX61" si="124">J47*$AQ$4/10</f>
        <v>0</v>
      </c>
      <c r="AY47" s="469">
        <f t="shared" ref="AY47:AY61" si="125">K47*$AQ$4/10</f>
        <v>0</v>
      </c>
      <c r="AZ47" s="469">
        <f t="shared" ref="AZ47:AZ61" si="126">L47*$AQ$4/10</f>
        <v>0</v>
      </c>
      <c r="BA47" s="469">
        <f t="shared" ref="BA47:BA61" si="127">M47*$AQ$4/10</f>
        <v>0</v>
      </c>
      <c r="BB47" s="469">
        <f t="shared" ref="BB47:BB61" si="128">N47*$AQ$4/10</f>
        <v>0</v>
      </c>
      <c r="BC47" s="469">
        <f t="shared" ref="BC47:BC61" si="129">O47*$AQ$4/10</f>
        <v>0</v>
      </c>
      <c r="BD47" s="469">
        <f t="shared" ref="BD47:BD61" si="130">P47*$AQ$4/10</f>
        <v>0</v>
      </c>
      <c r="BE47" s="469">
        <f t="shared" ref="BE47:BE61" si="131">Q47*$AQ$4/10</f>
        <v>0</v>
      </c>
      <c r="BF47" s="469">
        <f t="shared" ref="BF47:BF61" si="132">R47*$AQ$4/10</f>
        <v>0</v>
      </c>
      <c r="BG47" s="469">
        <f t="shared" ref="BG47:BG61" si="133">S47*$AQ$4/10</f>
        <v>0</v>
      </c>
      <c r="BH47" s="469">
        <f t="shared" ref="BH47:BH61" si="134">T47*$AQ$4/10</f>
        <v>0</v>
      </c>
      <c r="BI47" s="469">
        <f t="shared" ref="BI47:BI61" si="135">U47*$AQ$4/10</f>
        <v>0</v>
      </c>
      <c r="BJ47" s="469">
        <f t="shared" ref="BJ47:BJ61" si="136">V47*$AQ$4/10</f>
        <v>0</v>
      </c>
      <c r="BK47" s="469">
        <f t="shared" ref="BK47:BK61" si="137">W47*$AQ$4/10</f>
        <v>0</v>
      </c>
      <c r="BL47" s="469">
        <f t="shared" ref="BL47:BL61" si="138">X47*$AQ$4/10</f>
        <v>0</v>
      </c>
      <c r="BM47" s="469">
        <f t="shared" ref="BM47:BM61" si="139">Y47*$AQ$4/10</f>
        <v>0</v>
      </c>
      <c r="BN47" s="469">
        <f t="shared" ref="BN47:BN61" si="140">Z47*$AQ$4/10</f>
        <v>0</v>
      </c>
      <c r="BO47" s="469">
        <f t="shared" ref="BO47:BO61" si="141">AA47*$AQ$4/10</f>
        <v>0</v>
      </c>
      <c r="BP47" s="469">
        <f t="shared" ref="BP47:BP61" si="142">AB47*$AQ$4/10</f>
        <v>0</v>
      </c>
      <c r="BQ47" s="469">
        <f t="shared" ref="BQ47:BQ61" si="143">AC47*$AQ$4/10</f>
        <v>0</v>
      </c>
      <c r="BR47" s="469">
        <f t="shared" ref="BR47:BR61" si="144">AD47*$AQ$4/10</f>
        <v>0</v>
      </c>
      <c r="BS47" s="469">
        <f t="shared" ref="BS47:BS61" si="145">AE47*$AQ$4/10</f>
        <v>0</v>
      </c>
      <c r="BT47" s="469">
        <f t="shared" ref="BT47:BT61" si="146">AF47*$AQ$4/10</f>
        <v>0</v>
      </c>
      <c r="BU47" s="469">
        <f t="shared" ref="BU47:BU61" si="147">AG47*$AQ$4/10</f>
        <v>0</v>
      </c>
      <c r="BV47" s="469">
        <f t="shared" ref="BV47:BV61" si="148">AH47*$AQ$4/10</f>
        <v>0</v>
      </c>
      <c r="BW47" s="469">
        <f t="shared" ref="BW47:BW61" si="149">AI47*$AQ$4/10</f>
        <v>0</v>
      </c>
      <c r="BX47" s="469">
        <f t="shared" ref="BX47:BX61" si="150">AJ47*$AQ$4/10</f>
        <v>0</v>
      </c>
      <c r="BY47" s="469">
        <f t="shared" ref="BY47:BY61" si="151">AK47*$AQ$4/10</f>
        <v>0</v>
      </c>
      <c r="BZ47" s="469">
        <f t="shared" ref="BZ47:BZ61" si="152">AL47*$AQ$4/10</f>
        <v>0</v>
      </c>
      <c r="CA47" s="469">
        <f t="shared" ref="CA47:CA61" si="153">AM47*$AQ$4/10</f>
        <v>0</v>
      </c>
      <c r="CB47" s="469">
        <f>AN47*$AQ$4/10</f>
        <v>0</v>
      </c>
    </row>
    <row r="48" spans="2:80" s="74" customFormat="1" ht="18.75" customHeight="1">
      <c r="B48" s="480"/>
      <c r="C48" s="481" t="s">
        <v>124</v>
      </c>
      <c r="D48" s="482"/>
      <c r="E48" s="482"/>
      <c r="F48" s="482"/>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N48" s="483">
        <f t="shared" ref="AN48:AN61" si="154">SUM(D48:AM48)</f>
        <v>0</v>
      </c>
      <c r="AP48" s="470">
        <f t="shared" ref="AP48:AP61" si="155">B48</f>
        <v>0</v>
      </c>
      <c r="AQ48" s="471" t="str">
        <f t="shared" ref="AQ48:AQ61" si="156">C48</f>
        <v>～</v>
      </c>
      <c r="AR48" s="472">
        <f t="shared" ref="AR48:AR61" si="157">D48*$AQ$4/10</f>
        <v>0</v>
      </c>
      <c r="AS48" s="472">
        <f t="shared" si="119"/>
        <v>0</v>
      </c>
      <c r="AT48" s="472">
        <f t="shared" si="120"/>
        <v>0</v>
      </c>
      <c r="AU48" s="472">
        <f t="shared" si="121"/>
        <v>0</v>
      </c>
      <c r="AV48" s="472">
        <f t="shared" si="122"/>
        <v>0</v>
      </c>
      <c r="AW48" s="472">
        <f t="shared" si="123"/>
        <v>0</v>
      </c>
      <c r="AX48" s="472">
        <f t="shared" si="124"/>
        <v>0</v>
      </c>
      <c r="AY48" s="472">
        <f t="shared" si="125"/>
        <v>0</v>
      </c>
      <c r="AZ48" s="472">
        <f t="shared" si="126"/>
        <v>0</v>
      </c>
      <c r="BA48" s="472">
        <f t="shared" si="127"/>
        <v>0</v>
      </c>
      <c r="BB48" s="472">
        <f t="shared" si="128"/>
        <v>0</v>
      </c>
      <c r="BC48" s="472">
        <f t="shared" si="129"/>
        <v>0</v>
      </c>
      <c r="BD48" s="472">
        <f t="shared" si="130"/>
        <v>0</v>
      </c>
      <c r="BE48" s="472">
        <f t="shared" si="131"/>
        <v>0</v>
      </c>
      <c r="BF48" s="472">
        <f t="shared" si="132"/>
        <v>0</v>
      </c>
      <c r="BG48" s="472">
        <f t="shared" si="133"/>
        <v>0</v>
      </c>
      <c r="BH48" s="472">
        <f t="shared" si="134"/>
        <v>0</v>
      </c>
      <c r="BI48" s="472">
        <f t="shared" si="135"/>
        <v>0</v>
      </c>
      <c r="BJ48" s="472">
        <f t="shared" si="136"/>
        <v>0</v>
      </c>
      <c r="BK48" s="472">
        <f t="shared" si="137"/>
        <v>0</v>
      </c>
      <c r="BL48" s="472">
        <f t="shared" si="138"/>
        <v>0</v>
      </c>
      <c r="BM48" s="472">
        <f t="shared" si="139"/>
        <v>0</v>
      </c>
      <c r="BN48" s="472">
        <f t="shared" si="140"/>
        <v>0</v>
      </c>
      <c r="BO48" s="472">
        <f t="shared" si="141"/>
        <v>0</v>
      </c>
      <c r="BP48" s="472">
        <f t="shared" si="142"/>
        <v>0</v>
      </c>
      <c r="BQ48" s="472">
        <f t="shared" si="143"/>
        <v>0</v>
      </c>
      <c r="BR48" s="472">
        <f t="shared" si="144"/>
        <v>0</v>
      </c>
      <c r="BS48" s="472">
        <f t="shared" si="145"/>
        <v>0</v>
      </c>
      <c r="BT48" s="472">
        <f t="shared" si="146"/>
        <v>0</v>
      </c>
      <c r="BU48" s="472">
        <f t="shared" si="147"/>
        <v>0</v>
      </c>
      <c r="BV48" s="472">
        <f t="shared" si="148"/>
        <v>0</v>
      </c>
      <c r="BW48" s="472">
        <f t="shared" si="149"/>
        <v>0</v>
      </c>
      <c r="BX48" s="472">
        <f t="shared" si="150"/>
        <v>0</v>
      </c>
      <c r="BY48" s="472">
        <f t="shared" si="151"/>
        <v>0</v>
      </c>
      <c r="BZ48" s="472">
        <f t="shared" si="152"/>
        <v>0</v>
      </c>
      <c r="CA48" s="472">
        <f t="shared" si="153"/>
        <v>0</v>
      </c>
      <c r="CB48" s="472">
        <f t="shared" ref="CB48:CB61" si="158">AN48*$AQ$4/10</f>
        <v>0</v>
      </c>
    </row>
    <row r="49" spans="2:80" s="74" customFormat="1" ht="18.75" customHeight="1">
      <c r="B49" s="480"/>
      <c r="C49" s="481" t="s">
        <v>124</v>
      </c>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3">
        <f t="shared" si="154"/>
        <v>0</v>
      </c>
      <c r="AP49" s="470">
        <f t="shared" si="155"/>
        <v>0</v>
      </c>
      <c r="AQ49" s="471" t="str">
        <f t="shared" si="156"/>
        <v>～</v>
      </c>
      <c r="AR49" s="472">
        <f t="shared" si="157"/>
        <v>0</v>
      </c>
      <c r="AS49" s="472">
        <f t="shared" si="119"/>
        <v>0</v>
      </c>
      <c r="AT49" s="472">
        <f t="shared" si="120"/>
        <v>0</v>
      </c>
      <c r="AU49" s="472">
        <f t="shared" si="121"/>
        <v>0</v>
      </c>
      <c r="AV49" s="472">
        <f t="shared" si="122"/>
        <v>0</v>
      </c>
      <c r="AW49" s="472">
        <f t="shared" si="123"/>
        <v>0</v>
      </c>
      <c r="AX49" s="472">
        <f t="shared" si="124"/>
        <v>0</v>
      </c>
      <c r="AY49" s="472">
        <f t="shared" si="125"/>
        <v>0</v>
      </c>
      <c r="AZ49" s="472">
        <f t="shared" si="126"/>
        <v>0</v>
      </c>
      <c r="BA49" s="472">
        <f t="shared" si="127"/>
        <v>0</v>
      </c>
      <c r="BB49" s="472">
        <f t="shared" si="128"/>
        <v>0</v>
      </c>
      <c r="BC49" s="472">
        <f t="shared" si="129"/>
        <v>0</v>
      </c>
      <c r="BD49" s="472">
        <f t="shared" si="130"/>
        <v>0</v>
      </c>
      <c r="BE49" s="472">
        <f t="shared" si="131"/>
        <v>0</v>
      </c>
      <c r="BF49" s="472">
        <f t="shared" si="132"/>
        <v>0</v>
      </c>
      <c r="BG49" s="472">
        <f t="shared" si="133"/>
        <v>0</v>
      </c>
      <c r="BH49" s="472">
        <f t="shared" si="134"/>
        <v>0</v>
      </c>
      <c r="BI49" s="472">
        <f t="shared" si="135"/>
        <v>0</v>
      </c>
      <c r="BJ49" s="472">
        <f t="shared" si="136"/>
        <v>0</v>
      </c>
      <c r="BK49" s="472">
        <f t="shared" si="137"/>
        <v>0</v>
      </c>
      <c r="BL49" s="472">
        <f t="shared" si="138"/>
        <v>0</v>
      </c>
      <c r="BM49" s="472">
        <f t="shared" si="139"/>
        <v>0</v>
      </c>
      <c r="BN49" s="472">
        <f t="shared" si="140"/>
        <v>0</v>
      </c>
      <c r="BO49" s="472">
        <f t="shared" si="141"/>
        <v>0</v>
      </c>
      <c r="BP49" s="472">
        <f t="shared" si="142"/>
        <v>0</v>
      </c>
      <c r="BQ49" s="472">
        <f t="shared" si="143"/>
        <v>0</v>
      </c>
      <c r="BR49" s="472">
        <f t="shared" si="144"/>
        <v>0</v>
      </c>
      <c r="BS49" s="472">
        <f t="shared" si="145"/>
        <v>0</v>
      </c>
      <c r="BT49" s="472">
        <f t="shared" si="146"/>
        <v>0</v>
      </c>
      <c r="BU49" s="472">
        <f t="shared" si="147"/>
        <v>0</v>
      </c>
      <c r="BV49" s="472">
        <f t="shared" si="148"/>
        <v>0</v>
      </c>
      <c r="BW49" s="472">
        <f t="shared" si="149"/>
        <v>0</v>
      </c>
      <c r="BX49" s="472">
        <f t="shared" si="150"/>
        <v>0</v>
      </c>
      <c r="BY49" s="472">
        <f t="shared" si="151"/>
        <v>0</v>
      </c>
      <c r="BZ49" s="472">
        <f t="shared" si="152"/>
        <v>0</v>
      </c>
      <c r="CA49" s="472">
        <f t="shared" si="153"/>
        <v>0</v>
      </c>
      <c r="CB49" s="472">
        <f t="shared" si="158"/>
        <v>0</v>
      </c>
    </row>
    <row r="50" spans="2:80" s="74" customFormat="1" ht="18.75" customHeight="1">
      <c r="B50" s="480"/>
      <c r="C50" s="481" t="s">
        <v>124</v>
      </c>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3">
        <f t="shared" si="154"/>
        <v>0</v>
      </c>
      <c r="AP50" s="470">
        <f t="shared" si="155"/>
        <v>0</v>
      </c>
      <c r="AQ50" s="471" t="str">
        <f t="shared" si="156"/>
        <v>～</v>
      </c>
      <c r="AR50" s="472">
        <f t="shared" si="157"/>
        <v>0</v>
      </c>
      <c r="AS50" s="472">
        <f t="shared" si="119"/>
        <v>0</v>
      </c>
      <c r="AT50" s="472">
        <f t="shared" si="120"/>
        <v>0</v>
      </c>
      <c r="AU50" s="472">
        <f t="shared" si="121"/>
        <v>0</v>
      </c>
      <c r="AV50" s="472">
        <f t="shared" si="122"/>
        <v>0</v>
      </c>
      <c r="AW50" s="472">
        <f t="shared" si="123"/>
        <v>0</v>
      </c>
      <c r="AX50" s="472">
        <f t="shared" si="124"/>
        <v>0</v>
      </c>
      <c r="AY50" s="472">
        <f t="shared" si="125"/>
        <v>0</v>
      </c>
      <c r="AZ50" s="472">
        <f t="shared" si="126"/>
        <v>0</v>
      </c>
      <c r="BA50" s="472">
        <f t="shared" si="127"/>
        <v>0</v>
      </c>
      <c r="BB50" s="472">
        <f t="shared" si="128"/>
        <v>0</v>
      </c>
      <c r="BC50" s="472">
        <f t="shared" si="129"/>
        <v>0</v>
      </c>
      <c r="BD50" s="472">
        <f t="shared" si="130"/>
        <v>0</v>
      </c>
      <c r="BE50" s="472">
        <f t="shared" si="131"/>
        <v>0</v>
      </c>
      <c r="BF50" s="472">
        <f t="shared" si="132"/>
        <v>0</v>
      </c>
      <c r="BG50" s="472">
        <f t="shared" si="133"/>
        <v>0</v>
      </c>
      <c r="BH50" s="472">
        <f t="shared" si="134"/>
        <v>0</v>
      </c>
      <c r="BI50" s="472">
        <f t="shared" si="135"/>
        <v>0</v>
      </c>
      <c r="BJ50" s="472">
        <f t="shared" si="136"/>
        <v>0</v>
      </c>
      <c r="BK50" s="472">
        <f t="shared" si="137"/>
        <v>0</v>
      </c>
      <c r="BL50" s="472">
        <f t="shared" si="138"/>
        <v>0</v>
      </c>
      <c r="BM50" s="472">
        <f t="shared" si="139"/>
        <v>0</v>
      </c>
      <c r="BN50" s="472">
        <f t="shared" si="140"/>
        <v>0</v>
      </c>
      <c r="BO50" s="472">
        <f t="shared" si="141"/>
        <v>0</v>
      </c>
      <c r="BP50" s="472">
        <f t="shared" si="142"/>
        <v>0</v>
      </c>
      <c r="BQ50" s="472">
        <f t="shared" si="143"/>
        <v>0</v>
      </c>
      <c r="BR50" s="472">
        <f t="shared" si="144"/>
        <v>0</v>
      </c>
      <c r="BS50" s="472">
        <f t="shared" si="145"/>
        <v>0</v>
      </c>
      <c r="BT50" s="472">
        <f t="shared" si="146"/>
        <v>0</v>
      </c>
      <c r="BU50" s="472">
        <f t="shared" si="147"/>
        <v>0</v>
      </c>
      <c r="BV50" s="472">
        <f t="shared" si="148"/>
        <v>0</v>
      </c>
      <c r="BW50" s="472">
        <f t="shared" si="149"/>
        <v>0</v>
      </c>
      <c r="BX50" s="472">
        <f t="shared" si="150"/>
        <v>0</v>
      </c>
      <c r="BY50" s="472">
        <f t="shared" si="151"/>
        <v>0</v>
      </c>
      <c r="BZ50" s="472">
        <f t="shared" si="152"/>
        <v>0</v>
      </c>
      <c r="CA50" s="472">
        <f t="shared" si="153"/>
        <v>0</v>
      </c>
      <c r="CB50" s="472">
        <f t="shared" si="158"/>
        <v>0</v>
      </c>
    </row>
    <row r="51" spans="2:80" ht="18.75" customHeight="1">
      <c r="B51" s="480"/>
      <c r="C51" s="481" t="s">
        <v>124</v>
      </c>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2"/>
      <c r="AK51" s="482"/>
      <c r="AL51" s="482"/>
      <c r="AM51" s="482"/>
      <c r="AN51" s="483">
        <f t="shared" si="154"/>
        <v>0</v>
      </c>
      <c r="AP51" s="470">
        <f t="shared" si="155"/>
        <v>0</v>
      </c>
      <c r="AQ51" s="471" t="str">
        <f t="shared" si="156"/>
        <v>～</v>
      </c>
      <c r="AR51" s="472">
        <f t="shared" si="157"/>
        <v>0</v>
      </c>
      <c r="AS51" s="472">
        <f t="shared" si="119"/>
        <v>0</v>
      </c>
      <c r="AT51" s="472">
        <f t="shared" si="120"/>
        <v>0</v>
      </c>
      <c r="AU51" s="472">
        <f t="shared" si="121"/>
        <v>0</v>
      </c>
      <c r="AV51" s="472">
        <f t="shared" si="122"/>
        <v>0</v>
      </c>
      <c r="AW51" s="472">
        <f t="shared" si="123"/>
        <v>0</v>
      </c>
      <c r="AX51" s="472">
        <f t="shared" si="124"/>
        <v>0</v>
      </c>
      <c r="AY51" s="472">
        <f t="shared" si="125"/>
        <v>0</v>
      </c>
      <c r="AZ51" s="472">
        <f t="shared" si="126"/>
        <v>0</v>
      </c>
      <c r="BA51" s="472">
        <f t="shared" si="127"/>
        <v>0</v>
      </c>
      <c r="BB51" s="472">
        <f t="shared" si="128"/>
        <v>0</v>
      </c>
      <c r="BC51" s="472">
        <f t="shared" si="129"/>
        <v>0</v>
      </c>
      <c r="BD51" s="472">
        <f t="shared" si="130"/>
        <v>0</v>
      </c>
      <c r="BE51" s="472">
        <f t="shared" si="131"/>
        <v>0</v>
      </c>
      <c r="BF51" s="472">
        <f t="shared" si="132"/>
        <v>0</v>
      </c>
      <c r="BG51" s="472">
        <f t="shared" si="133"/>
        <v>0</v>
      </c>
      <c r="BH51" s="472">
        <f t="shared" si="134"/>
        <v>0</v>
      </c>
      <c r="BI51" s="472">
        <f t="shared" si="135"/>
        <v>0</v>
      </c>
      <c r="BJ51" s="472">
        <f t="shared" si="136"/>
        <v>0</v>
      </c>
      <c r="BK51" s="472">
        <f t="shared" si="137"/>
        <v>0</v>
      </c>
      <c r="BL51" s="472">
        <f t="shared" si="138"/>
        <v>0</v>
      </c>
      <c r="BM51" s="472">
        <f t="shared" si="139"/>
        <v>0</v>
      </c>
      <c r="BN51" s="472">
        <f t="shared" si="140"/>
        <v>0</v>
      </c>
      <c r="BO51" s="472">
        <f t="shared" si="141"/>
        <v>0</v>
      </c>
      <c r="BP51" s="472">
        <f t="shared" si="142"/>
        <v>0</v>
      </c>
      <c r="BQ51" s="472">
        <f t="shared" si="143"/>
        <v>0</v>
      </c>
      <c r="BR51" s="472">
        <f t="shared" si="144"/>
        <v>0</v>
      </c>
      <c r="BS51" s="472">
        <f t="shared" si="145"/>
        <v>0</v>
      </c>
      <c r="BT51" s="472">
        <f t="shared" si="146"/>
        <v>0</v>
      </c>
      <c r="BU51" s="472">
        <f t="shared" si="147"/>
        <v>0</v>
      </c>
      <c r="BV51" s="472">
        <f t="shared" si="148"/>
        <v>0</v>
      </c>
      <c r="BW51" s="472">
        <f t="shared" si="149"/>
        <v>0</v>
      </c>
      <c r="BX51" s="472">
        <f t="shared" si="150"/>
        <v>0</v>
      </c>
      <c r="BY51" s="472">
        <f t="shared" si="151"/>
        <v>0</v>
      </c>
      <c r="BZ51" s="472">
        <f t="shared" si="152"/>
        <v>0</v>
      </c>
      <c r="CA51" s="472">
        <f t="shared" si="153"/>
        <v>0</v>
      </c>
      <c r="CB51" s="472">
        <f t="shared" si="158"/>
        <v>0</v>
      </c>
    </row>
    <row r="52" spans="2:80" ht="18.75" customHeight="1">
      <c r="B52" s="480"/>
      <c r="C52" s="481" t="s">
        <v>124</v>
      </c>
      <c r="D52" s="482"/>
      <c r="E52" s="482"/>
      <c r="F52" s="482"/>
      <c r="G52" s="482"/>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2"/>
      <c r="AK52" s="482"/>
      <c r="AL52" s="482"/>
      <c r="AM52" s="482"/>
      <c r="AN52" s="483">
        <f t="shared" si="154"/>
        <v>0</v>
      </c>
      <c r="AP52" s="470">
        <f t="shared" si="155"/>
        <v>0</v>
      </c>
      <c r="AQ52" s="471" t="str">
        <f t="shared" si="156"/>
        <v>～</v>
      </c>
      <c r="AR52" s="472">
        <f t="shared" si="157"/>
        <v>0</v>
      </c>
      <c r="AS52" s="472">
        <f t="shared" si="119"/>
        <v>0</v>
      </c>
      <c r="AT52" s="472">
        <f t="shared" si="120"/>
        <v>0</v>
      </c>
      <c r="AU52" s="472">
        <f t="shared" si="121"/>
        <v>0</v>
      </c>
      <c r="AV52" s="472">
        <f t="shared" si="122"/>
        <v>0</v>
      </c>
      <c r="AW52" s="472">
        <f t="shared" si="123"/>
        <v>0</v>
      </c>
      <c r="AX52" s="472">
        <f t="shared" si="124"/>
        <v>0</v>
      </c>
      <c r="AY52" s="472">
        <f t="shared" si="125"/>
        <v>0</v>
      </c>
      <c r="AZ52" s="472">
        <f t="shared" si="126"/>
        <v>0</v>
      </c>
      <c r="BA52" s="472">
        <f t="shared" si="127"/>
        <v>0</v>
      </c>
      <c r="BB52" s="472">
        <f t="shared" si="128"/>
        <v>0</v>
      </c>
      <c r="BC52" s="472">
        <f t="shared" si="129"/>
        <v>0</v>
      </c>
      <c r="BD52" s="472">
        <f t="shared" si="130"/>
        <v>0</v>
      </c>
      <c r="BE52" s="472">
        <f t="shared" si="131"/>
        <v>0</v>
      </c>
      <c r="BF52" s="472">
        <f t="shared" si="132"/>
        <v>0</v>
      </c>
      <c r="BG52" s="472">
        <f t="shared" si="133"/>
        <v>0</v>
      </c>
      <c r="BH52" s="472">
        <f t="shared" si="134"/>
        <v>0</v>
      </c>
      <c r="BI52" s="472">
        <f t="shared" si="135"/>
        <v>0</v>
      </c>
      <c r="BJ52" s="472">
        <f t="shared" si="136"/>
        <v>0</v>
      </c>
      <c r="BK52" s="472">
        <f t="shared" si="137"/>
        <v>0</v>
      </c>
      <c r="BL52" s="472">
        <f t="shared" si="138"/>
        <v>0</v>
      </c>
      <c r="BM52" s="472">
        <f t="shared" si="139"/>
        <v>0</v>
      </c>
      <c r="BN52" s="472">
        <f t="shared" si="140"/>
        <v>0</v>
      </c>
      <c r="BO52" s="472">
        <f t="shared" si="141"/>
        <v>0</v>
      </c>
      <c r="BP52" s="472">
        <f t="shared" si="142"/>
        <v>0</v>
      </c>
      <c r="BQ52" s="472">
        <f t="shared" si="143"/>
        <v>0</v>
      </c>
      <c r="BR52" s="472">
        <f t="shared" si="144"/>
        <v>0</v>
      </c>
      <c r="BS52" s="472">
        <f t="shared" si="145"/>
        <v>0</v>
      </c>
      <c r="BT52" s="472">
        <f t="shared" si="146"/>
        <v>0</v>
      </c>
      <c r="BU52" s="472">
        <f t="shared" si="147"/>
        <v>0</v>
      </c>
      <c r="BV52" s="472">
        <f t="shared" si="148"/>
        <v>0</v>
      </c>
      <c r="BW52" s="472">
        <f t="shared" si="149"/>
        <v>0</v>
      </c>
      <c r="BX52" s="472">
        <f t="shared" si="150"/>
        <v>0</v>
      </c>
      <c r="BY52" s="472">
        <f t="shared" si="151"/>
        <v>0</v>
      </c>
      <c r="BZ52" s="472">
        <f t="shared" si="152"/>
        <v>0</v>
      </c>
      <c r="CA52" s="472">
        <f t="shared" si="153"/>
        <v>0</v>
      </c>
      <c r="CB52" s="472">
        <f t="shared" si="158"/>
        <v>0</v>
      </c>
    </row>
    <row r="53" spans="2:80" ht="18.75" customHeight="1">
      <c r="B53" s="480"/>
      <c r="C53" s="481" t="s">
        <v>124</v>
      </c>
      <c r="D53" s="482"/>
      <c r="E53" s="482"/>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2"/>
      <c r="AK53" s="482"/>
      <c r="AL53" s="482"/>
      <c r="AM53" s="482"/>
      <c r="AN53" s="483">
        <f t="shared" si="154"/>
        <v>0</v>
      </c>
      <c r="AP53" s="470">
        <f t="shared" si="155"/>
        <v>0</v>
      </c>
      <c r="AQ53" s="471" t="str">
        <f t="shared" si="156"/>
        <v>～</v>
      </c>
      <c r="AR53" s="472">
        <f t="shared" si="157"/>
        <v>0</v>
      </c>
      <c r="AS53" s="472">
        <f t="shared" si="119"/>
        <v>0</v>
      </c>
      <c r="AT53" s="472">
        <f t="shared" si="120"/>
        <v>0</v>
      </c>
      <c r="AU53" s="472">
        <f t="shared" si="121"/>
        <v>0</v>
      </c>
      <c r="AV53" s="472">
        <f t="shared" si="122"/>
        <v>0</v>
      </c>
      <c r="AW53" s="472">
        <f t="shared" si="123"/>
        <v>0</v>
      </c>
      <c r="AX53" s="472">
        <f t="shared" si="124"/>
        <v>0</v>
      </c>
      <c r="AY53" s="472">
        <f t="shared" si="125"/>
        <v>0</v>
      </c>
      <c r="AZ53" s="472">
        <f t="shared" si="126"/>
        <v>0</v>
      </c>
      <c r="BA53" s="472">
        <f t="shared" si="127"/>
        <v>0</v>
      </c>
      <c r="BB53" s="472">
        <f t="shared" si="128"/>
        <v>0</v>
      </c>
      <c r="BC53" s="472">
        <f t="shared" si="129"/>
        <v>0</v>
      </c>
      <c r="BD53" s="472">
        <f t="shared" si="130"/>
        <v>0</v>
      </c>
      <c r="BE53" s="472">
        <f t="shared" si="131"/>
        <v>0</v>
      </c>
      <c r="BF53" s="472">
        <f t="shared" si="132"/>
        <v>0</v>
      </c>
      <c r="BG53" s="472">
        <f t="shared" si="133"/>
        <v>0</v>
      </c>
      <c r="BH53" s="472">
        <f t="shared" si="134"/>
        <v>0</v>
      </c>
      <c r="BI53" s="472">
        <f t="shared" si="135"/>
        <v>0</v>
      </c>
      <c r="BJ53" s="472">
        <f t="shared" si="136"/>
        <v>0</v>
      </c>
      <c r="BK53" s="472">
        <f t="shared" si="137"/>
        <v>0</v>
      </c>
      <c r="BL53" s="472">
        <f t="shared" si="138"/>
        <v>0</v>
      </c>
      <c r="BM53" s="472">
        <f t="shared" si="139"/>
        <v>0</v>
      </c>
      <c r="BN53" s="472">
        <f t="shared" si="140"/>
        <v>0</v>
      </c>
      <c r="BO53" s="472">
        <f t="shared" si="141"/>
        <v>0</v>
      </c>
      <c r="BP53" s="472">
        <f t="shared" si="142"/>
        <v>0</v>
      </c>
      <c r="BQ53" s="472">
        <f t="shared" si="143"/>
        <v>0</v>
      </c>
      <c r="BR53" s="472">
        <f t="shared" si="144"/>
        <v>0</v>
      </c>
      <c r="BS53" s="472">
        <f t="shared" si="145"/>
        <v>0</v>
      </c>
      <c r="BT53" s="472">
        <f t="shared" si="146"/>
        <v>0</v>
      </c>
      <c r="BU53" s="472">
        <f t="shared" si="147"/>
        <v>0</v>
      </c>
      <c r="BV53" s="472">
        <f t="shared" si="148"/>
        <v>0</v>
      </c>
      <c r="BW53" s="472">
        <f t="shared" si="149"/>
        <v>0</v>
      </c>
      <c r="BX53" s="472">
        <f t="shared" si="150"/>
        <v>0</v>
      </c>
      <c r="BY53" s="472">
        <f t="shared" si="151"/>
        <v>0</v>
      </c>
      <c r="BZ53" s="472">
        <f t="shared" si="152"/>
        <v>0</v>
      </c>
      <c r="CA53" s="472">
        <f t="shared" si="153"/>
        <v>0</v>
      </c>
      <c r="CB53" s="472">
        <f t="shared" si="158"/>
        <v>0</v>
      </c>
    </row>
    <row r="54" spans="2:80" ht="18.75" customHeight="1">
      <c r="B54" s="480"/>
      <c r="C54" s="481" t="s">
        <v>124</v>
      </c>
      <c r="D54" s="482"/>
      <c r="E54" s="482"/>
      <c r="F54" s="482"/>
      <c r="G54" s="482"/>
      <c r="H54" s="482"/>
      <c r="I54" s="482"/>
      <c r="J54" s="482"/>
      <c r="K54" s="482"/>
      <c r="L54" s="482"/>
      <c r="M54" s="482"/>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2"/>
      <c r="AK54" s="482"/>
      <c r="AL54" s="482"/>
      <c r="AM54" s="482"/>
      <c r="AN54" s="483">
        <f t="shared" si="154"/>
        <v>0</v>
      </c>
      <c r="AP54" s="470">
        <f t="shared" si="155"/>
        <v>0</v>
      </c>
      <c r="AQ54" s="471" t="str">
        <f t="shared" si="156"/>
        <v>～</v>
      </c>
      <c r="AR54" s="472">
        <f t="shared" si="157"/>
        <v>0</v>
      </c>
      <c r="AS54" s="472">
        <f t="shared" si="119"/>
        <v>0</v>
      </c>
      <c r="AT54" s="472">
        <f t="shared" si="120"/>
        <v>0</v>
      </c>
      <c r="AU54" s="472">
        <f t="shared" si="121"/>
        <v>0</v>
      </c>
      <c r="AV54" s="472">
        <f t="shared" si="122"/>
        <v>0</v>
      </c>
      <c r="AW54" s="472">
        <f t="shared" si="123"/>
        <v>0</v>
      </c>
      <c r="AX54" s="472">
        <f t="shared" si="124"/>
        <v>0</v>
      </c>
      <c r="AY54" s="472">
        <f t="shared" si="125"/>
        <v>0</v>
      </c>
      <c r="AZ54" s="472">
        <f t="shared" si="126"/>
        <v>0</v>
      </c>
      <c r="BA54" s="472">
        <f t="shared" si="127"/>
        <v>0</v>
      </c>
      <c r="BB54" s="472">
        <f t="shared" si="128"/>
        <v>0</v>
      </c>
      <c r="BC54" s="472">
        <f t="shared" si="129"/>
        <v>0</v>
      </c>
      <c r="BD54" s="472">
        <f t="shared" si="130"/>
        <v>0</v>
      </c>
      <c r="BE54" s="472">
        <f t="shared" si="131"/>
        <v>0</v>
      </c>
      <c r="BF54" s="472">
        <f t="shared" si="132"/>
        <v>0</v>
      </c>
      <c r="BG54" s="472">
        <f t="shared" si="133"/>
        <v>0</v>
      </c>
      <c r="BH54" s="472">
        <f t="shared" si="134"/>
        <v>0</v>
      </c>
      <c r="BI54" s="472">
        <f t="shared" si="135"/>
        <v>0</v>
      </c>
      <c r="BJ54" s="472">
        <f t="shared" si="136"/>
        <v>0</v>
      </c>
      <c r="BK54" s="472">
        <f t="shared" si="137"/>
        <v>0</v>
      </c>
      <c r="BL54" s="472">
        <f t="shared" si="138"/>
        <v>0</v>
      </c>
      <c r="BM54" s="472">
        <f t="shared" si="139"/>
        <v>0</v>
      </c>
      <c r="BN54" s="472">
        <f t="shared" si="140"/>
        <v>0</v>
      </c>
      <c r="BO54" s="472">
        <f t="shared" si="141"/>
        <v>0</v>
      </c>
      <c r="BP54" s="472">
        <f t="shared" si="142"/>
        <v>0</v>
      </c>
      <c r="BQ54" s="472">
        <f t="shared" si="143"/>
        <v>0</v>
      </c>
      <c r="BR54" s="472">
        <f t="shared" si="144"/>
        <v>0</v>
      </c>
      <c r="BS54" s="472">
        <f t="shared" si="145"/>
        <v>0</v>
      </c>
      <c r="BT54" s="472">
        <f t="shared" si="146"/>
        <v>0</v>
      </c>
      <c r="BU54" s="472">
        <f t="shared" si="147"/>
        <v>0</v>
      </c>
      <c r="BV54" s="472">
        <f t="shared" si="148"/>
        <v>0</v>
      </c>
      <c r="BW54" s="472">
        <f t="shared" si="149"/>
        <v>0</v>
      </c>
      <c r="BX54" s="472">
        <f t="shared" si="150"/>
        <v>0</v>
      </c>
      <c r="BY54" s="472">
        <f t="shared" si="151"/>
        <v>0</v>
      </c>
      <c r="BZ54" s="472">
        <f t="shared" si="152"/>
        <v>0</v>
      </c>
      <c r="CA54" s="472">
        <f t="shared" si="153"/>
        <v>0</v>
      </c>
      <c r="CB54" s="472">
        <f t="shared" si="158"/>
        <v>0</v>
      </c>
    </row>
    <row r="55" spans="2:80" ht="18.75" customHeight="1">
      <c r="B55" s="480"/>
      <c r="C55" s="481" t="s">
        <v>124</v>
      </c>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3">
        <f t="shared" si="154"/>
        <v>0</v>
      </c>
      <c r="AP55" s="470">
        <f t="shared" si="155"/>
        <v>0</v>
      </c>
      <c r="AQ55" s="471" t="str">
        <f t="shared" si="156"/>
        <v>～</v>
      </c>
      <c r="AR55" s="472">
        <f t="shared" si="157"/>
        <v>0</v>
      </c>
      <c r="AS55" s="472">
        <f t="shared" si="119"/>
        <v>0</v>
      </c>
      <c r="AT55" s="472">
        <f t="shared" si="120"/>
        <v>0</v>
      </c>
      <c r="AU55" s="472">
        <f t="shared" si="121"/>
        <v>0</v>
      </c>
      <c r="AV55" s="472">
        <f t="shared" si="122"/>
        <v>0</v>
      </c>
      <c r="AW55" s="472">
        <f t="shared" si="123"/>
        <v>0</v>
      </c>
      <c r="AX55" s="472">
        <f t="shared" si="124"/>
        <v>0</v>
      </c>
      <c r="AY55" s="472">
        <f t="shared" si="125"/>
        <v>0</v>
      </c>
      <c r="AZ55" s="472">
        <f t="shared" si="126"/>
        <v>0</v>
      </c>
      <c r="BA55" s="472">
        <f t="shared" si="127"/>
        <v>0</v>
      </c>
      <c r="BB55" s="472">
        <f t="shared" si="128"/>
        <v>0</v>
      </c>
      <c r="BC55" s="472">
        <f t="shared" si="129"/>
        <v>0</v>
      </c>
      <c r="BD55" s="472">
        <f t="shared" si="130"/>
        <v>0</v>
      </c>
      <c r="BE55" s="472">
        <f t="shared" si="131"/>
        <v>0</v>
      </c>
      <c r="BF55" s="472">
        <f t="shared" si="132"/>
        <v>0</v>
      </c>
      <c r="BG55" s="472">
        <f t="shared" si="133"/>
        <v>0</v>
      </c>
      <c r="BH55" s="472">
        <f t="shared" si="134"/>
        <v>0</v>
      </c>
      <c r="BI55" s="472">
        <f t="shared" si="135"/>
        <v>0</v>
      </c>
      <c r="BJ55" s="472">
        <f t="shared" si="136"/>
        <v>0</v>
      </c>
      <c r="BK55" s="472">
        <f t="shared" si="137"/>
        <v>0</v>
      </c>
      <c r="BL55" s="472">
        <f t="shared" si="138"/>
        <v>0</v>
      </c>
      <c r="BM55" s="472">
        <f t="shared" si="139"/>
        <v>0</v>
      </c>
      <c r="BN55" s="472">
        <f t="shared" si="140"/>
        <v>0</v>
      </c>
      <c r="BO55" s="472">
        <f t="shared" si="141"/>
        <v>0</v>
      </c>
      <c r="BP55" s="472">
        <f t="shared" si="142"/>
        <v>0</v>
      </c>
      <c r="BQ55" s="472">
        <f t="shared" si="143"/>
        <v>0</v>
      </c>
      <c r="BR55" s="472">
        <f t="shared" si="144"/>
        <v>0</v>
      </c>
      <c r="BS55" s="472">
        <f t="shared" si="145"/>
        <v>0</v>
      </c>
      <c r="BT55" s="472">
        <f t="shared" si="146"/>
        <v>0</v>
      </c>
      <c r="BU55" s="472">
        <f t="shared" si="147"/>
        <v>0</v>
      </c>
      <c r="BV55" s="472">
        <f t="shared" si="148"/>
        <v>0</v>
      </c>
      <c r="BW55" s="472">
        <f t="shared" si="149"/>
        <v>0</v>
      </c>
      <c r="BX55" s="472">
        <f t="shared" si="150"/>
        <v>0</v>
      </c>
      <c r="BY55" s="472">
        <f t="shared" si="151"/>
        <v>0</v>
      </c>
      <c r="BZ55" s="472">
        <f t="shared" si="152"/>
        <v>0</v>
      </c>
      <c r="CA55" s="472">
        <f t="shared" si="153"/>
        <v>0</v>
      </c>
      <c r="CB55" s="472">
        <f t="shared" si="158"/>
        <v>0</v>
      </c>
    </row>
    <row r="56" spans="2:80" ht="18.75" customHeight="1">
      <c r="B56" s="480"/>
      <c r="C56" s="481" t="s">
        <v>124</v>
      </c>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c r="AI56" s="482"/>
      <c r="AJ56" s="482"/>
      <c r="AK56" s="482"/>
      <c r="AL56" s="482"/>
      <c r="AM56" s="482"/>
      <c r="AN56" s="483">
        <f t="shared" si="154"/>
        <v>0</v>
      </c>
      <c r="AP56" s="470">
        <f t="shared" si="155"/>
        <v>0</v>
      </c>
      <c r="AQ56" s="471" t="str">
        <f t="shared" si="156"/>
        <v>～</v>
      </c>
      <c r="AR56" s="472">
        <f t="shared" si="157"/>
        <v>0</v>
      </c>
      <c r="AS56" s="472">
        <f t="shared" si="119"/>
        <v>0</v>
      </c>
      <c r="AT56" s="472">
        <f t="shared" si="120"/>
        <v>0</v>
      </c>
      <c r="AU56" s="472">
        <f t="shared" si="121"/>
        <v>0</v>
      </c>
      <c r="AV56" s="472">
        <f t="shared" si="122"/>
        <v>0</v>
      </c>
      <c r="AW56" s="472">
        <f t="shared" si="123"/>
        <v>0</v>
      </c>
      <c r="AX56" s="472">
        <f t="shared" si="124"/>
        <v>0</v>
      </c>
      <c r="AY56" s="472">
        <f t="shared" si="125"/>
        <v>0</v>
      </c>
      <c r="AZ56" s="472">
        <f t="shared" si="126"/>
        <v>0</v>
      </c>
      <c r="BA56" s="472">
        <f t="shared" si="127"/>
        <v>0</v>
      </c>
      <c r="BB56" s="472">
        <f t="shared" si="128"/>
        <v>0</v>
      </c>
      <c r="BC56" s="472">
        <f t="shared" si="129"/>
        <v>0</v>
      </c>
      <c r="BD56" s="472">
        <f t="shared" si="130"/>
        <v>0</v>
      </c>
      <c r="BE56" s="472">
        <f t="shared" si="131"/>
        <v>0</v>
      </c>
      <c r="BF56" s="472">
        <f t="shared" si="132"/>
        <v>0</v>
      </c>
      <c r="BG56" s="472">
        <f t="shared" si="133"/>
        <v>0</v>
      </c>
      <c r="BH56" s="472">
        <f t="shared" si="134"/>
        <v>0</v>
      </c>
      <c r="BI56" s="472">
        <f t="shared" si="135"/>
        <v>0</v>
      </c>
      <c r="BJ56" s="472">
        <f t="shared" si="136"/>
        <v>0</v>
      </c>
      <c r="BK56" s="472">
        <f t="shared" si="137"/>
        <v>0</v>
      </c>
      <c r="BL56" s="472">
        <f t="shared" si="138"/>
        <v>0</v>
      </c>
      <c r="BM56" s="472">
        <f t="shared" si="139"/>
        <v>0</v>
      </c>
      <c r="BN56" s="472">
        <f t="shared" si="140"/>
        <v>0</v>
      </c>
      <c r="BO56" s="472">
        <f t="shared" si="141"/>
        <v>0</v>
      </c>
      <c r="BP56" s="472">
        <f t="shared" si="142"/>
        <v>0</v>
      </c>
      <c r="BQ56" s="472">
        <f t="shared" si="143"/>
        <v>0</v>
      </c>
      <c r="BR56" s="472">
        <f t="shared" si="144"/>
        <v>0</v>
      </c>
      <c r="BS56" s="472">
        <f t="shared" si="145"/>
        <v>0</v>
      </c>
      <c r="BT56" s="472">
        <f t="shared" si="146"/>
        <v>0</v>
      </c>
      <c r="BU56" s="472">
        <f t="shared" si="147"/>
        <v>0</v>
      </c>
      <c r="BV56" s="472">
        <f t="shared" si="148"/>
        <v>0</v>
      </c>
      <c r="BW56" s="472">
        <f t="shared" si="149"/>
        <v>0</v>
      </c>
      <c r="BX56" s="472">
        <f t="shared" si="150"/>
        <v>0</v>
      </c>
      <c r="BY56" s="472">
        <f t="shared" si="151"/>
        <v>0</v>
      </c>
      <c r="BZ56" s="472">
        <f t="shared" si="152"/>
        <v>0</v>
      </c>
      <c r="CA56" s="472">
        <f t="shared" si="153"/>
        <v>0</v>
      </c>
      <c r="CB56" s="472">
        <f t="shared" si="158"/>
        <v>0</v>
      </c>
    </row>
    <row r="57" spans="2:80" s="74" customFormat="1" ht="18.75" customHeight="1">
      <c r="B57" s="480"/>
      <c r="C57" s="481" t="s">
        <v>124</v>
      </c>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c r="AI57" s="482"/>
      <c r="AJ57" s="482"/>
      <c r="AK57" s="482"/>
      <c r="AL57" s="482"/>
      <c r="AM57" s="482"/>
      <c r="AN57" s="483">
        <f t="shared" si="154"/>
        <v>0</v>
      </c>
      <c r="AP57" s="470">
        <f t="shared" si="155"/>
        <v>0</v>
      </c>
      <c r="AQ57" s="471" t="str">
        <f t="shared" si="156"/>
        <v>～</v>
      </c>
      <c r="AR57" s="472">
        <f t="shared" si="157"/>
        <v>0</v>
      </c>
      <c r="AS57" s="472">
        <f t="shared" si="119"/>
        <v>0</v>
      </c>
      <c r="AT57" s="472">
        <f t="shared" si="120"/>
        <v>0</v>
      </c>
      <c r="AU57" s="472">
        <f t="shared" si="121"/>
        <v>0</v>
      </c>
      <c r="AV57" s="472">
        <f t="shared" si="122"/>
        <v>0</v>
      </c>
      <c r="AW57" s="472">
        <f t="shared" si="123"/>
        <v>0</v>
      </c>
      <c r="AX57" s="472">
        <f t="shared" si="124"/>
        <v>0</v>
      </c>
      <c r="AY57" s="472">
        <f t="shared" si="125"/>
        <v>0</v>
      </c>
      <c r="AZ57" s="472">
        <f t="shared" si="126"/>
        <v>0</v>
      </c>
      <c r="BA57" s="472">
        <f t="shared" si="127"/>
        <v>0</v>
      </c>
      <c r="BB57" s="472">
        <f t="shared" si="128"/>
        <v>0</v>
      </c>
      <c r="BC57" s="472">
        <f t="shared" si="129"/>
        <v>0</v>
      </c>
      <c r="BD57" s="472">
        <f t="shared" si="130"/>
        <v>0</v>
      </c>
      <c r="BE57" s="472">
        <f t="shared" si="131"/>
        <v>0</v>
      </c>
      <c r="BF57" s="472">
        <f t="shared" si="132"/>
        <v>0</v>
      </c>
      <c r="BG57" s="472">
        <f t="shared" si="133"/>
        <v>0</v>
      </c>
      <c r="BH57" s="472">
        <f t="shared" si="134"/>
        <v>0</v>
      </c>
      <c r="BI57" s="472">
        <f t="shared" si="135"/>
        <v>0</v>
      </c>
      <c r="BJ57" s="472">
        <f t="shared" si="136"/>
        <v>0</v>
      </c>
      <c r="BK57" s="472">
        <f t="shared" si="137"/>
        <v>0</v>
      </c>
      <c r="BL57" s="472">
        <f t="shared" si="138"/>
        <v>0</v>
      </c>
      <c r="BM57" s="472">
        <f t="shared" si="139"/>
        <v>0</v>
      </c>
      <c r="BN57" s="472">
        <f t="shared" si="140"/>
        <v>0</v>
      </c>
      <c r="BO57" s="472">
        <f t="shared" si="141"/>
        <v>0</v>
      </c>
      <c r="BP57" s="472">
        <f t="shared" si="142"/>
        <v>0</v>
      </c>
      <c r="BQ57" s="472">
        <f t="shared" si="143"/>
        <v>0</v>
      </c>
      <c r="BR57" s="472">
        <f t="shared" si="144"/>
        <v>0</v>
      </c>
      <c r="BS57" s="472">
        <f t="shared" si="145"/>
        <v>0</v>
      </c>
      <c r="BT57" s="472">
        <f t="shared" si="146"/>
        <v>0</v>
      </c>
      <c r="BU57" s="472">
        <f t="shared" si="147"/>
        <v>0</v>
      </c>
      <c r="BV57" s="472">
        <f t="shared" si="148"/>
        <v>0</v>
      </c>
      <c r="BW57" s="472">
        <f t="shared" si="149"/>
        <v>0</v>
      </c>
      <c r="BX57" s="472">
        <f t="shared" si="150"/>
        <v>0</v>
      </c>
      <c r="BY57" s="472">
        <f t="shared" si="151"/>
        <v>0</v>
      </c>
      <c r="BZ57" s="472">
        <f t="shared" si="152"/>
        <v>0</v>
      </c>
      <c r="CA57" s="472">
        <f t="shared" si="153"/>
        <v>0</v>
      </c>
      <c r="CB57" s="472">
        <f t="shared" si="158"/>
        <v>0</v>
      </c>
    </row>
    <row r="58" spans="2:80" s="74" customFormat="1" ht="18.75" customHeight="1">
      <c r="B58" s="480"/>
      <c r="C58" s="481" t="s">
        <v>124</v>
      </c>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c r="AI58" s="482"/>
      <c r="AJ58" s="482"/>
      <c r="AK58" s="482"/>
      <c r="AL58" s="482"/>
      <c r="AM58" s="482"/>
      <c r="AN58" s="483">
        <f t="shared" si="154"/>
        <v>0</v>
      </c>
      <c r="AP58" s="470">
        <f t="shared" si="155"/>
        <v>0</v>
      </c>
      <c r="AQ58" s="471" t="str">
        <f t="shared" si="156"/>
        <v>～</v>
      </c>
      <c r="AR58" s="472">
        <f t="shared" si="157"/>
        <v>0</v>
      </c>
      <c r="AS58" s="472">
        <f t="shared" si="119"/>
        <v>0</v>
      </c>
      <c r="AT58" s="472">
        <f t="shared" si="120"/>
        <v>0</v>
      </c>
      <c r="AU58" s="472">
        <f t="shared" si="121"/>
        <v>0</v>
      </c>
      <c r="AV58" s="472">
        <f t="shared" si="122"/>
        <v>0</v>
      </c>
      <c r="AW58" s="472">
        <f t="shared" si="123"/>
        <v>0</v>
      </c>
      <c r="AX58" s="472">
        <f t="shared" si="124"/>
        <v>0</v>
      </c>
      <c r="AY58" s="472">
        <f t="shared" si="125"/>
        <v>0</v>
      </c>
      <c r="AZ58" s="472">
        <f t="shared" si="126"/>
        <v>0</v>
      </c>
      <c r="BA58" s="472">
        <f t="shared" si="127"/>
        <v>0</v>
      </c>
      <c r="BB58" s="472">
        <f t="shared" si="128"/>
        <v>0</v>
      </c>
      <c r="BC58" s="472">
        <f t="shared" si="129"/>
        <v>0</v>
      </c>
      <c r="BD58" s="472">
        <f t="shared" si="130"/>
        <v>0</v>
      </c>
      <c r="BE58" s="472">
        <f t="shared" si="131"/>
        <v>0</v>
      </c>
      <c r="BF58" s="472">
        <f t="shared" si="132"/>
        <v>0</v>
      </c>
      <c r="BG58" s="472">
        <f t="shared" si="133"/>
        <v>0</v>
      </c>
      <c r="BH58" s="472">
        <f t="shared" si="134"/>
        <v>0</v>
      </c>
      <c r="BI58" s="472">
        <f t="shared" si="135"/>
        <v>0</v>
      </c>
      <c r="BJ58" s="472">
        <f t="shared" si="136"/>
        <v>0</v>
      </c>
      <c r="BK58" s="472">
        <f t="shared" si="137"/>
        <v>0</v>
      </c>
      <c r="BL58" s="472">
        <f t="shared" si="138"/>
        <v>0</v>
      </c>
      <c r="BM58" s="472">
        <f t="shared" si="139"/>
        <v>0</v>
      </c>
      <c r="BN58" s="472">
        <f t="shared" si="140"/>
        <v>0</v>
      </c>
      <c r="BO58" s="472">
        <f t="shared" si="141"/>
        <v>0</v>
      </c>
      <c r="BP58" s="472">
        <f t="shared" si="142"/>
        <v>0</v>
      </c>
      <c r="BQ58" s="472">
        <f t="shared" si="143"/>
        <v>0</v>
      </c>
      <c r="BR58" s="472">
        <f t="shared" si="144"/>
        <v>0</v>
      </c>
      <c r="BS58" s="472">
        <f t="shared" si="145"/>
        <v>0</v>
      </c>
      <c r="BT58" s="472">
        <f t="shared" si="146"/>
        <v>0</v>
      </c>
      <c r="BU58" s="472">
        <f t="shared" si="147"/>
        <v>0</v>
      </c>
      <c r="BV58" s="472">
        <f t="shared" si="148"/>
        <v>0</v>
      </c>
      <c r="BW58" s="472">
        <f t="shared" si="149"/>
        <v>0</v>
      </c>
      <c r="BX58" s="472">
        <f t="shared" si="150"/>
        <v>0</v>
      </c>
      <c r="BY58" s="472">
        <f t="shared" si="151"/>
        <v>0</v>
      </c>
      <c r="BZ58" s="472">
        <f t="shared" si="152"/>
        <v>0</v>
      </c>
      <c r="CA58" s="472">
        <f t="shared" si="153"/>
        <v>0</v>
      </c>
      <c r="CB58" s="472">
        <f t="shared" si="158"/>
        <v>0</v>
      </c>
    </row>
    <row r="59" spans="2:80" s="74" customFormat="1" ht="18.75" customHeight="1">
      <c r="B59" s="480"/>
      <c r="C59" s="481" t="s">
        <v>124</v>
      </c>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c r="AI59" s="482"/>
      <c r="AJ59" s="482"/>
      <c r="AK59" s="482"/>
      <c r="AL59" s="482"/>
      <c r="AM59" s="482"/>
      <c r="AN59" s="483">
        <f t="shared" si="154"/>
        <v>0</v>
      </c>
      <c r="AP59" s="470">
        <f t="shared" si="155"/>
        <v>0</v>
      </c>
      <c r="AQ59" s="471" t="str">
        <f t="shared" si="156"/>
        <v>～</v>
      </c>
      <c r="AR59" s="472">
        <f t="shared" si="157"/>
        <v>0</v>
      </c>
      <c r="AS59" s="472">
        <f t="shared" si="119"/>
        <v>0</v>
      </c>
      <c r="AT59" s="472">
        <f t="shared" si="120"/>
        <v>0</v>
      </c>
      <c r="AU59" s="472">
        <f t="shared" si="121"/>
        <v>0</v>
      </c>
      <c r="AV59" s="472">
        <f t="shared" si="122"/>
        <v>0</v>
      </c>
      <c r="AW59" s="472">
        <f t="shared" si="123"/>
        <v>0</v>
      </c>
      <c r="AX59" s="472">
        <f t="shared" si="124"/>
        <v>0</v>
      </c>
      <c r="AY59" s="472">
        <f t="shared" si="125"/>
        <v>0</v>
      </c>
      <c r="AZ59" s="472">
        <f t="shared" si="126"/>
        <v>0</v>
      </c>
      <c r="BA59" s="472">
        <f t="shared" si="127"/>
        <v>0</v>
      </c>
      <c r="BB59" s="472">
        <f t="shared" si="128"/>
        <v>0</v>
      </c>
      <c r="BC59" s="472">
        <f t="shared" si="129"/>
        <v>0</v>
      </c>
      <c r="BD59" s="472">
        <f t="shared" si="130"/>
        <v>0</v>
      </c>
      <c r="BE59" s="472">
        <f t="shared" si="131"/>
        <v>0</v>
      </c>
      <c r="BF59" s="472">
        <f t="shared" si="132"/>
        <v>0</v>
      </c>
      <c r="BG59" s="472">
        <f t="shared" si="133"/>
        <v>0</v>
      </c>
      <c r="BH59" s="472">
        <f t="shared" si="134"/>
        <v>0</v>
      </c>
      <c r="BI59" s="472">
        <f t="shared" si="135"/>
        <v>0</v>
      </c>
      <c r="BJ59" s="472">
        <f t="shared" si="136"/>
        <v>0</v>
      </c>
      <c r="BK59" s="472">
        <f t="shared" si="137"/>
        <v>0</v>
      </c>
      <c r="BL59" s="472">
        <f t="shared" si="138"/>
        <v>0</v>
      </c>
      <c r="BM59" s="472">
        <f t="shared" si="139"/>
        <v>0</v>
      </c>
      <c r="BN59" s="472">
        <f t="shared" si="140"/>
        <v>0</v>
      </c>
      <c r="BO59" s="472">
        <f t="shared" si="141"/>
        <v>0</v>
      </c>
      <c r="BP59" s="472">
        <f t="shared" si="142"/>
        <v>0</v>
      </c>
      <c r="BQ59" s="472">
        <f t="shared" si="143"/>
        <v>0</v>
      </c>
      <c r="BR59" s="472">
        <f t="shared" si="144"/>
        <v>0</v>
      </c>
      <c r="BS59" s="472">
        <f t="shared" si="145"/>
        <v>0</v>
      </c>
      <c r="BT59" s="472">
        <f t="shared" si="146"/>
        <v>0</v>
      </c>
      <c r="BU59" s="472">
        <f t="shared" si="147"/>
        <v>0</v>
      </c>
      <c r="BV59" s="472">
        <f t="shared" si="148"/>
        <v>0</v>
      </c>
      <c r="BW59" s="472">
        <f t="shared" si="149"/>
        <v>0</v>
      </c>
      <c r="BX59" s="472">
        <f t="shared" si="150"/>
        <v>0</v>
      </c>
      <c r="BY59" s="472">
        <f t="shared" si="151"/>
        <v>0</v>
      </c>
      <c r="BZ59" s="472">
        <f t="shared" si="152"/>
        <v>0</v>
      </c>
      <c r="CA59" s="472">
        <f t="shared" si="153"/>
        <v>0</v>
      </c>
      <c r="CB59" s="472">
        <f t="shared" si="158"/>
        <v>0</v>
      </c>
    </row>
    <row r="60" spans="2:80" s="74" customFormat="1" ht="18.75" customHeight="1">
      <c r="B60" s="480"/>
      <c r="C60" s="481" t="s">
        <v>124</v>
      </c>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c r="AI60" s="482"/>
      <c r="AJ60" s="482"/>
      <c r="AK60" s="482"/>
      <c r="AL60" s="482"/>
      <c r="AM60" s="482"/>
      <c r="AN60" s="483">
        <f t="shared" si="154"/>
        <v>0</v>
      </c>
      <c r="AP60" s="470">
        <f t="shared" si="155"/>
        <v>0</v>
      </c>
      <c r="AQ60" s="471" t="str">
        <f t="shared" si="156"/>
        <v>～</v>
      </c>
      <c r="AR60" s="472">
        <f t="shared" si="157"/>
        <v>0</v>
      </c>
      <c r="AS60" s="472">
        <f t="shared" si="119"/>
        <v>0</v>
      </c>
      <c r="AT60" s="472">
        <f t="shared" si="120"/>
        <v>0</v>
      </c>
      <c r="AU60" s="472">
        <f t="shared" si="121"/>
        <v>0</v>
      </c>
      <c r="AV60" s="472">
        <f t="shared" si="122"/>
        <v>0</v>
      </c>
      <c r="AW60" s="472">
        <f t="shared" si="123"/>
        <v>0</v>
      </c>
      <c r="AX60" s="472">
        <f t="shared" si="124"/>
        <v>0</v>
      </c>
      <c r="AY60" s="472">
        <f t="shared" si="125"/>
        <v>0</v>
      </c>
      <c r="AZ60" s="472">
        <f t="shared" si="126"/>
        <v>0</v>
      </c>
      <c r="BA60" s="472">
        <f t="shared" si="127"/>
        <v>0</v>
      </c>
      <c r="BB60" s="472">
        <f t="shared" si="128"/>
        <v>0</v>
      </c>
      <c r="BC60" s="472">
        <f t="shared" si="129"/>
        <v>0</v>
      </c>
      <c r="BD60" s="472">
        <f t="shared" si="130"/>
        <v>0</v>
      </c>
      <c r="BE60" s="472">
        <f t="shared" si="131"/>
        <v>0</v>
      </c>
      <c r="BF60" s="472">
        <f t="shared" si="132"/>
        <v>0</v>
      </c>
      <c r="BG60" s="472">
        <f t="shared" si="133"/>
        <v>0</v>
      </c>
      <c r="BH60" s="472">
        <f t="shared" si="134"/>
        <v>0</v>
      </c>
      <c r="BI60" s="472">
        <f t="shared" si="135"/>
        <v>0</v>
      </c>
      <c r="BJ60" s="472">
        <f t="shared" si="136"/>
        <v>0</v>
      </c>
      <c r="BK60" s="472">
        <f t="shared" si="137"/>
        <v>0</v>
      </c>
      <c r="BL60" s="472">
        <f t="shared" si="138"/>
        <v>0</v>
      </c>
      <c r="BM60" s="472">
        <f t="shared" si="139"/>
        <v>0</v>
      </c>
      <c r="BN60" s="472">
        <f t="shared" si="140"/>
        <v>0</v>
      </c>
      <c r="BO60" s="472">
        <f t="shared" si="141"/>
        <v>0</v>
      </c>
      <c r="BP60" s="472">
        <f t="shared" si="142"/>
        <v>0</v>
      </c>
      <c r="BQ60" s="472">
        <f t="shared" si="143"/>
        <v>0</v>
      </c>
      <c r="BR60" s="472">
        <f t="shared" si="144"/>
        <v>0</v>
      </c>
      <c r="BS60" s="472">
        <f t="shared" si="145"/>
        <v>0</v>
      </c>
      <c r="BT60" s="472">
        <f t="shared" si="146"/>
        <v>0</v>
      </c>
      <c r="BU60" s="472">
        <f t="shared" si="147"/>
        <v>0</v>
      </c>
      <c r="BV60" s="472">
        <f t="shared" si="148"/>
        <v>0</v>
      </c>
      <c r="BW60" s="472">
        <f t="shared" si="149"/>
        <v>0</v>
      </c>
      <c r="BX60" s="472">
        <f t="shared" si="150"/>
        <v>0</v>
      </c>
      <c r="BY60" s="472">
        <f t="shared" si="151"/>
        <v>0</v>
      </c>
      <c r="BZ60" s="472">
        <f t="shared" si="152"/>
        <v>0</v>
      </c>
      <c r="CA60" s="472">
        <f t="shared" si="153"/>
        <v>0</v>
      </c>
      <c r="CB60" s="472">
        <f t="shared" si="158"/>
        <v>0</v>
      </c>
    </row>
    <row r="61" spans="2:80" ht="18.75" customHeight="1">
      <c r="B61" s="484"/>
      <c r="C61" s="485" t="s">
        <v>124</v>
      </c>
      <c r="D61" s="486"/>
      <c r="E61" s="486"/>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6"/>
      <c r="AG61" s="486"/>
      <c r="AH61" s="486"/>
      <c r="AI61" s="486"/>
      <c r="AJ61" s="486"/>
      <c r="AK61" s="486"/>
      <c r="AL61" s="486"/>
      <c r="AM61" s="486"/>
      <c r="AN61" s="487">
        <f t="shared" si="154"/>
        <v>0</v>
      </c>
      <c r="AP61" s="473">
        <f t="shared" si="155"/>
        <v>0</v>
      </c>
      <c r="AQ61" s="474" t="str">
        <f t="shared" si="156"/>
        <v>～</v>
      </c>
      <c r="AR61" s="475">
        <f t="shared" si="157"/>
        <v>0</v>
      </c>
      <c r="AS61" s="475">
        <f t="shared" si="119"/>
        <v>0</v>
      </c>
      <c r="AT61" s="475">
        <f t="shared" si="120"/>
        <v>0</v>
      </c>
      <c r="AU61" s="475">
        <f t="shared" si="121"/>
        <v>0</v>
      </c>
      <c r="AV61" s="475">
        <f t="shared" si="122"/>
        <v>0</v>
      </c>
      <c r="AW61" s="475">
        <f t="shared" si="123"/>
        <v>0</v>
      </c>
      <c r="AX61" s="475">
        <f t="shared" si="124"/>
        <v>0</v>
      </c>
      <c r="AY61" s="475">
        <f t="shared" si="125"/>
        <v>0</v>
      </c>
      <c r="AZ61" s="475">
        <f t="shared" si="126"/>
        <v>0</v>
      </c>
      <c r="BA61" s="475">
        <f t="shared" si="127"/>
        <v>0</v>
      </c>
      <c r="BB61" s="475">
        <f t="shared" si="128"/>
        <v>0</v>
      </c>
      <c r="BC61" s="475">
        <f t="shared" si="129"/>
        <v>0</v>
      </c>
      <c r="BD61" s="475">
        <f t="shared" si="130"/>
        <v>0</v>
      </c>
      <c r="BE61" s="475">
        <f t="shared" si="131"/>
        <v>0</v>
      </c>
      <c r="BF61" s="475">
        <f t="shared" si="132"/>
        <v>0</v>
      </c>
      <c r="BG61" s="475">
        <f t="shared" si="133"/>
        <v>0</v>
      </c>
      <c r="BH61" s="475">
        <f t="shared" si="134"/>
        <v>0</v>
      </c>
      <c r="BI61" s="475">
        <f t="shared" si="135"/>
        <v>0</v>
      </c>
      <c r="BJ61" s="475">
        <f t="shared" si="136"/>
        <v>0</v>
      </c>
      <c r="BK61" s="475">
        <f t="shared" si="137"/>
        <v>0</v>
      </c>
      <c r="BL61" s="475">
        <f t="shared" si="138"/>
        <v>0</v>
      </c>
      <c r="BM61" s="475">
        <f t="shared" si="139"/>
        <v>0</v>
      </c>
      <c r="BN61" s="475">
        <f t="shared" si="140"/>
        <v>0</v>
      </c>
      <c r="BO61" s="475">
        <f t="shared" si="141"/>
        <v>0</v>
      </c>
      <c r="BP61" s="475">
        <f t="shared" si="142"/>
        <v>0</v>
      </c>
      <c r="BQ61" s="475">
        <f t="shared" si="143"/>
        <v>0</v>
      </c>
      <c r="BR61" s="475">
        <f t="shared" si="144"/>
        <v>0</v>
      </c>
      <c r="BS61" s="475">
        <f t="shared" si="145"/>
        <v>0</v>
      </c>
      <c r="BT61" s="475">
        <f t="shared" si="146"/>
        <v>0</v>
      </c>
      <c r="BU61" s="475">
        <f t="shared" si="147"/>
        <v>0</v>
      </c>
      <c r="BV61" s="475">
        <f t="shared" si="148"/>
        <v>0</v>
      </c>
      <c r="BW61" s="475">
        <f t="shared" si="149"/>
        <v>0</v>
      </c>
      <c r="BX61" s="475">
        <f t="shared" si="150"/>
        <v>0</v>
      </c>
      <c r="BY61" s="475">
        <f t="shared" si="151"/>
        <v>0</v>
      </c>
      <c r="BZ61" s="475">
        <f t="shared" si="152"/>
        <v>0</v>
      </c>
      <c r="CA61" s="475">
        <f t="shared" si="153"/>
        <v>0</v>
      </c>
      <c r="CB61" s="475">
        <f t="shared" si="158"/>
        <v>0</v>
      </c>
    </row>
    <row r="62" spans="2:80" ht="18.75" customHeight="1">
      <c r="B62" s="217" t="s">
        <v>49</v>
      </c>
      <c r="C62" s="189"/>
      <c r="D62" s="277">
        <f>SUM(D47:D61)</f>
        <v>0</v>
      </c>
      <c r="E62" s="277">
        <f t="shared" ref="E62:AL62" si="159">SUM(E47:E61)</f>
        <v>0</v>
      </c>
      <c r="F62" s="277">
        <f t="shared" si="159"/>
        <v>0</v>
      </c>
      <c r="G62" s="277">
        <f t="shared" si="159"/>
        <v>0</v>
      </c>
      <c r="H62" s="277">
        <f t="shared" si="159"/>
        <v>0</v>
      </c>
      <c r="I62" s="277">
        <f t="shared" si="159"/>
        <v>0</v>
      </c>
      <c r="J62" s="277">
        <f t="shared" si="159"/>
        <v>0</v>
      </c>
      <c r="K62" s="277">
        <f t="shared" si="159"/>
        <v>0</v>
      </c>
      <c r="L62" s="277">
        <f t="shared" si="159"/>
        <v>0</v>
      </c>
      <c r="M62" s="277">
        <f t="shared" si="159"/>
        <v>0</v>
      </c>
      <c r="N62" s="277">
        <f t="shared" si="159"/>
        <v>0</v>
      </c>
      <c r="O62" s="277">
        <f t="shared" si="159"/>
        <v>0</v>
      </c>
      <c r="P62" s="277">
        <f t="shared" si="159"/>
        <v>0</v>
      </c>
      <c r="Q62" s="277">
        <f t="shared" si="159"/>
        <v>0</v>
      </c>
      <c r="R62" s="277">
        <f t="shared" si="159"/>
        <v>0</v>
      </c>
      <c r="S62" s="277">
        <f t="shared" si="159"/>
        <v>0</v>
      </c>
      <c r="T62" s="277">
        <f t="shared" si="159"/>
        <v>0</v>
      </c>
      <c r="U62" s="277">
        <f t="shared" si="159"/>
        <v>0</v>
      </c>
      <c r="V62" s="277">
        <f t="shared" si="159"/>
        <v>0</v>
      </c>
      <c r="W62" s="277">
        <f t="shared" si="159"/>
        <v>0</v>
      </c>
      <c r="X62" s="277">
        <f t="shared" si="159"/>
        <v>0</v>
      </c>
      <c r="Y62" s="277">
        <f t="shared" si="159"/>
        <v>0</v>
      </c>
      <c r="Z62" s="277">
        <f t="shared" si="159"/>
        <v>0</v>
      </c>
      <c r="AA62" s="277">
        <f t="shared" si="159"/>
        <v>0</v>
      </c>
      <c r="AB62" s="277">
        <f t="shared" si="159"/>
        <v>0</v>
      </c>
      <c r="AC62" s="277">
        <f t="shared" si="159"/>
        <v>0</v>
      </c>
      <c r="AD62" s="277">
        <f t="shared" si="159"/>
        <v>0</v>
      </c>
      <c r="AE62" s="277">
        <f t="shared" si="159"/>
        <v>0</v>
      </c>
      <c r="AF62" s="277">
        <f t="shared" si="159"/>
        <v>0</v>
      </c>
      <c r="AG62" s="277">
        <f t="shared" si="159"/>
        <v>0</v>
      </c>
      <c r="AH62" s="277">
        <f t="shared" si="159"/>
        <v>0</v>
      </c>
      <c r="AI62" s="277">
        <f t="shared" si="159"/>
        <v>0</v>
      </c>
      <c r="AJ62" s="277">
        <f t="shared" si="159"/>
        <v>0</v>
      </c>
      <c r="AK62" s="277">
        <f t="shared" si="159"/>
        <v>0</v>
      </c>
      <c r="AL62" s="277">
        <f t="shared" si="159"/>
        <v>0</v>
      </c>
      <c r="AM62" s="277">
        <f>SUM(AM47:AM61)</f>
        <v>0</v>
      </c>
      <c r="AN62" s="277">
        <f>SUM(AN47:AN61)</f>
        <v>0</v>
      </c>
      <c r="AP62" s="198" t="s">
        <v>49</v>
      </c>
      <c r="AQ62" s="190"/>
      <c r="AR62" s="282">
        <f t="shared" ref="AR62" si="160">SUM(AR47:AR61)</f>
        <v>0</v>
      </c>
      <c r="AS62" s="282">
        <f t="shared" ref="AS62" si="161">SUM(AS47:AS61)</f>
        <v>0</v>
      </c>
      <c r="AT62" s="282">
        <f t="shared" ref="AT62" si="162">SUM(AT47:AT61)</f>
        <v>0</v>
      </c>
      <c r="AU62" s="282">
        <f t="shared" ref="AU62" si="163">SUM(AU47:AU61)</f>
        <v>0</v>
      </c>
      <c r="AV62" s="282">
        <f t="shared" ref="AV62" si="164">SUM(AV47:AV61)</f>
        <v>0</v>
      </c>
      <c r="AW62" s="282">
        <f t="shared" ref="AW62" si="165">SUM(AW47:AW61)</f>
        <v>0</v>
      </c>
      <c r="AX62" s="282">
        <f t="shared" ref="AX62" si="166">SUM(AX47:AX61)</f>
        <v>0</v>
      </c>
      <c r="AY62" s="282">
        <f t="shared" ref="AY62" si="167">SUM(AY47:AY61)</f>
        <v>0</v>
      </c>
      <c r="AZ62" s="282">
        <f t="shared" ref="AZ62" si="168">SUM(AZ47:AZ61)</f>
        <v>0</v>
      </c>
      <c r="BA62" s="282">
        <f t="shared" ref="BA62" si="169">SUM(BA47:BA61)</f>
        <v>0</v>
      </c>
      <c r="BB62" s="282">
        <f t="shared" ref="BB62" si="170">SUM(BB47:BB61)</f>
        <v>0</v>
      </c>
      <c r="BC62" s="282">
        <f t="shared" ref="BC62" si="171">SUM(BC47:BC61)</f>
        <v>0</v>
      </c>
      <c r="BD62" s="282">
        <f t="shared" ref="BD62" si="172">SUM(BD47:BD61)</f>
        <v>0</v>
      </c>
      <c r="BE62" s="282">
        <f t="shared" ref="BE62" si="173">SUM(BE47:BE61)</f>
        <v>0</v>
      </c>
      <c r="BF62" s="282">
        <f t="shared" ref="BF62" si="174">SUM(BF47:BF61)</f>
        <v>0</v>
      </c>
      <c r="BG62" s="282">
        <f t="shared" ref="BG62" si="175">SUM(BG47:BG61)</f>
        <v>0</v>
      </c>
      <c r="BH62" s="282">
        <f t="shared" ref="BH62" si="176">SUM(BH47:BH61)</f>
        <v>0</v>
      </c>
      <c r="BI62" s="282">
        <f t="shared" ref="BI62" si="177">SUM(BI47:BI61)</f>
        <v>0</v>
      </c>
      <c r="BJ62" s="282">
        <f t="shared" ref="BJ62" si="178">SUM(BJ47:BJ61)</f>
        <v>0</v>
      </c>
      <c r="BK62" s="282">
        <f t="shared" ref="BK62" si="179">SUM(BK47:BK61)</f>
        <v>0</v>
      </c>
      <c r="BL62" s="282">
        <f t="shared" ref="BL62" si="180">SUM(BL47:BL61)</f>
        <v>0</v>
      </c>
      <c r="BM62" s="282">
        <f t="shared" ref="BM62" si="181">SUM(BM47:BM61)</f>
        <v>0</v>
      </c>
      <c r="BN62" s="282">
        <f t="shared" ref="BN62" si="182">SUM(BN47:BN61)</f>
        <v>0</v>
      </c>
      <c r="BO62" s="282">
        <f t="shared" ref="BO62" si="183">SUM(BO47:BO61)</f>
        <v>0</v>
      </c>
      <c r="BP62" s="282">
        <f t="shared" ref="BP62" si="184">SUM(BP47:BP61)</f>
        <v>0</v>
      </c>
      <c r="BQ62" s="282">
        <f t="shared" ref="BQ62" si="185">SUM(BQ47:BQ61)</f>
        <v>0</v>
      </c>
      <c r="BR62" s="282">
        <f t="shared" ref="BR62" si="186">SUM(BR47:BR61)</f>
        <v>0</v>
      </c>
      <c r="BS62" s="282">
        <f t="shared" ref="BS62" si="187">SUM(BS47:BS61)</f>
        <v>0</v>
      </c>
      <c r="BT62" s="282">
        <f t="shared" ref="BT62" si="188">SUM(BT47:BT61)</f>
        <v>0</v>
      </c>
      <c r="BU62" s="282">
        <f t="shared" ref="BU62" si="189">SUM(BU47:BU61)</f>
        <v>0</v>
      </c>
      <c r="BV62" s="282">
        <f t="shared" ref="BV62" si="190">SUM(BV47:BV61)</f>
        <v>0</v>
      </c>
      <c r="BW62" s="282">
        <f t="shared" ref="BW62" si="191">SUM(BW47:BW61)</f>
        <v>0</v>
      </c>
      <c r="BX62" s="282">
        <f t="shared" ref="BX62" si="192">SUM(BX47:BX61)</f>
        <v>0</v>
      </c>
      <c r="BY62" s="282">
        <f t="shared" ref="BY62" si="193">SUM(BY47:BY61)</f>
        <v>0</v>
      </c>
      <c r="BZ62" s="282">
        <f t="shared" ref="BZ62" si="194">SUM(BZ47:BZ61)</f>
        <v>0</v>
      </c>
      <c r="CA62" s="282">
        <f>SUM(CA47:CA61)</f>
        <v>0</v>
      </c>
      <c r="CB62" s="282">
        <f>SUM(CB47:CB61)</f>
        <v>0</v>
      </c>
    </row>
    <row r="63" spans="2:80" ht="18.75" customHeight="1">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row>
    <row r="64" spans="2:80" ht="20.25" customHeight="1">
      <c r="B64" s="451" t="s">
        <v>383</v>
      </c>
      <c r="C64" s="279">
        <v>10</v>
      </c>
      <c r="D64" s="278" t="s">
        <v>310</v>
      </c>
      <c r="E64" s="72"/>
      <c r="G64" s="74"/>
      <c r="H64" s="74"/>
      <c r="I64" s="74"/>
      <c r="J64" s="74"/>
      <c r="AD64" s="74"/>
      <c r="AE64" s="74"/>
      <c r="AF64" s="74"/>
      <c r="AP64" s="131" t="str">
        <f>B64</f>
        <v>▽▽部門</v>
      </c>
      <c r="AQ64" s="659">
        <v>20</v>
      </c>
      <c r="AR64" s="285" t="s">
        <v>309</v>
      </c>
      <c r="AS64" s="286"/>
      <c r="AT64" s="284"/>
      <c r="AU64" s="452"/>
      <c r="AV64" s="452"/>
      <c r="AW64" s="452"/>
      <c r="AX64" s="452"/>
      <c r="AY64" s="284"/>
      <c r="AZ64" s="284"/>
      <c r="BA64" s="284"/>
      <c r="BB64" s="284"/>
      <c r="BC64" s="284"/>
      <c r="BD64" s="284"/>
      <c r="BE64" s="284"/>
      <c r="BF64" s="284"/>
      <c r="BG64" s="284"/>
      <c r="BH64" s="284"/>
      <c r="BI64" s="284"/>
      <c r="BJ64" s="284"/>
      <c r="BK64" s="284"/>
      <c r="BL64" s="284"/>
      <c r="BM64" s="284"/>
      <c r="BN64" s="284"/>
      <c r="BO64" s="284"/>
      <c r="BP64" s="284"/>
      <c r="BQ64" s="284"/>
      <c r="BR64" s="452"/>
      <c r="BS64" s="452"/>
      <c r="BT64" s="452"/>
      <c r="BU64" s="284"/>
      <c r="BV64" s="284"/>
      <c r="BW64" s="284"/>
      <c r="BX64" s="284"/>
      <c r="BY64" s="284"/>
      <c r="BZ64" s="284"/>
      <c r="CA64" s="284"/>
      <c r="CB64" s="284"/>
    </row>
    <row r="65" spans="2:80" ht="18.75" customHeight="1">
      <c r="B65" s="1112" t="s">
        <v>62</v>
      </c>
      <c r="C65" s="1100" t="s">
        <v>45</v>
      </c>
      <c r="D65" s="1100" t="s">
        <v>17</v>
      </c>
      <c r="E65" s="1100"/>
      <c r="F65" s="1100"/>
      <c r="G65" s="1100" t="s">
        <v>4</v>
      </c>
      <c r="H65" s="1100"/>
      <c r="I65" s="1100"/>
      <c r="J65" s="1100" t="s">
        <v>2</v>
      </c>
      <c r="K65" s="1100"/>
      <c r="L65" s="1100"/>
      <c r="M65" s="1100" t="s">
        <v>3</v>
      </c>
      <c r="N65" s="1100"/>
      <c r="O65" s="1100"/>
      <c r="P65" s="1100" t="s">
        <v>5</v>
      </c>
      <c r="Q65" s="1100"/>
      <c r="R65" s="1100"/>
      <c r="S65" s="1100" t="s">
        <v>6</v>
      </c>
      <c r="T65" s="1100"/>
      <c r="U65" s="1100"/>
      <c r="V65" s="1100" t="s">
        <v>7</v>
      </c>
      <c r="W65" s="1100"/>
      <c r="X65" s="1100"/>
      <c r="Y65" s="1100" t="s">
        <v>8</v>
      </c>
      <c r="Z65" s="1100"/>
      <c r="AA65" s="1100"/>
      <c r="AB65" s="1100" t="s">
        <v>9</v>
      </c>
      <c r="AC65" s="1100"/>
      <c r="AD65" s="1100"/>
      <c r="AE65" s="1100" t="s">
        <v>10</v>
      </c>
      <c r="AF65" s="1100"/>
      <c r="AG65" s="1100"/>
      <c r="AH65" s="1100" t="s">
        <v>11</v>
      </c>
      <c r="AI65" s="1100"/>
      <c r="AJ65" s="1100"/>
      <c r="AK65" s="1100" t="s">
        <v>1</v>
      </c>
      <c r="AL65" s="1100"/>
      <c r="AM65" s="1100"/>
      <c r="AN65" s="1107" t="s">
        <v>49</v>
      </c>
      <c r="AP65" s="1095" t="s">
        <v>62</v>
      </c>
      <c r="AQ65" s="1076" t="s">
        <v>45</v>
      </c>
      <c r="AR65" s="1117" t="s">
        <v>17</v>
      </c>
      <c r="AS65" s="1117"/>
      <c r="AT65" s="1117"/>
      <c r="AU65" s="1117" t="s">
        <v>4</v>
      </c>
      <c r="AV65" s="1117"/>
      <c r="AW65" s="1117"/>
      <c r="AX65" s="1117" t="s">
        <v>2</v>
      </c>
      <c r="AY65" s="1117"/>
      <c r="AZ65" s="1117"/>
      <c r="BA65" s="1117" t="s">
        <v>3</v>
      </c>
      <c r="BB65" s="1117"/>
      <c r="BC65" s="1117"/>
      <c r="BD65" s="1117" t="s">
        <v>5</v>
      </c>
      <c r="BE65" s="1117"/>
      <c r="BF65" s="1117"/>
      <c r="BG65" s="1117" t="s">
        <v>6</v>
      </c>
      <c r="BH65" s="1117"/>
      <c r="BI65" s="1117"/>
      <c r="BJ65" s="1117" t="s">
        <v>7</v>
      </c>
      <c r="BK65" s="1117"/>
      <c r="BL65" s="1117"/>
      <c r="BM65" s="1117" t="s">
        <v>8</v>
      </c>
      <c r="BN65" s="1117"/>
      <c r="BO65" s="1117"/>
      <c r="BP65" s="1117" t="s">
        <v>9</v>
      </c>
      <c r="BQ65" s="1117"/>
      <c r="BR65" s="1117"/>
      <c r="BS65" s="1117" t="s">
        <v>10</v>
      </c>
      <c r="BT65" s="1117"/>
      <c r="BU65" s="1117"/>
      <c r="BV65" s="1117" t="s">
        <v>11</v>
      </c>
      <c r="BW65" s="1117"/>
      <c r="BX65" s="1117"/>
      <c r="BY65" s="1117" t="s">
        <v>1</v>
      </c>
      <c r="BZ65" s="1117"/>
      <c r="CA65" s="1117"/>
      <c r="CB65" s="1117" t="s">
        <v>49</v>
      </c>
    </row>
    <row r="66" spans="2:80" ht="18.75" customHeight="1">
      <c r="B66" s="1114"/>
      <c r="C66" s="1100"/>
      <c r="D66" s="197" t="s">
        <v>12</v>
      </c>
      <c r="E66" s="197" t="s">
        <v>13</v>
      </c>
      <c r="F66" s="197" t="s">
        <v>14</v>
      </c>
      <c r="G66" s="197" t="s">
        <v>12</v>
      </c>
      <c r="H66" s="197" t="s">
        <v>13</v>
      </c>
      <c r="I66" s="197" t="s">
        <v>14</v>
      </c>
      <c r="J66" s="197" t="s">
        <v>12</v>
      </c>
      <c r="K66" s="197" t="s">
        <v>13</v>
      </c>
      <c r="L66" s="197" t="s">
        <v>14</v>
      </c>
      <c r="M66" s="197" t="s">
        <v>12</v>
      </c>
      <c r="N66" s="197" t="s">
        <v>13</v>
      </c>
      <c r="O66" s="197" t="s">
        <v>14</v>
      </c>
      <c r="P66" s="197" t="s">
        <v>12</v>
      </c>
      <c r="Q66" s="197" t="s">
        <v>13</v>
      </c>
      <c r="R66" s="197" t="s">
        <v>14</v>
      </c>
      <c r="S66" s="197" t="s">
        <v>12</v>
      </c>
      <c r="T66" s="197" t="s">
        <v>13</v>
      </c>
      <c r="U66" s="197" t="s">
        <v>14</v>
      </c>
      <c r="V66" s="197" t="s">
        <v>12</v>
      </c>
      <c r="W66" s="197" t="s">
        <v>13</v>
      </c>
      <c r="X66" s="197" t="s">
        <v>14</v>
      </c>
      <c r="Y66" s="197" t="s">
        <v>12</v>
      </c>
      <c r="Z66" s="197" t="s">
        <v>13</v>
      </c>
      <c r="AA66" s="197" t="s">
        <v>14</v>
      </c>
      <c r="AB66" s="197" t="s">
        <v>12</v>
      </c>
      <c r="AC66" s="197" t="s">
        <v>13</v>
      </c>
      <c r="AD66" s="197" t="s">
        <v>14</v>
      </c>
      <c r="AE66" s="197" t="s">
        <v>12</v>
      </c>
      <c r="AF66" s="197" t="s">
        <v>13</v>
      </c>
      <c r="AG66" s="197" t="s">
        <v>14</v>
      </c>
      <c r="AH66" s="197" t="s">
        <v>12</v>
      </c>
      <c r="AI66" s="197" t="s">
        <v>13</v>
      </c>
      <c r="AJ66" s="197" t="s">
        <v>14</v>
      </c>
      <c r="AK66" s="197" t="s">
        <v>12</v>
      </c>
      <c r="AL66" s="197" t="s">
        <v>13</v>
      </c>
      <c r="AM66" s="197" t="s">
        <v>14</v>
      </c>
      <c r="AN66" s="1108"/>
      <c r="AP66" s="1095"/>
      <c r="AQ66" s="1076"/>
      <c r="AR66" s="287" t="s">
        <v>12</v>
      </c>
      <c r="AS66" s="287" t="s">
        <v>13</v>
      </c>
      <c r="AT66" s="287" t="s">
        <v>14</v>
      </c>
      <c r="AU66" s="287" t="s">
        <v>12</v>
      </c>
      <c r="AV66" s="287" t="s">
        <v>13</v>
      </c>
      <c r="AW66" s="287" t="s">
        <v>14</v>
      </c>
      <c r="AX66" s="287" t="s">
        <v>12</v>
      </c>
      <c r="AY66" s="287" t="s">
        <v>13</v>
      </c>
      <c r="AZ66" s="287" t="s">
        <v>14</v>
      </c>
      <c r="BA66" s="287" t="s">
        <v>12</v>
      </c>
      <c r="BB66" s="287" t="s">
        <v>13</v>
      </c>
      <c r="BC66" s="287" t="s">
        <v>14</v>
      </c>
      <c r="BD66" s="287" t="s">
        <v>12</v>
      </c>
      <c r="BE66" s="287" t="s">
        <v>13</v>
      </c>
      <c r="BF66" s="287" t="s">
        <v>14</v>
      </c>
      <c r="BG66" s="287" t="s">
        <v>12</v>
      </c>
      <c r="BH66" s="287" t="s">
        <v>13</v>
      </c>
      <c r="BI66" s="287" t="s">
        <v>14</v>
      </c>
      <c r="BJ66" s="287" t="s">
        <v>12</v>
      </c>
      <c r="BK66" s="287" t="s">
        <v>13</v>
      </c>
      <c r="BL66" s="287" t="s">
        <v>14</v>
      </c>
      <c r="BM66" s="287" t="s">
        <v>12</v>
      </c>
      <c r="BN66" s="287" t="s">
        <v>13</v>
      </c>
      <c r="BO66" s="287" t="s">
        <v>14</v>
      </c>
      <c r="BP66" s="287" t="s">
        <v>12</v>
      </c>
      <c r="BQ66" s="287" t="s">
        <v>13</v>
      </c>
      <c r="BR66" s="287" t="s">
        <v>14</v>
      </c>
      <c r="BS66" s="287" t="s">
        <v>12</v>
      </c>
      <c r="BT66" s="287" t="s">
        <v>13</v>
      </c>
      <c r="BU66" s="287" t="s">
        <v>14</v>
      </c>
      <c r="BV66" s="287" t="s">
        <v>12</v>
      </c>
      <c r="BW66" s="287" t="s">
        <v>13</v>
      </c>
      <c r="BX66" s="287" t="s">
        <v>14</v>
      </c>
      <c r="BY66" s="287" t="s">
        <v>12</v>
      </c>
      <c r="BZ66" s="287" t="s">
        <v>13</v>
      </c>
      <c r="CA66" s="287" t="s">
        <v>14</v>
      </c>
      <c r="CB66" s="1117"/>
    </row>
    <row r="67" spans="2:80" s="74" customFormat="1" ht="18.75" customHeight="1">
      <c r="B67" s="476"/>
      <c r="C67" s="477" t="s">
        <v>124</v>
      </c>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c r="AN67" s="479">
        <f>SUM(D67:AM67)</f>
        <v>0</v>
      </c>
      <c r="AP67" s="467">
        <f>B67</f>
        <v>0</v>
      </c>
      <c r="AQ67" s="468" t="str">
        <f>C67</f>
        <v>～</v>
      </c>
      <c r="AR67" s="469">
        <f>D67*$AQ$4/10</f>
        <v>0</v>
      </c>
      <c r="AS67" s="469">
        <f t="shared" ref="AS67:AS81" si="195">E67*$AQ$4/10</f>
        <v>0</v>
      </c>
      <c r="AT67" s="469">
        <f t="shared" ref="AT67:AT81" si="196">F67*$AQ$4/10</f>
        <v>0</v>
      </c>
      <c r="AU67" s="469">
        <f t="shared" ref="AU67:AU81" si="197">G67*$AQ$4/10</f>
        <v>0</v>
      </c>
      <c r="AV67" s="469">
        <f t="shared" ref="AV67:AV81" si="198">H67*$AQ$4/10</f>
        <v>0</v>
      </c>
      <c r="AW67" s="469">
        <f t="shared" ref="AW67:AW81" si="199">I67*$AQ$4/10</f>
        <v>0</v>
      </c>
      <c r="AX67" s="469">
        <f t="shared" ref="AX67:AX81" si="200">J67*$AQ$4/10</f>
        <v>0</v>
      </c>
      <c r="AY67" s="469">
        <f t="shared" ref="AY67:AY81" si="201">K67*$AQ$4/10</f>
        <v>0</v>
      </c>
      <c r="AZ67" s="469">
        <f t="shared" ref="AZ67:AZ81" si="202">L67*$AQ$4/10</f>
        <v>0</v>
      </c>
      <c r="BA67" s="469">
        <f t="shared" ref="BA67:BA81" si="203">M67*$AQ$4/10</f>
        <v>0</v>
      </c>
      <c r="BB67" s="469">
        <f t="shared" ref="BB67:BB81" si="204">N67*$AQ$4/10</f>
        <v>0</v>
      </c>
      <c r="BC67" s="469">
        <f t="shared" ref="BC67:BC81" si="205">O67*$AQ$4/10</f>
        <v>0</v>
      </c>
      <c r="BD67" s="469">
        <f t="shared" ref="BD67:BD81" si="206">P67*$AQ$4/10</f>
        <v>0</v>
      </c>
      <c r="BE67" s="469">
        <f t="shared" ref="BE67:BE81" si="207">Q67*$AQ$4/10</f>
        <v>0</v>
      </c>
      <c r="BF67" s="469">
        <f t="shared" ref="BF67:BF81" si="208">R67*$AQ$4/10</f>
        <v>0</v>
      </c>
      <c r="BG67" s="469">
        <f t="shared" ref="BG67:BG81" si="209">S67*$AQ$4/10</f>
        <v>0</v>
      </c>
      <c r="BH67" s="469">
        <f t="shared" ref="BH67:BH81" si="210">T67*$AQ$4/10</f>
        <v>0</v>
      </c>
      <c r="BI67" s="469">
        <f t="shared" ref="BI67:BI81" si="211">U67*$AQ$4/10</f>
        <v>0</v>
      </c>
      <c r="BJ67" s="469">
        <f t="shared" ref="BJ67:BJ81" si="212">V67*$AQ$4/10</f>
        <v>0</v>
      </c>
      <c r="BK67" s="469">
        <f t="shared" ref="BK67:BK81" si="213">W67*$AQ$4/10</f>
        <v>0</v>
      </c>
      <c r="BL67" s="469">
        <f t="shared" ref="BL67:BL81" si="214">X67*$AQ$4/10</f>
        <v>0</v>
      </c>
      <c r="BM67" s="469">
        <f t="shared" ref="BM67:BM81" si="215">Y67*$AQ$4/10</f>
        <v>0</v>
      </c>
      <c r="BN67" s="469">
        <f t="shared" ref="BN67:BN81" si="216">Z67*$AQ$4/10</f>
        <v>0</v>
      </c>
      <c r="BO67" s="469">
        <f t="shared" ref="BO67:BO81" si="217">AA67*$AQ$4/10</f>
        <v>0</v>
      </c>
      <c r="BP67" s="469">
        <f t="shared" ref="BP67:BP81" si="218">AB67*$AQ$4/10</f>
        <v>0</v>
      </c>
      <c r="BQ67" s="469">
        <f t="shared" ref="BQ67:BQ81" si="219">AC67*$AQ$4/10</f>
        <v>0</v>
      </c>
      <c r="BR67" s="469">
        <f t="shared" ref="BR67:BR81" si="220">AD67*$AQ$4/10</f>
        <v>0</v>
      </c>
      <c r="BS67" s="469">
        <f t="shared" ref="BS67:BS81" si="221">AE67*$AQ$4/10</f>
        <v>0</v>
      </c>
      <c r="BT67" s="469">
        <f t="shared" ref="BT67:BT81" si="222">AF67*$AQ$4/10</f>
        <v>0</v>
      </c>
      <c r="BU67" s="469">
        <f t="shared" ref="BU67:BU81" si="223">AG67*$AQ$4/10</f>
        <v>0</v>
      </c>
      <c r="BV67" s="469">
        <f t="shared" ref="BV67:BV81" si="224">AH67*$AQ$4/10</f>
        <v>0</v>
      </c>
      <c r="BW67" s="469">
        <f t="shared" ref="BW67:BW81" si="225">AI67*$AQ$4/10</f>
        <v>0</v>
      </c>
      <c r="BX67" s="469">
        <f t="shared" ref="BX67:BX81" si="226">AJ67*$AQ$4/10</f>
        <v>0</v>
      </c>
      <c r="BY67" s="469">
        <f t="shared" ref="BY67:BY81" si="227">AK67*$AQ$4/10</f>
        <v>0</v>
      </c>
      <c r="BZ67" s="469">
        <f t="shared" ref="BZ67:BZ81" si="228">AL67*$AQ$4/10</f>
        <v>0</v>
      </c>
      <c r="CA67" s="469">
        <f t="shared" ref="CA67:CA81" si="229">AM67*$AQ$4/10</f>
        <v>0</v>
      </c>
      <c r="CB67" s="469">
        <f>AN67*$AQ$4/10</f>
        <v>0</v>
      </c>
    </row>
    <row r="68" spans="2:80" s="74" customFormat="1" ht="18.75" customHeight="1">
      <c r="B68" s="480"/>
      <c r="C68" s="481" t="s">
        <v>124</v>
      </c>
      <c r="D68" s="482"/>
      <c r="E68" s="482"/>
      <c r="F68" s="482"/>
      <c r="G68" s="482"/>
      <c r="H68" s="482"/>
      <c r="I68" s="482"/>
      <c r="J68" s="482"/>
      <c r="K68" s="482"/>
      <c r="L68" s="482"/>
      <c r="M68" s="482"/>
      <c r="N68" s="482"/>
      <c r="O68" s="482"/>
      <c r="P68" s="482"/>
      <c r="Q68" s="482"/>
      <c r="R68" s="482"/>
      <c r="S68" s="482"/>
      <c r="T68" s="482"/>
      <c r="U68" s="482"/>
      <c r="V68" s="482"/>
      <c r="W68" s="482"/>
      <c r="X68" s="482"/>
      <c r="Y68" s="482"/>
      <c r="Z68" s="482"/>
      <c r="AA68" s="482"/>
      <c r="AB68" s="482"/>
      <c r="AC68" s="482"/>
      <c r="AD68" s="482"/>
      <c r="AE68" s="482"/>
      <c r="AF68" s="482"/>
      <c r="AG68" s="482"/>
      <c r="AH68" s="482"/>
      <c r="AI68" s="482"/>
      <c r="AJ68" s="482"/>
      <c r="AK68" s="482"/>
      <c r="AL68" s="482"/>
      <c r="AM68" s="482"/>
      <c r="AN68" s="483">
        <f t="shared" ref="AN68:AN81" si="230">SUM(D68:AM68)</f>
        <v>0</v>
      </c>
      <c r="AP68" s="470">
        <f t="shared" ref="AP68:AP81" si="231">B68</f>
        <v>0</v>
      </c>
      <c r="AQ68" s="471" t="str">
        <f t="shared" ref="AQ68:AQ81" si="232">C68</f>
        <v>～</v>
      </c>
      <c r="AR68" s="472">
        <f t="shared" ref="AR68:AR81" si="233">D68*$AQ$4/10</f>
        <v>0</v>
      </c>
      <c r="AS68" s="472">
        <f t="shared" si="195"/>
        <v>0</v>
      </c>
      <c r="AT68" s="472">
        <f t="shared" si="196"/>
        <v>0</v>
      </c>
      <c r="AU68" s="472">
        <f t="shared" si="197"/>
        <v>0</v>
      </c>
      <c r="AV68" s="472">
        <f t="shared" si="198"/>
        <v>0</v>
      </c>
      <c r="AW68" s="472">
        <f t="shared" si="199"/>
        <v>0</v>
      </c>
      <c r="AX68" s="472">
        <f t="shared" si="200"/>
        <v>0</v>
      </c>
      <c r="AY68" s="472">
        <f t="shared" si="201"/>
        <v>0</v>
      </c>
      <c r="AZ68" s="472">
        <f t="shared" si="202"/>
        <v>0</v>
      </c>
      <c r="BA68" s="472">
        <f t="shared" si="203"/>
        <v>0</v>
      </c>
      <c r="BB68" s="472">
        <f t="shared" si="204"/>
        <v>0</v>
      </c>
      <c r="BC68" s="472">
        <f t="shared" si="205"/>
        <v>0</v>
      </c>
      <c r="BD68" s="472">
        <f t="shared" si="206"/>
        <v>0</v>
      </c>
      <c r="BE68" s="472">
        <f t="shared" si="207"/>
        <v>0</v>
      </c>
      <c r="BF68" s="472">
        <f t="shared" si="208"/>
        <v>0</v>
      </c>
      <c r="BG68" s="472">
        <f t="shared" si="209"/>
        <v>0</v>
      </c>
      <c r="BH68" s="472">
        <f t="shared" si="210"/>
        <v>0</v>
      </c>
      <c r="BI68" s="472">
        <f t="shared" si="211"/>
        <v>0</v>
      </c>
      <c r="BJ68" s="472">
        <f t="shared" si="212"/>
        <v>0</v>
      </c>
      <c r="BK68" s="472">
        <f t="shared" si="213"/>
        <v>0</v>
      </c>
      <c r="BL68" s="472">
        <f t="shared" si="214"/>
        <v>0</v>
      </c>
      <c r="BM68" s="472">
        <f t="shared" si="215"/>
        <v>0</v>
      </c>
      <c r="BN68" s="472">
        <f t="shared" si="216"/>
        <v>0</v>
      </c>
      <c r="BO68" s="472">
        <f t="shared" si="217"/>
        <v>0</v>
      </c>
      <c r="BP68" s="472">
        <f t="shared" si="218"/>
        <v>0</v>
      </c>
      <c r="BQ68" s="472">
        <f t="shared" si="219"/>
        <v>0</v>
      </c>
      <c r="BR68" s="472">
        <f t="shared" si="220"/>
        <v>0</v>
      </c>
      <c r="BS68" s="472">
        <f t="shared" si="221"/>
        <v>0</v>
      </c>
      <c r="BT68" s="472">
        <f t="shared" si="222"/>
        <v>0</v>
      </c>
      <c r="BU68" s="472">
        <f t="shared" si="223"/>
        <v>0</v>
      </c>
      <c r="BV68" s="472">
        <f t="shared" si="224"/>
        <v>0</v>
      </c>
      <c r="BW68" s="472">
        <f t="shared" si="225"/>
        <v>0</v>
      </c>
      <c r="BX68" s="472">
        <f t="shared" si="226"/>
        <v>0</v>
      </c>
      <c r="BY68" s="472">
        <f t="shared" si="227"/>
        <v>0</v>
      </c>
      <c r="BZ68" s="472">
        <f t="shared" si="228"/>
        <v>0</v>
      </c>
      <c r="CA68" s="472">
        <f t="shared" si="229"/>
        <v>0</v>
      </c>
      <c r="CB68" s="472">
        <f t="shared" ref="CB68:CB81" si="234">AN68*$AQ$4/10</f>
        <v>0</v>
      </c>
    </row>
    <row r="69" spans="2:80" s="74" customFormat="1" ht="18.75" customHeight="1">
      <c r="B69" s="480"/>
      <c r="C69" s="481" t="s">
        <v>124</v>
      </c>
      <c r="D69" s="482"/>
      <c r="E69" s="482"/>
      <c r="F69" s="482"/>
      <c r="G69" s="482"/>
      <c r="H69" s="482"/>
      <c r="I69" s="482"/>
      <c r="J69" s="482"/>
      <c r="K69" s="482"/>
      <c r="L69" s="482"/>
      <c r="M69" s="482"/>
      <c r="N69" s="482"/>
      <c r="O69" s="482"/>
      <c r="P69" s="482"/>
      <c r="Q69" s="482"/>
      <c r="R69" s="482"/>
      <c r="S69" s="482"/>
      <c r="T69" s="482"/>
      <c r="U69" s="482"/>
      <c r="V69" s="482"/>
      <c r="W69" s="482"/>
      <c r="X69" s="482"/>
      <c r="Y69" s="482"/>
      <c r="Z69" s="482"/>
      <c r="AA69" s="482"/>
      <c r="AB69" s="482"/>
      <c r="AC69" s="482"/>
      <c r="AD69" s="482"/>
      <c r="AE69" s="482"/>
      <c r="AF69" s="482"/>
      <c r="AG69" s="482"/>
      <c r="AH69" s="482"/>
      <c r="AI69" s="482"/>
      <c r="AJ69" s="482"/>
      <c r="AK69" s="482"/>
      <c r="AL69" s="482"/>
      <c r="AM69" s="482"/>
      <c r="AN69" s="483">
        <f t="shared" si="230"/>
        <v>0</v>
      </c>
      <c r="AP69" s="470">
        <f t="shared" si="231"/>
        <v>0</v>
      </c>
      <c r="AQ69" s="471" t="str">
        <f t="shared" si="232"/>
        <v>～</v>
      </c>
      <c r="AR69" s="472">
        <f t="shared" si="233"/>
        <v>0</v>
      </c>
      <c r="AS69" s="472">
        <f t="shared" si="195"/>
        <v>0</v>
      </c>
      <c r="AT69" s="472">
        <f t="shared" si="196"/>
        <v>0</v>
      </c>
      <c r="AU69" s="472">
        <f t="shared" si="197"/>
        <v>0</v>
      </c>
      <c r="AV69" s="472">
        <f t="shared" si="198"/>
        <v>0</v>
      </c>
      <c r="AW69" s="472">
        <f t="shared" si="199"/>
        <v>0</v>
      </c>
      <c r="AX69" s="472">
        <f t="shared" si="200"/>
        <v>0</v>
      </c>
      <c r="AY69" s="472">
        <f t="shared" si="201"/>
        <v>0</v>
      </c>
      <c r="AZ69" s="472">
        <f t="shared" si="202"/>
        <v>0</v>
      </c>
      <c r="BA69" s="472">
        <f t="shared" si="203"/>
        <v>0</v>
      </c>
      <c r="BB69" s="472">
        <f t="shared" si="204"/>
        <v>0</v>
      </c>
      <c r="BC69" s="472">
        <f t="shared" si="205"/>
        <v>0</v>
      </c>
      <c r="BD69" s="472">
        <f t="shared" si="206"/>
        <v>0</v>
      </c>
      <c r="BE69" s="472">
        <f t="shared" si="207"/>
        <v>0</v>
      </c>
      <c r="BF69" s="472">
        <f t="shared" si="208"/>
        <v>0</v>
      </c>
      <c r="BG69" s="472">
        <f t="shared" si="209"/>
        <v>0</v>
      </c>
      <c r="BH69" s="472">
        <f t="shared" si="210"/>
        <v>0</v>
      </c>
      <c r="BI69" s="472">
        <f t="shared" si="211"/>
        <v>0</v>
      </c>
      <c r="BJ69" s="472">
        <f t="shared" si="212"/>
        <v>0</v>
      </c>
      <c r="BK69" s="472">
        <f t="shared" si="213"/>
        <v>0</v>
      </c>
      <c r="BL69" s="472">
        <f t="shared" si="214"/>
        <v>0</v>
      </c>
      <c r="BM69" s="472">
        <f t="shared" si="215"/>
        <v>0</v>
      </c>
      <c r="BN69" s="472">
        <f t="shared" si="216"/>
        <v>0</v>
      </c>
      <c r="BO69" s="472">
        <f t="shared" si="217"/>
        <v>0</v>
      </c>
      <c r="BP69" s="472">
        <f t="shared" si="218"/>
        <v>0</v>
      </c>
      <c r="BQ69" s="472">
        <f t="shared" si="219"/>
        <v>0</v>
      </c>
      <c r="BR69" s="472">
        <f t="shared" si="220"/>
        <v>0</v>
      </c>
      <c r="BS69" s="472">
        <f t="shared" si="221"/>
        <v>0</v>
      </c>
      <c r="BT69" s="472">
        <f t="shared" si="222"/>
        <v>0</v>
      </c>
      <c r="BU69" s="472">
        <f t="shared" si="223"/>
        <v>0</v>
      </c>
      <c r="BV69" s="472">
        <f t="shared" si="224"/>
        <v>0</v>
      </c>
      <c r="BW69" s="472">
        <f t="shared" si="225"/>
        <v>0</v>
      </c>
      <c r="BX69" s="472">
        <f t="shared" si="226"/>
        <v>0</v>
      </c>
      <c r="BY69" s="472">
        <f t="shared" si="227"/>
        <v>0</v>
      </c>
      <c r="BZ69" s="472">
        <f t="shared" si="228"/>
        <v>0</v>
      </c>
      <c r="CA69" s="472">
        <f t="shared" si="229"/>
        <v>0</v>
      </c>
      <c r="CB69" s="472">
        <f t="shared" si="234"/>
        <v>0</v>
      </c>
    </row>
    <row r="70" spans="2:80" s="74" customFormat="1" ht="18.75" customHeight="1">
      <c r="B70" s="480"/>
      <c r="C70" s="481" t="s">
        <v>124</v>
      </c>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482"/>
      <c r="AK70" s="482"/>
      <c r="AL70" s="482"/>
      <c r="AM70" s="482"/>
      <c r="AN70" s="483">
        <f t="shared" si="230"/>
        <v>0</v>
      </c>
      <c r="AP70" s="470">
        <f t="shared" si="231"/>
        <v>0</v>
      </c>
      <c r="AQ70" s="471" t="str">
        <f t="shared" si="232"/>
        <v>～</v>
      </c>
      <c r="AR70" s="472">
        <f t="shared" si="233"/>
        <v>0</v>
      </c>
      <c r="AS70" s="472">
        <f t="shared" si="195"/>
        <v>0</v>
      </c>
      <c r="AT70" s="472">
        <f t="shared" si="196"/>
        <v>0</v>
      </c>
      <c r="AU70" s="472">
        <f t="shared" si="197"/>
        <v>0</v>
      </c>
      <c r="AV70" s="472">
        <f t="shared" si="198"/>
        <v>0</v>
      </c>
      <c r="AW70" s="472">
        <f t="shared" si="199"/>
        <v>0</v>
      </c>
      <c r="AX70" s="472">
        <f t="shared" si="200"/>
        <v>0</v>
      </c>
      <c r="AY70" s="472">
        <f t="shared" si="201"/>
        <v>0</v>
      </c>
      <c r="AZ70" s="472">
        <f t="shared" si="202"/>
        <v>0</v>
      </c>
      <c r="BA70" s="472">
        <f t="shared" si="203"/>
        <v>0</v>
      </c>
      <c r="BB70" s="472">
        <f t="shared" si="204"/>
        <v>0</v>
      </c>
      <c r="BC70" s="472">
        <f t="shared" si="205"/>
        <v>0</v>
      </c>
      <c r="BD70" s="472">
        <f t="shared" si="206"/>
        <v>0</v>
      </c>
      <c r="BE70" s="472">
        <f t="shared" si="207"/>
        <v>0</v>
      </c>
      <c r="BF70" s="472">
        <f t="shared" si="208"/>
        <v>0</v>
      </c>
      <c r="BG70" s="472">
        <f t="shared" si="209"/>
        <v>0</v>
      </c>
      <c r="BH70" s="472">
        <f t="shared" si="210"/>
        <v>0</v>
      </c>
      <c r="BI70" s="472">
        <f t="shared" si="211"/>
        <v>0</v>
      </c>
      <c r="BJ70" s="472">
        <f t="shared" si="212"/>
        <v>0</v>
      </c>
      <c r="BK70" s="472">
        <f t="shared" si="213"/>
        <v>0</v>
      </c>
      <c r="BL70" s="472">
        <f t="shared" si="214"/>
        <v>0</v>
      </c>
      <c r="BM70" s="472">
        <f t="shared" si="215"/>
        <v>0</v>
      </c>
      <c r="BN70" s="472">
        <f t="shared" si="216"/>
        <v>0</v>
      </c>
      <c r="BO70" s="472">
        <f t="shared" si="217"/>
        <v>0</v>
      </c>
      <c r="BP70" s="472">
        <f t="shared" si="218"/>
        <v>0</v>
      </c>
      <c r="BQ70" s="472">
        <f t="shared" si="219"/>
        <v>0</v>
      </c>
      <c r="BR70" s="472">
        <f t="shared" si="220"/>
        <v>0</v>
      </c>
      <c r="BS70" s="472">
        <f t="shared" si="221"/>
        <v>0</v>
      </c>
      <c r="BT70" s="472">
        <f t="shared" si="222"/>
        <v>0</v>
      </c>
      <c r="BU70" s="472">
        <f t="shared" si="223"/>
        <v>0</v>
      </c>
      <c r="BV70" s="472">
        <f t="shared" si="224"/>
        <v>0</v>
      </c>
      <c r="BW70" s="472">
        <f t="shared" si="225"/>
        <v>0</v>
      </c>
      <c r="BX70" s="472">
        <f t="shared" si="226"/>
        <v>0</v>
      </c>
      <c r="BY70" s="472">
        <f t="shared" si="227"/>
        <v>0</v>
      </c>
      <c r="BZ70" s="472">
        <f t="shared" si="228"/>
        <v>0</v>
      </c>
      <c r="CA70" s="472">
        <f t="shared" si="229"/>
        <v>0</v>
      </c>
      <c r="CB70" s="472">
        <f t="shared" si="234"/>
        <v>0</v>
      </c>
    </row>
    <row r="71" spans="2:80" ht="18.75" customHeight="1">
      <c r="B71" s="480"/>
      <c r="C71" s="481" t="s">
        <v>124</v>
      </c>
      <c r="D71" s="482"/>
      <c r="E71" s="482"/>
      <c r="F71" s="482"/>
      <c r="G71" s="482"/>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c r="AK71" s="482"/>
      <c r="AL71" s="482"/>
      <c r="AM71" s="482"/>
      <c r="AN71" s="483">
        <f t="shared" si="230"/>
        <v>0</v>
      </c>
      <c r="AP71" s="470">
        <f t="shared" si="231"/>
        <v>0</v>
      </c>
      <c r="AQ71" s="471" t="str">
        <f t="shared" si="232"/>
        <v>～</v>
      </c>
      <c r="AR71" s="472">
        <f t="shared" si="233"/>
        <v>0</v>
      </c>
      <c r="AS71" s="472">
        <f t="shared" si="195"/>
        <v>0</v>
      </c>
      <c r="AT71" s="472">
        <f t="shared" si="196"/>
        <v>0</v>
      </c>
      <c r="AU71" s="472">
        <f t="shared" si="197"/>
        <v>0</v>
      </c>
      <c r="AV71" s="472">
        <f t="shared" si="198"/>
        <v>0</v>
      </c>
      <c r="AW71" s="472">
        <f t="shared" si="199"/>
        <v>0</v>
      </c>
      <c r="AX71" s="472">
        <f t="shared" si="200"/>
        <v>0</v>
      </c>
      <c r="AY71" s="472">
        <f t="shared" si="201"/>
        <v>0</v>
      </c>
      <c r="AZ71" s="472">
        <f t="shared" si="202"/>
        <v>0</v>
      </c>
      <c r="BA71" s="472">
        <f t="shared" si="203"/>
        <v>0</v>
      </c>
      <c r="BB71" s="472">
        <f t="shared" si="204"/>
        <v>0</v>
      </c>
      <c r="BC71" s="472">
        <f t="shared" si="205"/>
        <v>0</v>
      </c>
      <c r="BD71" s="472">
        <f t="shared" si="206"/>
        <v>0</v>
      </c>
      <c r="BE71" s="472">
        <f t="shared" si="207"/>
        <v>0</v>
      </c>
      <c r="BF71" s="472">
        <f t="shared" si="208"/>
        <v>0</v>
      </c>
      <c r="BG71" s="472">
        <f t="shared" si="209"/>
        <v>0</v>
      </c>
      <c r="BH71" s="472">
        <f t="shared" si="210"/>
        <v>0</v>
      </c>
      <c r="BI71" s="472">
        <f t="shared" si="211"/>
        <v>0</v>
      </c>
      <c r="BJ71" s="472">
        <f t="shared" si="212"/>
        <v>0</v>
      </c>
      <c r="BK71" s="472">
        <f t="shared" si="213"/>
        <v>0</v>
      </c>
      <c r="BL71" s="472">
        <f t="shared" si="214"/>
        <v>0</v>
      </c>
      <c r="BM71" s="472">
        <f t="shared" si="215"/>
        <v>0</v>
      </c>
      <c r="BN71" s="472">
        <f t="shared" si="216"/>
        <v>0</v>
      </c>
      <c r="BO71" s="472">
        <f t="shared" si="217"/>
        <v>0</v>
      </c>
      <c r="BP71" s="472">
        <f t="shared" si="218"/>
        <v>0</v>
      </c>
      <c r="BQ71" s="472">
        <f t="shared" si="219"/>
        <v>0</v>
      </c>
      <c r="BR71" s="472">
        <f t="shared" si="220"/>
        <v>0</v>
      </c>
      <c r="BS71" s="472">
        <f t="shared" si="221"/>
        <v>0</v>
      </c>
      <c r="BT71" s="472">
        <f t="shared" si="222"/>
        <v>0</v>
      </c>
      <c r="BU71" s="472">
        <f t="shared" si="223"/>
        <v>0</v>
      </c>
      <c r="BV71" s="472">
        <f t="shared" si="224"/>
        <v>0</v>
      </c>
      <c r="BW71" s="472">
        <f t="shared" si="225"/>
        <v>0</v>
      </c>
      <c r="BX71" s="472">
        <f t="shared" si="226"/>
        <v>0</v>
      </c>
      <c r="BY71" s="472">
        <f t="shared" si="227"/>
        <v>0</v>
      </c>
      <c r="BZ71" s="472">
        <f t="shared" si="228"/>
        <v>0</v>
      </c>
      <c r="CA71" s="472">
        <f t="shared" si="229"/>
        <v>0</v>
      </c>
      <c r="CB71" s="472">
        <f t="shared" si="234"/>
        <v>0</v>
      </c>
    </row>
    <row r="72" spans="2:80" ht="18.75" customHeight="1">
      <c r="B72" s="480"/>
      <c r="C72" s="481" t="s">
        <v>124</v>
      </c>
      <c r="D72" s="482"/>
      <c r="E72" s="482"/>
      <c r="F72" s="482"/>
      <c r="G72" s="482"/>
      <c r="H72" s="482"/>
      <c r="I72" s="482"/>
      <c r="J72" s="482"/>
      <c r="K72" s="482"/>
      <c r="L72" s="482"/>
      <c r="M72" s="482"/>
      <c r="N72" s="482"/>
      <c r="O72" s="482"/>
      <c r="P72" s="482"/>
      <c r="Q72" s="482"/>
      <c r="R72" s="482"/>
      <c r="S72" s="482"/>
      <c r="T72" s="482"/>
      <c r="U72" s="482"/>
      <c r="V72" s="482"/>
      <c r="W72" s="482"/>
      <c r="X72" s="482"/>
      <c r="Y72" s="482"/>
      <c r="Z72" s="482"/>
      <c r="AA72" s="482"/>
      <c r="AB72" s="482"/>
      <c r="AC72" s="482"/>
      <c r="AD72" s="482"/>
      <c r="AE72" s="482"/>
      <c r="AF72" s="482"/>
      <c r="AG72" s="482"/>
      <c r="AH72" s="482"/>
      <c r="AI72" s="482"/>
      <c r="AJ72" s="482"/>
      <c r="AK72" s="482"/>
      <c r="AL72" s="482"/>
      <c r="AM72" s="482"/>
      <c r="AN72" s="483">
        <f t="shared" si="230"/>
        <v>0</v>
      </c>
      <c r="AP72" s="470">
        <f t="shared" si="231"/>
        <v>0</v>
      </c>
      <c r="AQ72" s="471" t="str">
        <f t="shared" si="232"/>
        <v>～</v>
      </c>
      <c r="AR72" s="472">
        <f t="shared" si="233"/>
        <v>0</v>
      </c>
      <c r="AS72" s="472">
        <f t="shared" si="195"/>
        <v>0</v>
      </c>
      <c r="AT72" s="472">
        <f t="shared" si="196"/>
        <v>0</v>
      </c>
      <c r="AU72" s="472">
        <f t="shared" si="197"/>
        <v>0</v>
      </c>
      <c r="AV72" s="472">
        <f t="shared" si="198"/>
        <v>0</v>
      </c>
      <c r="AW72" s="472">
        <f t="shared" si="199"/>
        <v>0</v>
      </c>
      <c r="AX72" s="472">
        <f t="shared" si="200"/>
        <v>0</v>
      </c>
      <c r="AY72" s="472">
        <f t="shared" si="201"/>
        <v>0</v>
      </c>
      <c r="AZ72" s="472">
        <f t="shared" si="202"/>
        <v>0</v>
      </c>
      <c r="BA72" s="472">
        <f t="shared" si="203"/>
        <v>0</v>
      </c>
      <c r="BB72" s="472">
        <f t="shared" si="204"/>
        <v>0</v>
      </c>
      <c r="BC72" s="472">
        <f t="shared" si="205"/>
        <v>0</v>
      </c>
      <c r="BD72" s="472">
        <f t="shared" si="206"/>
        <v>0</v>
      </c>
      <c r="BE72" s="472">
        <f t="shared" si="207"/>
        <v>0</v>
      </c>
      <c r="BF72" s="472">
        <f t="shared" si="208"/>
        <v>0</v>
      </c>
      <c r="BG72" s="472">
        <f t="shared" si="209"/>
        <v>0</v>
      </c>
      <c r="BH72" s="472">
        <f t="shared" si="210"/>
        <v>0</v>
      </c>
      <c r="BI72" s="472">
        <f t="shared" si="211"/>
        <v>0</v>
      </c>
      <c r="BJ72" s="472">
        <f t="shared" si="212"/>
        <v>0</v>
      </c>
      <c r="BK72" s="472">
        <f t="shared" si="213"/>
        <v>0</v>
      </c>
      <c r="BL72" s="472">
        <f t="shared" si="214"/>
        <v>0</v>
      </c>
      <c r="BM72" s="472">
        <f t="shared" si="215"/>
        <v>0</v>
      </c>
      <c r="BN72" s="472">
        <f t="shared" si="216"/>
        <v>0</v>
      </c>
      <c r="BO72" s="472">
        <f t="shared" si="217"/>
        <v>0</v>
      </c>
      <c r="BP72" s="472">
        <f t="shared" si="218"/>
        <v>0</v>
      </c>
      <c r="BQ72" s="472">
        <f t="shared" si="219"/>
        <v>0</v>
      </c>
      <c r="BR72" s="472">
        <f t="shared" si="220"/>
        <v>0</v>
      </c>
      <c r="BS72" s="472">
        <f t="shared" si="221"/>
        <v>0</v>
      </c>
      <c r="BT72" s="472">
        <f t="shared" si="222"/>
        <v>0</v>
      </c>
      <c r="BU72" s="472">
        <f t="shared" si="223"/>
        <v>0</v>
      </c>
      <c r="BV72" s="472">
        <f t="shared" si="224"/>
        <v>0</v>
      </c>
      <c r="BW72" s="472">
        <f t="shared" si="225"/>
        <v>0</v>
      </c>
      <c r="BX72" s="472">
        <f t="shared" si="226"/>
        <v>0</v>
      </c>
      <c r="BY72" s="472">
        <f t="shared" si="227"/>
        <v>0</v>
      </c>
      <c r="BZ72" s="472">
        <f t="shared" si="228"/>
        <v>0</v>
      </c>
      <c r="CA72" s="472">
        <f t="shared" si="229"/>
        <v>0</v>
      </c>
      <c r="CB72" s="472">
        <f t="shared" si="234"/>
        <v>0</v>
      </c>
    </row>
    <row r="73" spans="2:80" ht="18.75" customHeight="1">
      <c r="B73" s="480"/>
      <c r="C73" s="481" t="s">
        <v>124</v>
      </c>
      <c r="D73" s="482"/>
      <c r="E73" s="482"/>
      <c r="F73" s="482"/>
      <c r="G73" s="482"/>
      <c r="H73" s="482"/>
      <c r="I73" s="482"/>
      <c r="J73" s="482"/>
      <c r="K73" s="482"/>
      <c r="L73" s="482"/>
      <c r="M73" s="482"/>
      <c r="N73" s="482"/>
      <c r="O73" s="482"/>
      <c r="P73" s="482"/>
      <c r="Q73" s="482"/>
      <c r="R73" s="482"/>
      <c r="S73" s="482"/>
      <c r="T73" s="482"/>
      <c r="U73" s="482"/>
      <c r="V73" s="482"/>
      <c r="W73" s="482"/>
      <c r="X73" s="482"/>
      <c r="Y73" s="482"/>
      <c r="Z73" s="482"/>
      <c r="AA73" s="482"/>
      <c r="AB73" s="482"/>
      <c r="AC73" s="482"/>
      <c r="AD73" s="482"/>
      <c r="AE73" s="482"/>
      <c r="AF73" s="482"/>
      <c r="AG73" s="482"/>
      <c r="AH73" s="482"/>
      <c r="AI73" s="482"/>
      <c r="AJ73" s="482"/>
      <c r="AK73" s="482"/>
      <c r="AL73" s="482"/>
      <c r="AM73" s="482"/>
      <c r="AN73" s="483">
        <f t="shared" si="230"/>
        <v>0</v>
      </c>
      <c r="AP73" s="470">
        <f t="shared" si="231"/>
        <v>0</v>
      </c>
      <c r="AQ73" s="471" t="str">
        <f t="shared" si="232"/>
        <v>～</v>
      </c>
      <c r="AR73" s="472">
        <f t="shared" si="233"/>
        <v>0</v>
      </c>
      <c r="AS73" s="472">
        <f t="shared" si="195"/>
        <v>0</v>
      </c>
      <c r="AT73" s="472">
        <f t="shared" si="196"/>
        <v>0</v>
      </c>
      <c r="AU73" s="472">
        <f t="shared" si="197"/>
        <v>0</v>
      </c>
      <c r="AV73" s="472">
        <f t="shared" si="198"/>
        <v>0</v>
      </c>
      <c r="AW73" s="472">
        <f t="shared" si="199"/>
        <v>0</v>
      </c>
      <c r="AX73" s="472">
        <f t="shared" si="200"/>
        <v>0</v>
      </c>
      <c r="AY73" s="472">
        <f t="shared" si="201"/>
        <v>0</v>
      </c>
      <c r="AZ73" s="472">
        <f t="shared" si="202"/>
        <v>0</v>
      </c>
      <c r="BA73" s="472">
        <f t="shared" si="203"/>
        <v>0</v>
      </c>
      <c r="BB73" s="472">
        <f t="shared" si="204"/>
        <v>0</v>
      </c>
      <c r="BC73" s="472">
        <f t="shared" si="205"/>
        <v>0</v>
      </c>
      <c r="BD73" s="472">
        <f t="shared" si="206"/>
        <v>0</v>
      </c>
      <c r="BE73" s="472">
        <f t="shared" si="207"/>
        <v>0</v>
      </c>
      <c r="BF73" s="472">
        <f t="shared" si="208"/>
        <v>0</v>
      </c>
      <c r="BG73" s="472">
        <f t="shared" si="209"/>
        <v>0</v>
      </c>
      <c r="BH73" s="472">
        <f t="shared" si="210"/>
        <v>0</v>
      </c>
      <c r="BI73" s="472">
        <f t="shared" si="211"/>
        <v>0</v>
      </c>
      <c r="BJ73" s="472">
        <f t="shared" si="212"/>
        <v>0</v>
      </c>
      <c r="BK73" s="472">
        <f t="shared" si="213"/>
        <v>0</v>
      </c>
      <c r="BL73" s="472">
        <f t="shared" si="214"/>
        <v>0</v>
      </c>
      <c r="BM73" s="472">
        <f t="shared" si="215"/>
        <v>0</v>
      </c>
      <c r="BN73" s="472">
        <f t="shared" si="216"/>
        <v>0</v>
      </c>
      <c r="BO73" s="472">
        <f t="shared" si="217"/>
        <v>0</v>
      </c>
      <c r="BP73" s="472">
        <f t="shared" si="218"/>
        <v>0</v>
      </c>
      <c r="BQ73" s="472">
        <f t="shared" si="219"/>
        <v>0</v>
      </c>
      <c r="BR73" s="472">
        <f t="shared" si="220"/>
        <v>0</v>
      </c>
      <c r="BS73" s="472">
        <f t="shared" si="221"/>
        <v>0</v>
      </c>
      <c r="BT73" s="472">
        <f t="shared" si="222"/>
        <v>0</v>
      </c>
      <c r="BU73" s="472">
        <f t="shared" si="223"/>
        <v>0</v>
      </c>
      <c r="BV73" s="472">
        <f t="shared" si="224"/>
        <v>0</v>
      </c>
      <c r="BW73" s="472">
        <f t="shared" si="225"/>
        <v>0</v>
      </c>
      <c r="BX73" s="472">
        <f t="shared" si="226"/>
        <v>0</v>
      </c>
      <c r="BY73" s="472">
        <f t="shared" si="227"/>
        <v>0</v>
      </c>
      <c r="BZ73" s="472">
        <f t="shared" si="228"/>
        <v>0</v>
      </c>
      <c r="CA73" s="472">
        <f t="shared" si="229"/>
        <v>0</v>
      </c>
      <c r="CB73" s="472">
        <f t="shared" si="234"/>
        <v>0</v>
      </c>
    </row>
    <row r="74" spans="2:80" ht="18.75" customHeight="1">
      <c r="B74" s="480"/>
      <c r="C74" s="481" t="s">
        <v>124</v>
      </c>
      <c r="D74" s="482"/>
      <c r="E74" s="482"/>
      <c r="F74" s="482"/>
      <c r="G74" s="482"/>
      <c r="H74" s="482"/>
      <c r="I74" s="482"/>
      <c r="J74" s="482"/>
      <c r="K74" s="482"/>
      <c r="L74" s="482"/>
      <c r="M74" s="482"/>
      <c r="N74" s="482"/>
      <c r="O74" s="482"/>
      <c r="P74" s="482"/>
      <c r="Q74" s="482"/>
      <c r="R74" s="482"/>
      <c r="S74" s="482"/>
      <c r="T74" s="482"/>
      <c r="U74" s="482"/>
      <c r="V74" s="482"/>
      <c r="W74" s="482"/>
      <c r="X74" s="482"/>
      <c r="Y74" s="482"/>
      <c r="Z74" s="482"/>
      <c r="AA74" s="482"/>
      <c r="AB74" s="482"/>
      <c r="AC74" s="482"/>
      <c r="AD74" s="482"/>
      <c r="AE74" s="482"/>
      <c r="AF74" s="482"/>
      <c r="AG74" s="482"/>
      <c r="AH74" s="482"/>
      <c r="AI74" s="482"/>
      <c r="AJ74" s="482"/>
      <c r="AK74" s="482"/>
      <c r="AL74" s="482"/>
      <c r="AM74" s="482"/>
      <c r="AN74" s="483">
        <f t="shared" si="230"/>
        <v>0</v>
      </c>
      <c r="AP74" s="470">
        <f t="shared" si="231"/>
        <v>0</v>
      </c>
      <c r="AQ74" s="471" t="str">
        <f t="shared" si="232"/>
        <v>～</v>
      </c>
      <c r="AR74" s="472">
        <f t="shared" si="233"/>
        <v>0</v>
      </c>
      <c r="AS74" s="472">
        <f t="shared" si="195"/>
        <v>0</v>
      </c>
      <c r="AT74" s="472">
        <f t="shared" si="196"/>
        <v>0</v>
      </c>
      <c r="AU74" s="472">
        <f t="shared" si="197"/>
        <v>0</v>
      </c>
      <c r="AV74" s="472">
        <f t="shared" si="198"/>
        <v>0</v>
      </c>
      <c r="AW74" s="472">
        <f t="shared" si="199"/>
        <v>0</v>
      </c>
      <c r="AX74" s="472">
        <f t="shared" si="200"/>
        <v>0</v>
      </c>
      <c r="AY74" s="472">
        <f t="shared" si="201"/>
        <v>0</v>
      </c>
      <c r="AZ74" s="472">
        <f t="shared" si="202"/>
        <v>0</v>
      </c>
      <c r="BA74" s="472">
        <f t="shared" si="203"/>
        <v>0</v>
      </c>
      <c r="BB74" s="472">
        <f t="shared" si="204"/>
        <v>0</v>
      </c>
      <c r="BC74" s="472">
        <f t="shared" si="205"/>
        <v>0</v>
      </c>
      <c r="BD74" s="472">
        <f t="shared" si="206"/>
        <v>0</v>
      </c>
      <c r="BE74" s="472">
        <f t="shared" si="207"/>
        <v>0</v>
      </c>
      <c r="BF74" s="472">
        <f t="shared" si="208"/>
        <v>0</v>
      </c>
      <c r="BG74" s="472">
        <f t="shared" si="209"/>
        <v>0</v>
      </c>
      <c r="BH74" s="472">
        <f t="shared" si="210"/>
        <v>0</v>
      </c>
      <c r="BI74" s="472">
        <f t="shared" si="211"/>
        <v>0</v>
      </c>
      <c r="BJ74" s="472">
        <f t="shared" si="212"/>
        <v>0</v>
      </c>
      <c r="BK74" s="472">
        <f t="shared" si="213"/>
        <v>0</v>
      </c>
      <c r="BL74" s="472">
        <f t="shared" si="214"/>
        <v>0</v>
      </c>
      <c r="BM74" s="472">
        <f t="shared" si="215"/>
        <v>0</v>
      </c>
      <c r="BN74" s="472">
        <f t="shared" si="216"/>
        <v>0</v>
      </c>
      <c r="BO74" s="472">
        <f t="shared" si="217"/>
        <v>0</v>
      </c>
      <c r="BP74" s="472">
        <f t="shared" si="218"/>
        <v>0</v>
      </c>
      <c r="BQ74" s="472">
        <f t="shared" si="219"/>
        <v>0</v>
      </c>
      <c r="BR74" s="472">
        <f t="shared" si="220"/>
        <v>0</v>
      </c>
      <c r="BS74" s="472">
        <f t="shared" si="221"/>
        <v>0</v>
      </c>
      <c r="BT74" s="472">
        <f t="shared" si="222"/>
        <v>0</v>
      </c>
      <c r="BU74" s="472">
        <f t="shared" si="223"/>
        <v>0</v>
      </c>
      <c r="BV74" s="472">
        <f t="shared" si="224"/>
        <v>0</v>
      </c>
      <c r="BW74" s="472">
        <f t="shared" si="225"/>
        <v>0</v>
      </c>
      <c r="BX74" s="472">
        <f t="shared" si="226"/>
        <v>0</v>
      </c>
      <c r="BY74" s="472">
        <f t="shared" si="227"/>
        <v>0</v>
      </c>
      <c r="BZ74" s="472">
        <f t="shared" si="228"/>
        <v>0</v>
      </c>
      <c r="CA74" s="472">
        <f t="shared" si="229"/>
        <v>0</v>
      </c>
      <c r="CB74" s="472">
        <f t="shared" si="234"/>
        <v>0</v>
      </c>
    </row>
    <row r="75" spans="2:80" ht="18.75" customHeight="1">
      <c r="B75" s="480"/>
      <c r="C75" s="481" t="s">
        <v>124</v>
      </c>
      <c r="D75" s="482"/>
      <c r="E75" s="482"/>
      <c r="F75" s="482"/>
      <c r="G75" s="482"/>
      <c r="H75" s="482"/>
      <c r="I75" s="482"/>
      <c r="J75" s="482"/>
      <c r="K75" s="482"/>
      <c r="L75" s="482"/>
      <c r="M75" s="482"/>
      <c r="N75" s="482"/>
      <c r="O75" s="482"/>
      <c r="P75" s="482"/>
      <c r="Q75" s="482"/>
      <c r="R75" s="482"/>
      <c r="S75" s="482"/>
      <c r="T75" s="482"/>
      <c r="U75" s="482"/>
      <c r="V75" s="482"/>
      <c r="W75" s="482"/>
      <c r="X75" s="482"/>
      <c r="Y75" s="482"/>
      <c r="Z75" s="482"/>
      <c r="AA75" s="482"/>
      <c r="AB75" s="482"/>
      <c r="AC75" s="482"/>
      <c r="AD75" s="482"/>
      <c r="AE75" s="482"/>
      <c r="AF75" s="482"/>
      <c r="AG75" s="482"/>
      <c r="AH75" s="482"/>
      <c r="AI75" s="482"/>
      <c r="AJ75" s="482"/>
      <c r="AK75" s="482"/>
      <c r="AL75" s="482"/>
      <c r="AM75" s="482"/>
      <c r="AN75" s="483">
        <f t="shared" si="230"/>
        <v>0</v>
      </c>
      <c r="AP75" s="470">
        <f t="shared" si="231"/>
        <v>0</v>
      </c>
      <c r="AQ75" s="471" t="str">
        <f t="shared" si="232"/>
        <v>～</v>
      </c>
      <c r="AR75" s="472">
        <f t="shared" si="233"/>
        <v>0</v>
      </c>
      <c r="AS75" s="472">
        <f t="shared" si="195"/>
        <v>0</v>
      </c>
      <c r="AT75" s="472">
        <f t="shared" si="196"/>
        <v>0</v>
      </c>
      <c r="AU75" s="472">
        <f t="shared" si="197"/>
        <v>0</v>
      </c>
      <c r="AV75" s="472">
        <f t="shared" si="198"/>
        <v>0</v>
      </c>
      <c r="AW75" s="472">
        <f t="shared" si="199"/>
        <v>0</v>
      </c>
      <c r="AX75" s="472">
        <f t="shared" si="200"/>
        <v>0</v>
      </c>
      <c r="AY75" s="472">
        <f t="shared" si="201"/>
        <v>0</v>
      </c>
      <c r="AZ75" s="472">
        <f t="shared" si="202"/>
        <v>0</v>
      </c>
      <c r="BA75" s="472">
        <f t="shared" si="203"/>
        <v>0</v>
      </c>
      <c r="BB75" s="472">
        <f t="shared" si="204"/>
        <v>0</v>
      </c>
      <c r="BC75" s="472">
        <f t="shared" si="205"/>
        <v>0</v>
      </c>
      <c r="BD75" s="472">
        <f t="shared" si="206"/>
        <v>0</v>
      </c>
      <c r="BE75" s="472">
        <f t="shared" si="207"/>
        <v>0</v>
      </c>
      <c r="BF75" s="472">
        <f t="shared" si="208"/>
        <v>0</v>
      </c>
      <c r="BG75" s="472">
        <f t="shared" si="209"/>
        <v>0</v>
      </c>
      <c r="BH75" s="472">
        <f t="shared" si="210"/>
        <v>0</v>
      </c>
      <c r="BI75" s="472">
        <f t="shared" si="211"/>
        <v>0</v>
      </c>
      <c r="BJ75" s="472">
        <f t="shared" si="212"/>
        <v>0</v>
      </c>
      <c r="BK75" s="472">
        <f t="shared" si="213"/>
        <v>0</v>
      </c>
      <c r="BL75" s="472">
        <f t="shared" si="214"/>
        <v>0</v>
      </c>
      <c r="BM75" s="472">
        <f t="shared" si="215"/>
        <v>0</v>
      </c>
      <c r="BN75" s="472">
        <f t="shared" si="216"/>
        <v>0</v>
      </c>
      <c r="BO75" s="472">
        <f t="shared" si="217"/>
        <v>0</v>
      </c>
      <c r="BP75" s="472">
        <f t="shared" si="218"/>
        <v>0</v>
      </c>
      <c r="BQ75" s="472">
        <f t="shared" si="219"/>
        <v>0</v>
      </c>
      <c r="BR75" s="472">
        <f t="shared" si="220"/>
        <v>0</v>
      </c>
      <c r="BS75" s="472">
        <f t="shared" si="221"/>
        <v>0</v>
      </c>
      <c r="BT75" s="472">
        <f t="shared" si="222"/>
        <v>0</v>
      </c>
      <c r="BU75" s="472">
        <f t="shared" si="223"/>
        <v>0</v>
      </c>
      <c r="BV75" s="472">
        <f t="shared" si="224"/>
        <v>0</v>
      </c>
      <c r="BW75" s="472">
        <f t="shared" si="225"/>
        <v>0</v>
      </c>
      <c r="BX75" s="472">
        <f t="shared" si="226"/>
        <v>0</v>
      </c>
      <c r="BY75" s="472">
        <f t="shared" si="227"/>
        <v>0</v>
      </c>
      <c r="BZ75" s="472">
        <f t="shared" si="228"/>
        <v>0</v>
      </c>
      <c r="CA75" s="472">
        <f t="shared" si="229"/>
        <v>0</v>
      </c>
      <c r="CB75" s="472">
        <f t="shared" si="234"/>
        <v>0</v>
      </c>
    </row>
    <row r="76" spans="2:80" ht="18.75" customHeight="1">
      <c r="B76" s="480"/>
      <c r="C76" s="481" t="s">
        <v>124</v>
      </c>
      <c r="D76" s="482"/>
      <c r="E76" s="482"/>
      <c r="F76" s="482"/>
      <c r="G76" s="482"/>
      <c r="H76" s="482"/>
      <c r="I76" s="482"/>
      <c r="J76" s="482"/>
      <c r="K76" s="482"/>
      <c r="L76" s="482"/>
      <c r="M76" s="482"/>
      <c r="N76" s="482"/>
      <c r="O76" s="482"/>
      <c r="P76" s="482"/>
      <c r="Q76" s="482"/>
      <c r="R76" s="482"/>
      <c r="S76" s="482"/>
      <c r="T76" s="482"/>
      <c r="U76" s="482"/>
      <c r="V76" s="482"/>
      <c r="W76" s="482"/>
      <c r="X76" s="482"/>
      <c r="Y76" s="482"/>
      <c r="Z76" s="482"/>
      <c r="AA76" s="482"/>
      <c r="AB76" s="482"/>
      <c r="AC76" s="482"/>
      <c r="AD76" s="482"/>
      <c r="AE76" s="482"/>
      <c r="AF76" s="482"/>
      <c r="AG76" s="482"/>
      <c r="AH76" s="482"/>
      <c r="AI76" s="482"/>
      <c r="AJ76" s="482"/>
      <c r="AK76" s="482"/>
      <c r="AL76" s="482"/>
      <c r="AM76" s="482"/>
      <c r="AN76" s="483">
        <f t="shared" si="230"/>
        <v>0</v>
      </c>
      <c r="AP76" s="470">
        <f t="shared" si="231"/>
        <v>0</v>
      </c>
      <c r="AQ76" s="471" t="str">
        <f t="shared" si="232"/>
        <v>～</v>
      </c>
      <c r="AR76" s="472">
        <f t="shared" si="233"/>
        <v>0</v>
      </c>
      <c r="AS76" s="472">
        <f t="shared" si="195"/>
        <v>0</v>
      </c>
      <c r="AT76" s="472">
        <f t="shared" si="196"/>
        <v>0</v>
      </c>
      <c r="AU76" s="472">
        <f t="shared" si="197"/>
        <v>0</v>
      </c>
      <c r="AV76" s="472">
        <f t="shared" si="198"/>
        <v>0</v>
      </c>
      <c r="AW76" s="472">
        <f t="shared" si="199"/>
        <v>0</v>
      </c>
      <c r="AX76" s="472">
        <f t="shared" si="200"/>
        <v>0</v>
      </c>
      <c r="AY76" s="472">
        <f t="shared" si="201"/>
        <v>0</v>
      </c>
      <c r="AZ76" s="472">
        <f t="shared" si="202"/>
        <v>0</v>
      </c>
      <c r="BA76" s="472">
        <f t="shared" si="203"/>
        <v>0</v>
      </c>
      <c r="BB76" s="472">
        <f t="shared" si="204"/>
        <v>0</v>
      </c>
      <c r="BC76" s="472">
        <f t="shared" si="205"/>
        <v>0</v>
      </c>
      <c r="BD76" s="472">
        <f t="shared" si="206"/>
        <v>0</v>
      </c>
      <c r="BE76" s="472">
        <f t="shared" si="207"/>
        <v>0</v>
      </c>
      <c r="BF76" s="472">
        <f t="shared" si="208"/>
        <v>0</v>
      </c>
      <c r="BG76" s="472">
        <f t="shared" si="209"/>
        <v>0</v>
      </c>
      <c r="BH76" s="472">
        <f t="shared" si="210"/>
        <v>0</v>
      </c>
      <c r="BI76" s="472">
        <f t="shared" si="211"/>
        <v>0</v>
      </c>
      <c r="BJ76" s="472">
        <f t="shared" si="212"/>
        <v>0</v>
      </c>
      <c r="BK76" s="472">
        <f t="shared" si="213"/>
        <v>0</v>
      </c>
      <c r="BL76" s="472">
        <f t="shared" si="214"/>
        <v>0</v>
      </c>
      <c r="BM76" s="472">
        <f t="shared" si="215"/>
        <v>0</v>
      </c>
      <c r="BN76" s="472">
        <f t="shared" si="216"/>
        <v>0</v>
      </c>
      <c r="BO76" s="472">
        <f t="shared" si="217"/>
        <v>0</v>
      </c>
      <c r="BP76" s="472">
        <f t="shared" si="218"/>
        <v>0</v>
      </c>
      <c r="BQ76" s="472">
        <f t="shared" si="219"/>
        <v>0</v>
      </c>
      <c r="BR76" s="472">
        <f t="shared" si="220"/>
        <v>0</v>
      </c>
      <c r="BS76" s="472">
        <f t="shared" si="221"/>
        <v>0</v>
      </c>
      <c r="BT76" s="472">
        <f t="shared" si="222"/>
        <v>0</v>
      </c>
      <c r="BU76" s="472">
        <f t="shared" si="223"/>
        <v>0</v>
      </c>
      <c r="BV76" s="472">
        <f t="shared" si="224"/>
        <v>0</v>
      </c>
      <c r="BW76" s="472">
        <f t="shared" si="225"/>
        <v>0</v>
      </c>
      <c r="BX76" s="472">
        <f t="shared" si="226"/>
        <v>0</v>
      </c>
      <c r="BY76" s="472">
        <f t="shared" si="227"/>
        <v>0</v>
      </c>
      <c r="BZ76" s="472">
        <f t="shared" si="228"/>
        <v>0</v>
      </c>
      <c r="CA76" s="472">
        <f t="shared" si="229"/>
        <v>0</v>
      </c>
      <c r="CB76" s="472">
        <f t="shared" si="234"/>
        <v>0</v>
      </c>
    </row>
    <row r="77" spans="2:80" s="74" customFormat="1" ht="18.75" customHeight="1">
      <c r="B77" s="480"/>
      <c r="C77" s="481" t="s">
        <v>124</v>
      </c>
      <c r="D77" s="482"/>
      <c r="E77" s="482"/>
      <c r="F77" s="482"/>
      <c r="G77" s="482"/>
      <c r="H77" s="482"/>
      <c r="I77" s="482"/>
      <c r="J77" s="482"/>
      <c r="K77" s="482"/>
      <c r="L77" s="482"/>
      <c r="M77" s="482"/>
      <c r="N77" s="482"/>
      <c r="O77" s="482"/>
      <c r="P77" s="482"/>
      <c r="Q77" s="482"/>
      <c r="R77" s="482"/>
      <c r="S77" s="482"/>
      <c r="T77" s="482"/>
      <c r="U77" s="482"/>
      <c r="V77" s="482"/>
      <c r="W77" s="482"/>
      <c r="X77" s="482"/>
      <c r="Y77" s="482"/>
      <c r="Z77" s="482"/>
      <c r="AA77" s="482"/>
      <c r="AB77" s="482"/>
      <c r="AC77" s="482"/>
      <c r="AD77" s="482"/>
      <c r="AE77" s="482"/>
      <c r="AF77" s="482"/>
      <c r="AG77" s="482"/>
      <c r="AH77" s="482"/>
      <c r="AI77" s="482"/>
      <c r="AJ77" s="482"/>
      <c r="AK77" s="482"/>
      <c r="AL77" s="482"/>
      <c r="AM77" s="482"/>
      <c r="AN77" s="483">
        <f t="shared" si="230"/>
        <v>0</v>
      </c>
      <c r="AP77" s="470">
        <f t="shared" si="231"/>
        <v>0</v>
      </c>
      <c r="AQ77" s="471" t="str">
        <f t="shared" si="232"/>
        <v>～</v>
      </c>
      <c r="AR77" s="472">
        <f t="shared" si="233"/>
        <v>0</v>
      </c>
      <c r="AS77" s="472">
        <f t="shared" si="195"/>
        <v>0</v>
      </c>
      <c r="AT77" s="472">
        <f t="shared" si="196"/>
        <v>0</v>
      </c>
      <c r="AU77" s="472">
        <f t="shared" si="197"/>
        <v>0</v>
      </c>
      <c r="AV77" s="472">
        <f t="shared" si="198"/>
        <v>0</v>
      </c>
      <c r="AW77" s="472">
        <f t="shared" si="199"/>
        <v>0</v>
      </c>
      <c r="AX77" s="472">
        <f t="shared" si="200"/>
        <v>0</v>
      </c>
      <c r="AY77" s="472">
        <f t="shared" si="201"/>
        <v>0</v>
      </c>
      <c r="AZ77" s="472">
        <f t="shared" si="202"/>
        <v>0</v>
      </c>
      <c r="BA77" s="472">
        <f t="shared" si="203"/>
        <v>0</v>
      </c>
      <c r="BB77" s="472">
        <f t="shared" si="204"/>
        <v>0</v>
      </c>
      <c r="BC77" s="472">
        <f t="shared" si="205"/>
        <v>0</v>
      </c>
      <c r="BD77" s="472">
        <f t="shared" si="206"/>
        <v>0</v>
      </c>
      <c r="BE77" s="472">
        <f t="shared" si="207"/>
        <v>0</v>
      </c>
      <c r="BF77" s="472">
        <f t="shared" si="208"/>
        <v>0</v>
      </c>
      <c r="BG77" s="472">
        <f t="shared" si="209"/>
        <v>0</v>
      </c>
      <c r="BH77" s="472">
        <f t="shared" si="210"/>
        <v>0</v>
      </c>
      <c r="BI77" s="472">
        <f t="shared" si="211"/>
        <v>0</v>
      </c>
      <c r="BJ77" s="472">
        <f t="shared" si="212"/>
        <v>0</v>
      </c>
      <c r="BK77" s="472">
        <f t="shared" si="213"/>
        <v>0</v>
      </c>
      <c r="BL77" s="472">
        <f t="shared" si="214"/>
        <v>0</v>
      </c>
      <c r="BM77" s="472">
        <f t="shared" si="215"/>
        <v>0</v>
      </c>
      <c r="BN77" s="472">
        <f t="shared" si="216"/>
        <v>0</v>
      </c>
      <c r="BO77" s="472">
        <f t="shared" si="217"/>
        <v>0</v>
      </c>
      <c r="BP77" s="472">
        <f t="shared" si="218"/>
        <v>0</v>
      </c>
      <c r="BQ77" s="472">
        <f t="shared" si="219"/>
        <v>0</v>
      </c>
      <c r="BR77" s="472">
        <f t="shared" si="220"/>
        <v>0</v>
      </c>
      <c r="BS77" s="472">
        <f t="shared" si="221"/>
        <v>0</v>
      </c>
      <c r="BT77" s="472">
        <f t="shared" si="222"/>
        <v>0</v>
      </c>
      <c r="BU77" s="472">
        <f t="shared" si="223"/>
        <v>0</v>
      </c>
      <c r="BV77" s="472">
        <f t="shared" si="224"/>
        <v>0</v>
      </c>
      <c r="BW77" s="472">
        <f t="shared" si="225"/>
        <v>0</v>
      </c>
      <c r="BX77" s="472">
        <f t="shared" si="226"/>
        <v>0</v>
      </c>
      <c r="BY77" s="472">
        <f t="shared" si="227"/>
        <v>0</v>
      </c>
      <c r="BZ77" s="472">
        <f t="shared" si="228"/>
        <v>0</v>
      </c>
      <c r="CA77" s="472">
        <f t="shared" si="229"/>
        <v>0</v>
      </c>
      <c r="CB77" s="472">
        <f t="shared" si="234"/>
        <v>0</v>
      </c>
    </row>
    <row r="78" spans="2:80" s="74" customFormat="1" ht="18.75" customHeight="1">
      <c r="B78" s="480"/>
      <c r="C78" s="481" t="s">
        <v>124</v>
      </c>
      <c r="D78" s="482"/>
      <c r="E78" s="482"/>
      <c r="F78" s="482"/>
      <c r="G78" s="482"/>
      <c r="H78" s="482"/>
      <c r="I78" s="482"/>
      <c r="J78" s="482"/>
      <c r="K78" s="482"/>
      <c r="L78" s="482"/>
      <c r="M78" s="482"/>
      <c r="N78" s="482"/>
      <c r="O78" s="482"/>
      <c r="P78" s="482"/>
      <c r="Q78" s="482"/>
      <c r="R78" s="482"/>
      <c r="S78" s="482"/>
      <c r="T78" s="482"/>
      <c r="U78" s="482"/>
      <c r="V78" s="482"/>
      <c r="W78" s="482"/>
      <c r="X78" s="482"/>
      <c r="Y78" s="482"/>
      <c r="Z78" s="482"/>
      <c r="AA78" s="482"/>
      <c r="AB78" s="482"/>
      <c r="AC78" s="482"/>
      <c r="AD78" s="482"/>
      <c r="AE78" s="482"/>
      <c r="AF78" s="482"/>
      <c r="AG78" s="482"/>
      <c r="AH78" s="482"/>
      <c r="AI78" s="482"/>
      <c r="AJ78" s="482"/>
      <c r="AK78" s="482"/>
      <c r="AL78" s="482"/>
      <c r="AM78" s="482"/>
      <c r="AN78" s="483">
        <f t="shared" si="230"/>
        <v>0</v>
      </c>
      <c r="AP78" s="470">
        <f t="shared" si="231"/>
        <v>0</v>
      </c>
      <c r="AQ78" s="471" t="str">
        <f t="shared" si="232"/>
        <v>～</v>
      </c>
      <c r="AR78" s="472">
        <f t="shared" si="233"/>
        <v>0</v>
      </c>
      <c r="AS78" s="472">
        <f t="shared" si="195"/>
        <v>0</v>
      </c>
      <c r="AT78" s="472">
        <f t="shared" si="196"/>
        <v>0</v>
      </c>
      <c r="AU78" s="472">
        <f t="shared" si="197"/>
        <v>0</v>
      </c>
      <c r="AV78" s="472">
        <f t="shared" si="198"/>
        <v>0</v>
      </c>
      <c r="AW78" s="472">
        <f t="shared" si="199"/>
        <v>0</v>
      </c>
      <c r="AX78" s="472">
        <f t="shared" si="200"/>
        <v>0</v>
      </c>
      <c r="AY78" s="472">
        <f t="shared" si="201"/>
        <v>0</v>
      </c>
      <c r="AZ78" s="472">
        <f t="shared" si="202"/>
        <v>0</v>
      </c>
      <c r="BA78" s="472">
        <f t="shared" si="203"/>
        <v>0</v>
      </c>
      <c r="BB78" s="472">
        <f t="shared" si="204"/>
        <v>0</v>
      </c>
      <c r="BC78" s="472">
        <f t="shared" si="205"/>
        <v>0</v>
      </c>
      <c r="BD78" s="472">
        <f t="shared" si="206"/>
        <v>0</v>
      </c>
      <c r="BE78" s="472">
        <f t="shared" si="207"/>
        <v>0</v>
      </c>
      <c r="BF78" s="472">
        <f t="shared" si="208"/>
        <v>0</v>
      </c>
      <c r="BG78" s="472">
        <f t="shared" si="209"/>
        <v>0</v>
      </c>
      <c r="BH78" s="472">
        <f t="shared" si="210"/>
        <v>0</v>
      </c>
      <c r="BI78" s="472">
        <f t="shared" si="211"/>
        <v>0</v>
      </c>
      <c r="BJ78" s="472">
        <f t="shared" si="212"/>
        <v>0</v>
      </c>
      <c r="BK78" s="472">
        <f t="shared" si="213"/>
        <v>0</v>
      </c>
      <c r="BL78" s="472">
        <f t="shared" si="214"/>
        <v>0</v>
      </c>
      <c r="BM78" s="472">
        <f t="shared" si="215"/>
        <v>0</v>
      </c>
      <c r="BN78" s="472">
        <f t="shared" si="216"/>
        <v>0</v>
      </c>
      <c r="BO78" s="472">
        <f t="shared" si="217"/>
        <v>0</v>
      </c>
      <c r="BP78" s="472">
        <f t="shared" si="218"/>
        <v>0</v>
      </c>
      <c r="BQ78" s="472">
        <f t="shared" si="219"/>
        <v>0</v>
      </c>
      <c r="BR78" s="472">
        <f t="shared" si="220"/>
        <v>0</v>
      </c>
      <c r="BS78" s="472">
        <f t="shared" si="221"/>
        <v>0</v>
      </c>
      <c r="BT78" s="472">
        <f t="shared" si="222"/>
        <v>0</v>
      </c>
      <c r="BU78" s="472">
        <f t="shared" si="223"/>
        <v>0</v>
      </c>
      <c r="BV78" s="472">
        <f t="shared" si="224"/>
        <v>0</v>
      </c>
      <c r="BW78" s="472">
        <f t="shared" si="225"/>
        <v>0</v>
      </c>
      <c r="BX78" s="472">
        <f t="shared" si="226"/>
        <v>0</v>
      </c>
      <c r="BY78" s="472">
        <f t="shared" si="227"/>
        <v>0</v>
      </c>
      <c r="BZ78" s="472">
        <f t="shared" si="228"/>
        <v>0</v>
      </c>
      <c r="CA78" s="472">
        <f t="shared" si="229"/>
        <v>0</v>
      </c>
      <c r="CB78" s="472">
        <f t="shared" si="234"/>
        <v>0</v>
      </c>
    </row>
    <row r="79" spans="2:80" s="74" customFormat="1" ht="18.75" customHeight="1">
      <c r="B79" s="480"/>
      <c r="C79" s="481" t="s">
        <v>124</v>
      </c>
      <c r="D79" s="482"/>
      <c r="E79" s="482"/>
      <c r="F79" s="482"/>
      <c r="G79" s="482"/>
      <c r="H79" s="482"/>
      <c r="I79" s="482"/>
      <c r="J79" s="482"/>
      <c r="K79" s="482"/>
      <c r="L79" s="482"/>
      <c r="M79" s="482"/>
      <c r="N79" s="482"/>
      <c r="O79" s="482"/>
      <c r="P79" s="482"/>
      <c r="Q79" s="482"/>
      <c r="R79" s="482"/>
      <c r="S79" s="482"/>
      <c r="T79" s="482"/>
      <c r="U79" s="482"/>
      <c r="V79" s="482"/>
      <c r="W79" s="482"/>
      <c r="X79" s="482"/>
      <c r="Y79" s="482"/>
      <c r="Z79" s="482"/>
      <c r="AA79" s="482"/>
      <c r="AB79" s="482"/>
      <c r="AC79" s="482"/>
      <c r="AD79" s="482"/>
      <c r="AE79" s="482"/>
      <c r="AF79" s="482"/>
      <c r="AG79" s="482"/>
      <c r="AH79" s="482"/>
      <c r="AI79" s="482"/>
      <c r="AJ79" s="482"/>
      <c r="AK79" s="482"/>
      <c r="AL79" s="482"/>
      <c r="AM79" s="482"/>
      <c r="AN79" s="483">
        <f t="shared" si="230"/>
        <v>0</v>
      </c>
      <c r="AP79" s="470">
        <f t="shared" si="231"/>
        <v>0</v>
      </c>
      <c r="AQ79" s="471" t="str">
        <f t="shared" si="232"/>
        <v>～</v>
      </c>
      <c r="AR79" s="472">
        <f t="shared" si="233"/>
        <v>0</v>
      </c>
      <c r="AS79" s="472">
        <f t="shared" si="195"/>
        <v>0</v>
      </c>
      <c r="AT79" s="472">
        <f t="shared" si="196"/>
        <v>0</v>
      </c>
      <c r="AU79" s="472">
        <f t="shared" si="197"/>
        <v>0</v>
      </c>
      <c r="AV79" s="472">
        <f t="shared" si="198"/>
        <v>0</v>
      </c>
      <c r="AW79" s="472">
        <f t="shared" si="199"/>
        <v>0</v>
      </c>
      <c r="AX79" s="472">
        <f t="shared" si="200"/>
        <v>0</v>
      </c>
      <c r="AY79" s="472">
        <f t="shared" si="201"/>
        <v>0</v>
      </c>
      <c r="AZ79" s="472">
        <f t="shared" si="202"/>
        <v>0</v>
      </c>
      <c r="BA79" s="472">
        <f t="shared" si="203"/>
        <v>0</v>
      </c>
      <c r="BB79" s="472">
        <f t="shared" si="204"/>
        <v>0</v>
      </c>
      <c r="BC79" s="472">
        <f t="shared" si="205"/>
        <v>0</v>
      </c>
      <c r="BD79" s="472">
        <f t="shared" si="206"/>
        <v>0</v>
      </c>
      <c r="BE79" s="472">
        <f t="shared" si="207"/>
        <v>0</v>
      </c>
      <c r="BF79" s="472">
        <f t="shared" si="208"/>
        <v>0</v>
      </c>
      <c r="BG79" s="472">
        <f t="shared" si="209"/>
        <v>0</v>
      </c>
      <c r="BH79" s="472">
        <f t="shared" si="210"/>
        <v>0</v>
      </c>
      <c r="BI79" s="472">
        <f t="shared" si="211"/>
        <v>0</v>
      </c>
      <c r="BJ79" s="472">
        <f t="shared" si="212"/>
        <v>0</v>
      </c>
      <c r="BK79" s="472">
        <f t="shared" si="213"/>
        <v>0</v>
      </c>
      <c r="BL79" s="472">
        <f t="shared" si="214"/>
        <v>0</v>
      </c>
      <c r="BM79" s="472">
        <f t="shared" si="215"/>
        <v>0</v>
      </c>
      <c r="BN79" s="472">
        <f t="shared" si="216"/>
        <v>0</v>
      </c>
      <c r="BO79" s="472">
        <f t="shared" si="217"/>
        <v>0</v>
      </c>
      <c r="BP79" s="472">
        <f t="shared" si="218"/>
        <v>0</v>
      </c>
      <c r="BQ79" s="472">
        <f t="shared" si="219"/>
        <v>0</v>
      </c>
      <c r="BR79" s="472">
        <f t="shared" si="220"/>
        <v>0</v>
      </c>
      <c r="BS79" s="472">
        <f t="shared" si="221"/>
        <v>0</v>
      </c>
      <c r="BT79" s="472">
        <f t="shared" si="222"/>
        <v>0</v>
      </c>
      <c r="BU79" s="472">
        <f t="shared" si="223"/>
        <v>0</v>
      </c>
      <c r="BV79" s="472">
        <f t="shared" si="224"/>
        <v>0</v>
      </c>
      <c r="BW79" s="472">
        <f t="shared" si="225"/>
        <v>0</v>
      </c>
      <c r="BX79" s="472">
        <f t="shared" si="226"/>
        <v>0</v>
      </c>
      <c r="BY79" s="472">
        <f t="shared" si="227"/>
        <v>0</v>
      </c>
      <c r="BZ79" s="472">
        <f t="shared" si="228"/>
        <v>0</v>
      </c>
      <c r="CA79" s="472">
        <f t="shared" si="229"/>
        <v>0</v>
      </c>
      <c r="CB79" s="472">
        <f t="shared" si="234"/>
        <v>0</v>
      </c>
    </row>
    <row r="80" spans="2:80" s="74" customFormat="1" ht="18.75" customHeight="1">
      <c r="B80" s="480"/>
      <c r="C80" s="481" t="s">
        <v>124</v>
      </c>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2"/>
      <c r="AB80" s="482"/>
      <c r="AC80" s="482"/>
      <c r="AD80" s="482"/>
      <c r="AE80" s="482"/>
      <c r="AF80" s="482"/>
      <c r="AG80" s="482"/>
      <c r="AH80" s="482"/>
      <c r="AI80" s="482"/>
      <c r="AJ80" s="482"/>
      <c r="AK80" s="482"/>
      <c r="AL80" s="482"/>
      <c r="AM80" s="482"/>
      <c r="AN80" s="483">
        <f t="shared" si="230"/>
        <v>0</v>
      </c>
      <c r="AP80" s="470">
        <f t="shared" si="231"/>
        <v>0</v>
      </c>
      <c r="AQ80" s="471" t="str">
        <f t="shared" si="232"/>
        <v>～</v>
      </c>
      <c r="AR80" s="472">
        <f t="shared" si="233"/>
        <v>0</v>
      </c>
      <c r="AS80" s="472">
        <f t="shared" si="195"/>
        <v>0</v>
      </c>
      <c r="AT80" s="472">
        <f t="shared" si="196"/>
        <v>0</v>
      </c>
      <c r="AU80" s="472">
        <f t="shared" si="197"/>
        <v>0</v>
      </c>
      <c r="AV80" s="472">
        <f t="shared" si="198"/>
        <v>0</v>
      </c>
      <c r="AW80" s="472">
        <f t="shared" si="199"/>
        <v>0</v>
      </c>
      <c r="AX80" s="472">
        <f t="shared" si="200"/>
        <v>0</v>
      </c>
      <c r="AY80" s="472">
        <f t="shared" si="201"/>
        <v>0</v>
      </c>
      <c r="AZ80" s="472">
        <f t="shared" si="202"/>
        <v>0</v>
      </c>
      <c r="BA80" s="472">
        <f t="shared" si="203"/>
        <v>0</v>
      </c>
      <c r="BB80" s="472">
        <f t="shared" si="204"/>
        <v>0</v>
      </c>
      <c r="BC80" s="472">
        <f t="shared" si="205"/>
        <v>0</v>
      </c>
      <c r="BD80" s="472">
        <f t="shared" si="206"/>
        <v>0</v>
      </c>
      <c r="BE80" s="472">
        <f t="shared" si="207"/>
        <v>0</v>
      </c>
      <c r="BF80" s="472">
        <f t="shared" si="208"/>
        <v>0</v>
      </c>
      <c r="BG80" s="472">
        <f t="shared" si="209"/>
        <v>0</v>
      </c>
      <c r="BH80" s="472">
        <f t="shared" si="210"/>
        <v>0</v>
      </c>
      <c r="BI80" s="472">
        <f t="shared" si="211"/>
        <v>0</v>
      </c>
      <c r="BJ80" s="472">
        <f t="shared" si="212"/>
        <v>0</v>
      </c>
      <c r="BK80" s="472">
        <f t="shared" si="213"/>
        <v>0</v>
      </c>
      <c r="BL80" s="472">
        <f t="shared" si="214"/>
        <v>0</v>
      </c>
      <c r="BM80" s="472">
        <f t="shared" si="215"/>
        <v>0</v>
      </c>
      <c r="BN80" s="472">
        <f t="shared" si="216"/>
        <v>0</v>
      </c>
      <c r="BO80" s="472">
        <f t="shared" si="217"/>
        <v>0</v>
      </c>
      <c r="BP80" s="472">
        <f t="shared" si="218"/>
        <v>0</v>
      </c>
      <c r="BQ80" s="472">
        <f t="shared" si="219"/>
        <v>0</v>
      </c>
      <c r="BR80" s="472">
        <f t="shared" si="220"/>
        <v>0</v>
      </c>
      <c r="BS80" s="472">
        <f t="shared" si="221"/>
        <v>0</v>
      </c>
      <c r="BT80" s="472">
        <f t="shared" si="222"/>
        <v>0</v>
      </c>
      <c r="BU80" s="472">
        <f t="shared" si="223"/>
        <v>0</v>
      </c>
      <c r="BV80" s="472">
        <f t="shared" si="224"/>
        <v>0</v>
      </c>
      <c r="BW80" s="472">
        <f t="shared" si="225"/>
        <v>0</v>
      </c>
      <c r="BX80" s="472">
        <f t="shared" si="226"/>
        <v>0</v>
      </c>
      <c r="BY80" s="472">
        <f t="shared" si="227"/>
        <v>0</v>
      </c>
      <c r="BZ80" s="472">
        <f t="shared" si="228"/>
        <v>0</v>
      </c>
      <c r="CA80" s="472">
        <f t="shared" si="229"/>
        <v>0</v>
      </c>
      <c r="CB80" s="472">
        <f t="shared" si="234"/>
        <v>0</v>
      </c>
    </row>
    <row r="81" spans="2:80" ht="18.75" customHeight="1">
      <c r="B81" s="484"/>
      <c r="C81" s="485" t="s">
        <v>124</v>
      </c>
      <c r="D81" s="486"/>
      <c r="E81" s="486"/>
      <c r="F81" s="486"/>
      <c r="G81" s="486"/>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486"/>
      <c r="AM81" s="486"/>
      <c r="AN81" s="487">
        <f t="shared" si="230"/>
        <v>0</v>
      </c>
      <c r="AP81" s="473">
        <f t="shared" si="231"/>
        <v>0</v>
      </c>
      <c r="AQ81" s="474" t="str">
        <f t="shared" si="232"/>
        <v>～</v>
      </c>
      <c r="AR81" s="475">
        <f t="shared" si="233"/>
        <v>0</v>
      </c>
      <c r="AS81" s="475">
        <f t="shared" si="195"/>
        <v>0</v>
      </c>
      <c r="AT81" s="475">
        <f t="shared" si="196"/>
        <v>0</v>
      </c>
      <c r="AU81" s="475">
        <f t="shared" si="197"/>
        <v>0</v>
      </c>
      <c r="AV81" s="475">
        <f t="shared" si="198"/>
        <v>0</v>
      </c>
      <c r="AW81" s="475">
        <f t="shared" si="199"/>
        <v>0</v>
      </c>
      <c r="AX81" s="475">
        <f t="shared" si="200"/>
        <v>0</v>
      </c>
      <c r="AY81" s="475">
        <f t="shared" si="201"/>
        <v>0</v>
      </c>
      <c r="AZ81" s="475">
        <f t="shared" si="202"/>
        <v>0</v>
      </c>
      <c r="BA81" s="475">
        <f t="shared" si="203"/>
        <v>0</v>
      </c>
      <c r="BB81" s="475">
        <f t="shared" si="204"/>
        <v>0</v>
      </c>
      <c r="BC81" s="475">
        <f t="shared" si="205"/>
        <v>0</v>
      </c>
      <c r="BD81" s="475">
        <f t="shared" si="206"/>
        <v>0</v>
      </c>
      <c r="BE81" s="475">
        <f t="shared" si="207"/>
        <v>0</v>
      </c>
      <c r="BF81" s="475">
        <f t="shared" si="208"/>
        <v>0</v>
      </c>
      <c r="BG81" s="475">
        <f t="shared" si="209"/>
        <v>0</v>
      </c>
      <c r="BH81" s="475">
        <f t="shared" si="210"/>
        <v>0</v>
      </c>
      <c r="BI81" s="475">
        <f t="shared" si="211"/>
        <v>0</v>
      </c>
      <c r="BJ81" s="475">
        <f t="shared" si="212"/>
        <v>0</v>
      </c>
      <c r="BK81" s="475">
        <f t="shared" si="213"/>
        <v>0</v>
      </c>
      <c r="BL81" s="475">
        <f t="shared" si="214"/>
        <v>0</v>
      </c>
      <c r="BM81" s="475">
        <f t="shared" si="215"/>
        <v>0</v>
      </c>
      <c r="BN81" s="475">
        <f t="shared" si="216"/>
        <v>0</v>
      </c>
      <c r="BO81" s="475">
        <f t="shared" si="217"/>
        <v>0</v>
      </c>
      <c r="BP81" s="475">
        <f t="shared" si="218"/>
        <v>0</v>
      </c>
      <c r="BQ81" s="475">
        <f t="shared" si="219"/>
        <v>0</v>
      </c>
      <c r="BR81" s="475">
        <f t="shared" si="220"/>
        <v>0</v>
      </c>
      <c r="BS81" s="475">
        <f t="shared" si="221"/>
        <v>0</v>
      </c>
      <c r="BT81" s="475">
        <f t="shared" si="222"/>
        <v>0</v>
      </c>
      <c r="BU81" s="475">
        <f t="shared" si="223"/>
        <v>0</v>
      </c>
      <c r="BV81" s="475">
        <f t="shared" si="224"/>
        <v>0</v>
      </c>
      <c r="BW81" s="475">
        <f t="shared" si="225"/>
        <v>0</v>
      </c>
      <c r="BX81" s="475">
        <f t="shared" si="226"/>
        <v>0</v>
      </c>
      <c r="BY81" s="475">
        <f t="shared" si="227"/>
        <v>0</v>
      </c>
      <c r="BZ81" s="475">
        <f t="shared" si="228"/>
        <v>0</v>
      </c>
      <c r="CA81" s="475">
        <f t="shared" si="229"/>
        <v>0</v>
      </c>
      <c r="CB81" s="475">
        <f t="shared" si="234"/>
        <v>0</v>
      </c>
    </row>
    <row r="82" spans="2:80" ht="18.75" customHeight="1">
      <c r="B82" s="217" t="s">
        <v>49</v>
      </c>
      <c r="C82" s="189"/>
      <c r="D82" s="277">
        <f>SUM(D67:D81)</f>
        <v>0</v>
      </c>
      <c r="E82" s="277">
        <f t="shared" ref="E82:AL82" si="235">SUM(E67:E81)</f>
        <v>0</v>
      </c>
      <c r="F82" s="277">
        <f t="shared" si="235"/>
        <v>0</v>
      </c>
      <c r="G82" s="277">
        <f t="shared" si="235"/>
        <v>0</v>
      </c>
      <c r="H82" s="277">
        <f t="shared" si="235"/>
        <v>0</v>
      </c>
      <c r="I82" s="277">
        <f t="shared" si="235"/>
        <v>0</v>
      </c>
      <c r="J82" s="277">
        <f t="shared" si="235"/>
        <v>0</v>
      </c>
      <c r="K82" s="277">
        <f t="shared" si="235"/>
        <v>0</v>
      </c>
      <c r="L82" s="277">
        <f t="shared" si="235"/>
        <v>0</v>
      </c>
      <c r="M82" s="277">
        <f t="shared" si="235"/>
        <v>0</v>
      </c>
      <c r="N82" s="277">
        <f t="shared" si="235"/>
        <v>0</v>
      </c>
      <c r="O82" s="277">
        <f t="shared" si="235"/>
        <v>0</v>
      </c>
      <c r="P82" s="277">
        <f t="shared" si="235"/>
        <v>0</v>
      </c>
      <c r="Q82" s="277">
        <f t="shared" si="235"/>
        <v>0</v>
      </c>
      <c r="R82" s="277">
        <f t="shared" si="235"/>
        <v>0</v>
      </c>
      <c r="S82" s="277">
        <f t="shared" si="235"/>
        <v>0</v>
      </c>
      <c r="T82" s="277">
        <f t="shared" si="235"/>
        <v>0</v>
      </c>
      <c r="U82" s="277">
        <f t="shared" si="235"/>
        <v>0</v>
      </c>
      <c r="V82" s="277">
        <f t="shared" si="235"/>
        <v>0</v>
      </c>
      <c r="W82" s="277">
        <f t="shared" si="235"/>
        <v>0</v>
      </c>
      <c r="X82" s="277">
        <f t="shared" si="235"/>
        <v>0</v>
      </c>
      <c r="Y82" s="277">
        <f t="shared" si="235"/>
        <v>0</v>
      </c>
      <c r="Z82" s="277">
        <f t="shared" si="235"/>
        <v>0</v>
      </c>
      <c r="AA82" s="277">
        <f t="shared" si="235"/>
        <v>0</v>
      </c>
      <c r="AB82" s="277">
        <f t="shared" si="235"/>
        <v>0</v>
      </c>
      <c r="AC82" s="277">
        <f t="shared" si="235"/>
        <v>0</v>
      </c>
      <c r="AD82" s="277">
        <f t="shared" si="235"/>
        <v>0</v>
      </c>
      <c r="AE82" s="277">
        <f t="shared" si="235"/>
        <v>0</v>
      </c>
      <c r="AF82" s="277">
        <f t="shared" si="235"/>
        <v>0</v>
      </c>
      <c r="AG82" s="277">
        <f t="shared" si="235"/>
        <v>0</v>
      </c>
      <c r="AH82" s="277">
        <f t="shared" si="235"/>
        <v>0</v>
      </c>
      <c r="AI82" s="277">
        <f t="shared" si="235"/>
        <v>0</v>
      </c>
      <c r="AJ82" s="277">
        <f t="shared" si="235"/>
        <v>0</v>
      </c>
      <c r="AK82" s="277">
        <f t="shared" si="235"/>
        <v>0</v>
      </c>
      <c r="AL82" s="277">
        <f t="shared" si="235"/>
        <v>0</v>
      </c>
      <c r="AM82" s="277">
        <f>SUM(AM67:AM81)</f>
        <v>0</v>
      </c>
      <c r="AN82" s="277">
        <f>SUM(AN67:AN81)</f>
        <v>0</v>
      </c>
      <c r="AP82" s="198" t="s">
        <v>49</v>
      </c>
      <c r="AQ82" s="190"/>
      <c r="AR82" s="282">
        <f t="shared" ref="AR82" si="236">SUM(AR67:AR81)</f>
        <v>0</v>
      </c>
      <c r="AS82" s="282">
        <f t="shared" ref="AS82" si="237">SUM(AS67:AS81)</f>
        <v>0</v>
      </c>
      <c r="AT82" s="282">
        <f t="shared" ref="AT82" si="238">SUM(AT67:AT81)</f>
        <v>0</v>
      </c>
      <c r="AU82" s="282">
        <f t="shared" ref="AU82" si="239">SUM(AU67:AU81)</f>
        <v>0</v>
      </c>
      <c r="AV82" s="282">
        <f t="shared" ref="AV82" si="240">SUM(AV67:AV81)</f>
        <v>0</v>
      </c>
      <c r="AW82" s="282">
        <f t="shared" ref="AW82" si="241">SUM(AW67:AW81)</f>
        <v>0</v>
      </c>
      <c r="AX82" s="282">
        <f t="shared" ref="AX82" si="242">SUM(AX67:AX81)</f>
        <v>0</v>
      </c>
      <c r="AY82" s="282">
        <f t="shared" ref="AY82" si="243">SUM(AY67:AY81)</f>
        <v>0</v>
      </c>
      <c r="AZ82" s="282">
        <f t="shared" ref="AZ82" si="244">SUM(AZ67:AZ81)</f>
        <v>0</v>
      </c>
      <c r="BA82" s="282">
        <f t="shared" ref="BA82" si="245">SUM(BA67:BA81)</f>
        <v>0</v>
      </c>
      <c r="BB82" s="282">
        <f t="shared" ref="BB82" si="246">SUM(BB67:BB81)</f>
        <v>0</v>
      </c>
      <c r="BC82" s="282">
        <f t="shared" ref="BC82" si="247">SUM(BC67:BC81)</f>
        <v>0</v>
      </c>
      <c r="BD82" s="282">
        <f t="shared" ref="BD82" si="248">SUM(BD67:BD81)</f>
        <v>0</v>
      </c>
      <c r="BE82" s="282">
        <f t="shared" ref="BE82" si="249">SUM(BE67:BE81)</f>
        <v>0</v>
      </c>
      <c r="BF82" s="282">
        <f t="shared" ref="BF82" si="250">SUM(BF67:BF81)</f>
        <v>0</v>
      </c>
      <c r="BG82" s="282">
        <f t="shared" ref="BG82" si="251">SUM(BG67:BG81)</f>
        <v>0</v>
      </c>
      <c r="BH82" s="282">
        <f t="shared" ref="BH82" si="252">SUM(BH67:BH81)</f>
        <v>0</v>
      </c>
      <c r="BI82" s="282">
        <f t="shared" ref="BI82" si="253">SUM(BI67:BI81)</f>
        <v>0</v>
      </c>
      <c r="BJ82" s="282">
        <f t="shared" ref="BJ82" si="254">SUM(BJ67:BJ81)</f>
        <v>0</v>
      </c>
      <c r="BK82" s="282">
        <f t="shared" ref="BK82" si="255">SUM(BK67:BK81)</f>
        <v>0</v>
      </c>
      <c r="BL82" s="282">
        <f t="shared" ref="BL82" si="256">SUM(BL67:BL81)</f>
        <v>0</v>
      </c>
      <c r="BM82" s="282">
        <f t="shared" ref="BM82" si="257">SUM(BM67:BM81)</f>
        <v>0</v>
      </c>
      <c r="BN82" s="282">
        <f t="shared" ref="BN82" si="258">SUM(BN67:BN81)</f>
        <v>0</v>
      </c>
      <c r="BO82" s="282">
        <f t="shared" ref="BO82" si="259">SUM(BO67:BO81)</f>
        <v>0</v>
      </c>
      <c r="BP82" s="282">
        <f t="shared" ref="BP82" si="260">SUM(BP67:BP81)</f>
        <v>0</v>
      </c>
      <c r="BQ82" s="282">
        <f t="shared" ref="BQ82" si="261">SUM(BQ67:BQ81)</f>
        <v>0</v>
      </c>
      <c r="BR82" s="282">
        <f t="shared" ref="BR82" si="262">SUM(BR67:BR81)</f>
        <v>0</v>
      </c>
      <c r="BS82" s="282">
        <f t="shared" ref="BS82" si="263">SUM(BS67:BS81)</f>
        <v>0</v>
      </c>
      <c r="BT82" s="282">
        <f t="shared" ref="BT82" si="264">SUM(BT67:BT81)</f>
        <v>0</v>
      </c>
      <c r="BU82" s="282">
        <f t="shared" ref="BU82" si="265">SUM(BU67:BU81)</f>
        <v>0</v>
      </c>
      <c r="BV82" s="282">
        <f t="shared" ref="BV82" si="266">SUM(BV67:BV81)</f>
        <v>0</v>
      </c>
      <c r="BW82" s="282">
        <f t="shared" ref="BW82" si="267">SUM(BW67:BW81)</f>
        <v>0</v>
      </c>
      <c r="BX82" s="282">
        <f t="shared" ref="BX82" si="268">SUM(BX67:BX81)</f>
        <v>0</v>
      </c>
      <c r="BY82" s="282">
        <f t="shared" ref="BY82" si="269">SUM(BY67:BY81)</f>
        <v>0</v>
      </c>
      <c r="BZ82" s="282">
        <f t="shared" ref="BZ82" si="270">SUM(BZ67:BZ81)</f>
        <v>0</v>
      </c>
      <c r="CA82" s="282">
        <f>SUM(CA67:CA81)</f>
        <v>0</v>
      </c>
      <c r="CB82" s="282">
        <f>SUM(CB67:CB81)</f>
        <v>0</v>
      </c>
    </row>
    <row r="83" spans="2:80" ht="18.75" customHeight="1">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row>
    <row r="84" spans="2:80" ht="18.75" customHeight="1">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row>
    <row r="85" spans="2:80" ht="18.75" customHeight="1">
      <c r="AP85" s="79" t="s">
        <v>313</v>
      </c>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row>
    <row r="86" spans="2:80" ht="18.75" customHeight="1">
      <c r="AP86" s="1118" t="s">
        <v>318</v>
      </c>
      <c r="AQ86" s="275" t="s">
        <v>315</v>
      </c>
      <c r="AR86" s="1119" t="s">
        <v>52</v>
      </c>
      <c r="AS86" s="1120"/>
      <c r="AT86" s="1121"/>
      <c r="AU86" s="1119" t="s">
        <v>63</v>
      </c>
      <c r="AV86" s="1120"/>
      <c r="AW86" s="1121"/>
      <c r="AX86" s="1119" t="s">
        <v>64</v>
      </c>
      <c r="AY86" s="1120"/>
      <c r="AZ86" s="1121"/>
      <c r="BA86" s="1119" t="s">
        <v>65</v>
      </c>
      <c r="BB86" s="1120"/>
      <c r="BC86" s="1121"/>
      <c r="BD86" s="1119" t="s">
        <v>66</v>
      </c>
      <c r="BE86" s="1120"/>
      <c r="BF86" s="1121"/>
      <c r="BG86" s="1119" t="s">
        <v>67</v>
      </c>
      <c r="BH86" s="1120"/>
      <c r="BI86" s="1121"/>
      <c r="BJ86" s="1119" t="s">
        <v>68</v>
      </c>
      <c r="BK86" s="1120"/>
      <c r="BL86" s="1121"/>
      <c r="BM86" s="1119" t="s">
        <v>69</v>
      </c>
      <c r="BN86" s="1120"/>
      <c r="BO86" s="1121"/>
      <c r="BP86" s="1119" t="s">
        <v>70</v>
      </c>
      <c r="BQ86" s="1120"/>
      <c r="BR86" s="1121"/>
      <c r="BS86" s="1119" t="s">
        <v>71</v>
      </c>
      <c r="BT86" s="1120"/>
      <c r="BU86" s="1121"/>
      <c r="BV86" s="1119" t="s">
        <v>72</v>
      </c>
      <c r="BW86" s="1120"/>
      <c r="BX86" s="1121"/>
      <c r="BY86" s="1119" t="s">
        <v>73</v>
      </c>
      <c r="BZ86" s="1120"/>
      <c r="CA86" s="1121"/>
      <c r="CB86" s="1122" t="s">
        <v>49</v>
      </c>
    </row>
    <row r="87" spans="2:80" ht="18.75" customHeight="1">
      <c r="AO87" s="77">
        <f>SUM(AS87:CB87)</f>
        <v>0</v>
      </c>
      <c r="AP87" s="1098"/>
      <c r="AQ87" s="276" t="s">
        <v>384</v>
      </c>
      <c r="AR87" s="287" t="s">
        <v>74</v>
      </c>
      <c r="AS87" s="287" t="s">
        <v>75</v>
      </c>
      <c r="AT87" s="287" t="s">
        <v>76</v>
      </c>
      <c r="AU87" s="287" t="s">
        <v>74</v>
      </c>
      <c r="AV87" s="287" t="s">
        <v>75</v>
      </c>
      <c r="AW87" s="287" t="s">
        <v>76</v>
      </c>
      <c r="AX87" s="287" t="s">
        <v>74</v>
      </c>
      <c r="AY87" s="287" t="s">
        <v>75</v>
      </c>
      <c r="AZ87" s="287" t="s">
        <v>76</v>
      </c>
      <c r="BA87" s="287" t="s">
        <v>74</v>
      </c>
      <c r="BB87" s="287" t="s">
        <v>75</v>
      </c>
      <c r="BC87" s="287" t="s">
        <v>76</v>
      </c>
      <c r="BD87" s="287" t="s">
        <v>74</v>
      </c>
      <c r="BE87" s="287" t="s">
        <v>75</v>
      </c>
      <c r="BF87" s="287" t="s">
        <v>76</v>
      </c>
      <c r="BG87" s="287" t="s">
        <v>74</v>
      </c>
      <c r="BH87" s="287" t="s">
        <v>75</v>
      </c>
      <c r="BI87" s="287" t="s">
        <v>76</v>
      </c>
      <c r="BJ87" s="287" t="s">
        <v>74</v>
      </c>
      <c r="BK87" s="287" t="s">
        <v>75</v>
      </c>
      <c r="BL87" s="287" t="s">
        <v>76</v>
      </c>
      <c r="BM87" s="287" t="s">
        <v>74</v>
      </c>
      <c r="BN87" s="287" t="s">
        <v>75</v>
      </c>
      <c r="BO87" s="287" t="s">
        <v>76</v>
      </c>
      <c r="BP87" s="287" t="s">
        <v>74</v>
      </c>
      <c r="BQ87" s="287" t="s">
        <v>75</v>
      </c>
      <c r="BR87" s="287" t="s">
        <v>76</v>
      </c>
      <c r="BS87" s="287" t="s">
        <v>74</v>
      </c>
      <c r="BT87" s="287" t="s">
        <v>75</v>
      </c>
      <c r="BU87" s="287" t="s">
        <v>76</v>
      </c>
      <c r="BV87" s="287" t="s">
        <v>74</v>
      </c>
      <c r="BW87" s="287" t="s">
        <v>75</v>
      </c>
      <c r="BX87" s="287" t="s">
        <v>76</v>
      </c>
      <c r="BY87" s="287" t="s">
        <v>74</v>
      </c>
      <c r="BZ87" s="287" t="s">
        <v>75</v>
      </c>
      <c r="CA87" s="287" t="s">
        <v>76</v>
      </c>
      <c r="CB87" s="1123"/>
    </row>
    <row r="88" spans="2:80" ht="18.75" customHeight="1">
      <c r="AP88" s="295" t="s">
        <v>122</v>
      </c>
      <c r="AQ88" s="296" t="s">
        <v>316</v>
      </c>
      <c r="AR88" s="288">
        <f>SUM(AR22,AR42,AR62,AR82)</f>
        <v>0</v>
      </c>
      <c r="AS88" s="288">
        <f t="shared" ref="AS88:CA88" si="271">SUM(AS22,AS42,AS62,AS82)</f>
        <v>0</v>
      </c>
      <c r="AT88" s="288">
        <f t="shared" si="271"/>
        <v>0</v>
      </c>
      <c r="AU88" s="288">
        <f t="shared" si="271"/>
        <v>0</v>
      </c>
      <c r="AV88" s="288">
        <f t="shared" si="271"/>
        <v>0</v>
      </c>
      <c r="AW88" s="288">
        <f t="shared" si="271"/>
        <v>0</v>
      </c>
      <c r="AX88" s="288">
        <f t="shared" si="271"/>
        <v>0</v>
      </c>
      <c r="AY88" s="288">
        <f t="shared" si="271"/>
        <v>0</v>
      </c>
      <c r="AZ88" s="288">
        <f t="shared" si="271"/>
        <v>0</v>
      </c>
      <c r="BA88" s="288">
        <f t="shared" si="271"/>
        <v>0</v>
      </c>
      <c r="BB88" s="288">
        <f t="shared" si="271"/>
        <v>0</v>
      </c>
      <c r="BC88" s="288">
        <f t="shared" si="271"/>
        <v>0</v>
      </c>
      <c r="BD88" s="288">
        <f t="shared" si="271"/>
        <v>0</v>
      </c>
      <c r="BE88" s="288">
        <f t="shared" si="271"/>
        <v>0</v>
      </c>
      <c r="BF88" s="288">
        <f t="shared" si="271"/>
        <v>0</v>
      </c>
      <c r="BG88" s="288">
        <f t="shared" si="271"/>
        <v>0</v>
      </c>
      <c r="BH88" s="288">
        <f t="shared" si="271"/>
        <v>0</v>
      </c>
      <c r="BI88" s="288">
        <f t="shared" si="271"/>
        <v>0</v>
      </c>
      <c r="BJ88" s="288">
        <f t="shared" si="271"/>
        <v>0</v>
      </c>
      <c r="BK88" s="288">
        <f t="shared" si="271"/>
        <v>0</v>
      </c>
      <c r="BL88" s="288">
        <f t="shared" si="271"/>
        <v>0</v>
      </c>
      <c r="BM88" s="288">
        <f t="shared" si="271"/>
        <v>0</v>
      </c>
      <c r="BN88" s="288">
        <f t="shared" si="271"/>
        <v>0</v>
      </c>
      <c r="BO88" s="288">
        <f t="shared" si="271"/>
        <v>0</v>
      </c>
      <c r="BP88" s="288">
        <f t="shared" si="271"/>
        <v>0</v>
      </c>
      <c r="BQ88" s="288">
        <f t="shared" si="271"/>
        <v>0</v>
      </c>
      <c r="BR88" s="288">
        <f t="shared" si="271"/>
        <v>0</v>
      </c>
      <c r="BS88" s="288">
        <f t="shared" si="271"/>
        <v>0</v>
      </c>
      <c r="BT88" s="288">
        <f t="shared" si="271"/>
        <v>0</v>
      </c>
      <c r="BU88" s="288">
        <f t="shared" si="271"/>
        <v>0</v>
      </c>
      <c r="BV88" s="288">
        <f t="shared" si="271"/>
        <v>0</v>
      </c>
      <c r="BW88" s="288">
        <f t="shared" si="271"/>
        <v>0</v>
      </c>
      <c r="BX88" s="288">
        <f t="shared" si="271"/>
        <v>0</v>
      </c>
      <c r="BY88" s="288">
        <f t="shared" si="271"/>
        <v>0</v>
      </c>
      <c r="BZ88" s="288">
        <f t="shared" si="271"/>
        <v>0</v>
      </c>
      <c r="CA88" s="288">
        <f t="shared" si="271"/>
        <v>0</v>
      </c>
      <c r="CB88" s="289">
        <f>SUM(AR88:CA88)</f>
        <v>0</v>
      </c>
    </row>
    <row r="89" spans="2:80" ht="18.75" customHeight="1">
      <c r="AO89" s="78"/>
      <c r="AP89" s="453" t="s">
        <v>314</v>
      </c>
      <c r="AQ89" s="454">
        <v>64</v>
      </c>
      <c r="AR89" s="455">
        <f>IF(AR88&lt;=$AQ89,AR88,$AQ89)</f>
        <v>0</v>
      </c>
      <c r="AS89" s="455">
        <f t="shared" ref="AS89:CA89" si="272">IF(AS88&lt;=$AQ89,AS88,$AQ89)</f>
        <v>0</v>
      </c>
      <c r="AT89" s="455">
        <f t="shared" si="272"/>
        <v>0</v>
      </c>
      <c r="AU89" s="455">
        <f t="shared" si="272"/>
        <v>0</v>
      </c>
      <c r="AV89" s="455">
        <f t="shared" si="272"/>
        <v>0</v>
      </c>
      <c r="AW89" s="455">
        <f t="shared" si="272"/>
        <v>0</v>
      </c>
      <c r="AX89" s="455">
        <f t="shared" si="272"/>
        <v>0</v>
      </c>
      <c r="AY89" s="455">
        <f t="shared" si="272"/>
        <v>0</v>
      </c>
      <c r="AZ89" s="455">
        <f t="shared" si="272"/>
        <v>0</v>
      </c>
      <c r="BA89" s="455">
        <f t="shared" si="272"/>
        <v>0</v>
      </c>
      <c r="BB89" s="455">
        <f t="shared" si="272"/>
        <v>0</v>
      </c>
      <c r="BC89" s="455">
        <f t="shared" si="272"/>
        <v>0</v>
      </c>
      <c r="BD89" s="455">
        <f t="shared" si="272"/>
        <v>0</v>
      </c>
      <c r="BE89" s="455">
        <f t="shared" si="272"/>
        <v>0</v>
      </c>
      <c r="BF89" s="455">
        <f t="shared" si="272"/>
        <v>0</v>
      </c>
      <c r="BG89" s="455">
        <f t="shared" si="272"/>
        <v>0</v>
      </c>
      <c r="BH89" s="455">
        <f t="shared" si="272"/>
        <v>0</v>
      </c>
      <c r="BI89" s="455">
        <f t="shared" si="272"/>
        <v>0</v>
      </c>
      <c r="BJ89" s="455">
        <f t="shared" si="272"/>
        <v>0</v>
      </c>
      <c r="BK89" s="455">
        <f t="shared" si="272"/>
        <v>0</v>
      </c>
      <c r="BL89" s="455">
        <f t="shared" si="272"/>
        <v>0</v>
      </c>
      <c r="BM89" s="455">
        <f t="shared" si="272"/>
        <v>0</v>
      </c>
      <c r="BN89" s="455">
        <f t="shared" si="272"/>
        <v>0</v>
      </c>
      <c r="BO89" s="455">
        <f t="shared" si="272"/>
        <v>0</v>
      </c>
      <c r="BP89" s="455">
        <f t="shared" si="272"/>
        <v>0</v>
      </c>
      <c r="BQ89" s="455">
        <f t="shared" si="272"/>
        <v>0</v>
      </c>
      <c r="BR89" s="455">
        <f t="shared" si="272"/>
        <v>0</v>
      </c>
      <c r="BS89" s="455">
        <f t="shared" si="272"/>
        <v>0</v>
      </c>
      <c r="BT89" s="455">
        <f t="shared" si="272"/>
        <v>0</v>
      </c>
      <c r="BU89" s="455">
        <f t="shared" si="272"/>
        <v>0</v>
      </c>
      <c r="BV89" s="455">
        <f t="shared" si="272"/>
        <v>0</v>
      </c>
      <c r="BW89" s="455">
        <f t="shared" si="272"/>
        <v>0</v>
      </c>
      <c r="BX89" s="455">
        <f t="shared" si="272"/>
        <v>0</v>
      </c>
      <c r="BY89" s="455">
        <f t="shared" si="272"/>
        <v>0</v>
      </c>
      <c r="BZ89" s="455">
        <f t="shared" si="272"/>
        <v>0</v>
      </c>
      <c r="CA89" s="455">
        <f t="shared" si="272"/>
        <v>0</v>
      </c>
      <c r="CB89" s="456">
        <f t="shared" ref="CB89:CB90" si="273">SUM(AR89:CA89)</f>
        <v>0</v>
      </c>
    </row>
    <row r="90" spans="2:80" ht="18.75" customHeight="1">
      <c r="AP90" s="457" t="s">
        <v>357</v>
      </c>
      <c r="AQ90" s="458" t="s">
        <v>317</v>
      </c>
      <c r="AR90" s="459">
        <f>AR88-AR89</f>
        <v>0</v>
      </c>
      <c r="AS90" s="459">
        <f t="shared" ref="AS90:CA90" si="274">AS88-AS89</f>
        <v>0</v>
      </c>
      <c r="AT90" s="459">
        <f t="shared" si="274"/>
        <v>0</v>
      </c>
      <c r="AU90" s="459">
        <f t="shared" si="274"/>
        <v>0</v>
      </c>
      <c r="AV90" s="459">
        <f t="shared" si="274"/>
        <v>0</v>
      </c>
      <c r="AW90" s="459">
        <f t="shared" si="274"/>
        <v>0</v>
      </c>
      <c r="AX90" s="459">
        <f t="shared" si="274"/>
        <v>0</v>
      </c>
      <c r="AY90" s="459">
        <f t="shared" si="274"/>
        <v>0</v>
      </c>
      <c r="AZ90" s="459">
        <f t="shared" si="274"/>
        <v>0</v>
      </c>
      <c r="BA90" s="459">
        <f t="shared" si="274"/>
        <v>0</v>
      </c>
      <c r="BB90" s="459">
        <f t="shared" si="274"/>
        <v>0</v>
      </c>
      <c r="BC90" s="459">
        <f t="shared" si="274"/>
        <v>0</v>
      </c>
      <c r="BD90" s="459">
        <f t="shared" si="274"/>
        <v>0</v>
      </c>
      <c r="BE90" s="459">
        <f t="shared" si="274"/>
        <v>0</v>
      </c>
      <c r="BF90" s="459">
        <f t="shared" si="274"/>
        <v>0</v>
      </c>
      <c r="BG90" s="459">
        <f t="shared" si="274"/>
        <v>0</v>
      </c>
      <c r="BH90" s="459">
        <f t="shared" si="274"/>
        <v>0</v>
      </c>
      <c r="BI90" s="459">
        <f t="shared" si="274"/>
        <v>0</v>
      </c>
      <c r="BJ90" s="459">
        <f t="shared" si="274"/>
        <v>0</v>
      </c>
      <c r="BK90" s="459">
        <f t="shared" si="274"/>
        <v>0</v>
      </c>
      <c r="BL90" s="459">
        <f t="shared" si="274"/>
        <v>0</v>
      </c>
      <c r="BM90" s="459">
        <f t="shared" si="274"/>
        <v>0</v>
      </c>
      <c r="BN90" s="459">
        <f t="shared" si="274"/>
        <v>0</v>
      </c>
      <c r="BO90" s="459">
        <f t="shared" si="274"/>
        <v>0</v>
      </c>
      <c r="BP90" s="459">
        <f t="shared" si="274"/>
        <v>0</v>
      </c>
      <c r="BQ90" s="459">
        <f t="shared" si="274"/>
        <v>0</v>
      </c>
      <c r="BR90" s="459">
        <f t="shared" si="274"/>
        <v>0</v>
      </c>
      <c r="BS90" s="459">
        <f t="shared" si="274"/>
        <v>0</v>
      </c>
      <c r="BT90" s="459">
        <f t="shared" si="274"/>
        <v>0</v>
      </c>
      <c r="BU90" s="459">
        <f t="shared" si="274"/>
        <v>0</v>
      </c>
      <c r="BV90" s="459">
        <f t="shared" si="274"/>
        <v>0</v>
      </c>
      <c r="BW90" s="459">
        <f t="shared" si="274"/>
        <v>0</v>
      </c>
      <c r="BX90" s="459">
        <f t="shared" si="274"/>
        <v>0</v>
      </c>
      <c r="BY90" s="459">
        <f t="shared" si="274"/>
        <v>0</v>
      </c>
      <c r="BZ90" s="459">
        <f t="shared" si="274"/>
        <v>0</v>
      </c>
      <c r="CA90" s="459">
        <f t="shared" si="274"/>
        <v>0</v>
      </c>
      <c r="CB90" s="460">
        <f t="shared" si="273"/>
        <v>0</v>
      </c>
    </row>
    <row r="92" spans="2:80" ht="18.75" customHeight="1">
      <c r="AR92" s="79" t="s">
        <v>123</v>
      </c>
      <c r="AS92" s="290"/>
      <c r="AT92" s="290"/>
      <c r="AU92" s="290"/>
    </row>
    <row r="93" spans="2:80" ht="18.75" customHeight="1">
      <c r="AR93" s="291" t="s">
        <v>50</v>
      </c>
      <c r="AS93" s="461" t="s">
        <v>46</v>
      </c>
      <c r="AT93" s="462" t="s">
        <v>51</v>
      </c>
      <c r="AU93" s="291" t="s">
        <v>48</v>
      </c>
    </row>
    <row r="94" spans="2:80" ht="18.75" customHeight="1">
      <c r="AR94" s="292" t="s">
        <v>52</v>
      </c>
      <c r="AS94" s="463">
        <f>SUM(AR89:AT89)</f>
        <v>0</v>
      </c>
      <c r="AT94" s="464">
        <f>SUM(AR90:AT90)</f>
        <v>0</v>
      </c>
      <c r="AU94" s="293">
        <f>SUM(AS94:AT94)</f>
        <v>0</v>
      </c>
    </row>
    <row r="95" spans="2:80" ht="18.75" customHeight="1">
      <c r="AR95" s="292" t="s">
        <v>27</v>
      </c>
      <c r="AS95" s="463">
        <f>SUM(AU89:AW89)</f>
        <v>0</v>
      </c>
      <c r="AT95" s="464">
        <f>SUM(AU90:AW90)</f>
        <v>0</v>
      </c>
      <c r="AU95" s="293">
        <f t="shared" ref="AU95:AU105" si="275">SUM(AS95:AT95)</f>
        <v>0</v>
      </c>
    </row>
    <row r="96" spans="2:80" ht="18.75" customHeight="1">
      <c r="AR96" s="292" t="s">
        <v>28</v>
      </c>
      <c r="AS96" s="463">
        <f>SUM(AX89:AZ89)</f>
        <v>0</v>
      </c>
      <c r="AT96" s="464">
        <f>SUM(AX90:AZ90)</f>
        <v>0</v>
      </c>
      <c r="AU96" s="293">
        <f t="shared" si="275"/>
        <v>0</v>
      </c>
    </row>
    <row r="97" spans="44:47" ht="18.75" customHeight="1">
      <c r="AR97" s="292" t="s">
        <v>18</v>
      </c>
      <c r="AS97" s="463">
        <f>SUM(BA89:BC89)</f>
        <v>0</v>
      </c>
      <c r="AT97" s="464">
        <f>SUM(BA90:BC90)</f>
        <v>0</v>
      </c>
      <c r="AU97" s="293">
        <f t="shared" si="275"/>
        <v>0</v>
      </c>
    </row>
    <row r="98" spans="44:47" ht="18.75" customHeight="1">
      <c r="AR98" s="292" t="s">
        <v>19</v>
      </c>
      <c r="AS98" s="463">
        <f>SUM(BD89:BF89)</f>
        <v>0</v>
      </c>
      <c r="AT98" s="464">
        <f>SUM(BD90:BF90)</f>
        <v>0</v>
      </c>
      <c r="AU98" s="293">
        <f t="shared" si="275"/>
        <v>0</v>
      </c>
    </row>
    <row r="99" spans="44:47" ht="18.75" customHeight="1">
      <c r="AR99" s="292" t="s">
        <v>20</v>
      </c>
      <c r="AS99" s="463">
        <f>SUM(BG89:BI89)</f>
        <v>0</v>
      </c>
      <c r="AT99" s="464">
        <f>SUM(BG90:BI90)</f>
        <v>0</v>
      </c>
      <c r="AU99" s="293">
        <f t="shared" si="275"/>
        <v>0</v>
      </c>
    </row>
    <row r="100" spans="44:47" ht="18.75" customHeight="1">
      <c r="AR100" s="292" t="s">
        <v>21</v>
      </c>
      <c r="AS100" s="463">
        <f>SUM(BJ89:BL89)</f>
        <v>0</v>
      </c>
      <c r="AT100" s="464">
        <f>SUM(BJ90:BL90)</f>
        <v>0</v>
      </c>
      <c r="AU100" s="293">
        <f t="shared" si="275"/>
        <v>0</v>
      </c>
    </row>
    <row r="101" spans="44:47" ht="18.75" customHeight="1">
      <c r="AR101" s="292" t="s">
        <v>22</v>
      </c>
      <c r="AS101" s="463">
        <f>SUM(BM89:BO89)</f>
        <v>0</v>
      </c>
      <c r="AT101" s="464">
        <f>SUM(BM90:BO90)</f>
        <v>0</v>
      </c>
      <c r="AU101" s="293">
        <f t="shared" si="275"/>
        <v>0</v>
      </c>
    </row>
    <row r="102" spans="44:47" ht="18.75" customHeight="1">
      <c r="AR102" s="292" t="s">
        <v>23</v>
      </c>
      <c r="AS102" s="463">
        <f>SUM(BP89:BR89)</f>
        <v>0</v>
      </c>
      <c r="AT102" s="464">
        <f>SUM(BP90:BR90)</f>
        <v>0</v>
      </c>
      <c r="AU102" s="293">
        <f t="shared" si="275"/>
        <v>0</v>
      </c>
    </row>
    <row r="103" spans="44:47" ht="18.75" customHeight="1">
      <c r="AR103" s="292" t="s">
        <v>24</v>
      </c>
      <c r="AS103" s="463">
        <f>SUM(BS89:BU89)</f>
        <v>0</v>
      </c>
      <c r="AT103" s="464">
        <f>SUM(BS90:BU90)</f>
        <v>0</v>
      </c>
      <c r="AU103" s="293">
        <f t="shared" si="275"/>
        <v>0</v>
      </c>
    </row>
    <row r="104" spans="44:47" ht="18.75" customHeight="1">
      <c r="AR104" s="292" t="s">
        <v>25</v>
      </c>
      <c r="AS104" s="463">
        <f>SUM(BV89:BX89)</f>
        <v>0</v>
      </c>
      <c r="AT104" s="464">
        <f>SUM(BV90:BX90)</f>
        <v>0</v>
      </c>
      <c r="AU104" s="293">
        <f t="shared" si="275"/>
        <v>0</v>
      </c>
    </row>
    <row r="105" spans="44:47" ht="18.75" customHeight="1">
      <c r="AR105" s="292" t="s">
        <v>26</v>
      </c>
      <c r="AS105" s="463">
        <f>SUM(BY89:CA89)</f>
        <v>0</v>
      </c>
      <c r="AT105" s="464">
        <f>SUM(BY90:CA90)</f>
        <v>0</v>
      </c>
      <c r="AU105" s="293">
        <f t="shared" si="275"/>
        <v>0</v>
      </c>
    </row>
    <row r="106" spans="44:47" ht="18.75" customHeight="1">
      <c r="AR106" s="291" t="s">
        <v>49</v>
      </c>
      <c r="AS106" s="465">
        <f>SUM(AS94:AS105)</f>
        <v>0</v>
      </c>
      <c r="AT106" s="466">
        <f t="shared" ref="AT106:AU106" si="276">SUM(AT94:AT105)</f>
        <v>0</v>
      </c>
      <c r="AU106" s="294">
        <f t="shared" si="276"/>
        <v>0</v>
      </c>
    </row>
  </sheetData>
  <mergeCells count="134">
    <mergeCell ref="P5:R5"/>
    <mergeCell ref="M25:O25"/>
    <mergeCell ref="P25:R25"/>
    <mergeCell ref="S5:U5"/>
    <mergeCell ref="M5:O5"/>
    <mergeCell ref="CB5:CB6"/>
    <mergeCell ref="CB86:CB87"/>
    <mergeCell ref="BV86:BX86"/>
    <mergeCell ref="BY86:CA86"/>
    <mergeCell ref="BY5:CA5"/>
    <mergeCell ref="BV25:BX25"/>
    <mergeCell ref="BY25:CA25"/>
    <mergeCell ref="CB25:CB26"/>
    <mergeCell ref="AH45:AJ45"/>
    <mergeCell ref="AK45:AM45"/>
    <mergeCell ref="AN45:AN46"/>
    <mergeCell ref="AP45:AP46"/>
    <mergeCell ref="AQ5:AQ6"/>
    <mergeCell ref="BA5:BC5"/>
    <mergeCell ref="BM25:BO25"/>
    <mergeCell ref="BP25:BR25"/>
    <mergeCell ref="BS25:BU25"/>
    <mergeCell ref="M45:O45"/>
    <mergeCell ref="P45:R45"/>
    <mergeCell ref="S45:U45"/>
    <mergeCell ref="V45:X45"/>
    <mergeCell ref="Y45:AA45"/>
    <mergeCell ref="AB45:AD45"/>
    <mergeCell ref="AE45:AG45"/>
    <mergeCell ref="S25:U25"/>
    <mergeCell ref="BV5:BX5"/>
    <mergeCell ref="BJ86:BL86"/>
    <mergeCell ref="AP25:AP26"/>
    <mergeCell ref="AQ25:AQ26"/>
    <mergeCell ref="AR25:AT25"/>
    <mergeCell ref="AU25:AW25"/>
    <mergeCell ref="AX25:AZ25"/>
    <mergeCell ref="BA25:BC25"/>
    <mergeCell ref="BD25:BF25"/>
    <mergeCell ref="BG25:BI25"/>
    <mergeCell ref="BJ25:BL25"/>
    <mergeCell ref="AP5:AP6"/>
    <mergeCell ref="AR5:AT5"/>
    <mergeCell ref="AU5:AW5"/>
    <mergeCell ref="AX5:AZ5"/>
    <mergeCell ref="BJ5:BL5"/>
    <mergeCell ref="BG5:BI5"/>
    <mergeCell ref="BA86:BC86"/>
    <mergeCell ref="BM5:BO5"/>
    <mergeCell ref="BP5:BR5"/>
    <mergeCell ref="BA65:BC65"/>
    <mergeCell ref="BS5:BU5"/>
    <mergeCell ref="BD5:BF5"/>
    <mergeCell ref="BD86:BF86"/>
    <mergeCell ref="AK5:AM5"/>
    <mergeCell ref="V25:X25"/>
    <mergeCell ref="Y25:AA25"/>
    <mergeCell ref="AN25:AN26"/>
    <mergeCell ref="AB25:AD25"/>
    <mergeCell ref="AE25:AG25"/>
    <mergeCell ref="AN5:AN6"/>
    <mergeCell ref="AH5:AJ5"/>
    <mergeCell ref="AH25:AJ25"/>
    <mergeCell ref="AK25:AM25"/>
    <mergeCell ref="V5:X5"/>
    <mergeCell ref="Y5:AA5"/>
    <mergeCell ref="AB5:AD5"/>
    <mergeCell ref="AE5:AG5"/>
    <mergeCell ref="AK65:AM65"/>
    <mergeCell ref="AN65:AN66"/>
    <mergeCell ref="AP65:AP66"/>
    <mergeCell ref="AQ65:AQ66"/>
    <mergeCell ref="B45:B46"/>
    <mergeCell ref="C45:C46"/>
    <mergeCell ref="D45:F45"/>
    <mergeCell ref="G45:I45"/>
    <mergeCell ref="J45:L45"/>
    <mergeCell ref="B5:B6"/>
    <mergeCell ref="G5:I5"/>
    <mergeCell ref="J5:L5"/>
    <mergeCell ref="D5:F5"/>
    <mergeCell ref="B25:B26"/>
    <mergeCell ref="J25:L25"/>
    <mergeCell ref="G25:I25"/>
    <mergeCell ref="C5:C6"/>
    <mergeCell ref="C25:C26"/>
    <mergeCell ref="D25:F25"/>
    <mergeCell ref="CB45:CB46"/>
    <mergeCell ref="BD45:BF45"/>
    <mergeCell ref="BG45:BI45"/>
    <mergeCell ref="BJ45:BL45"/>
    <mergeCell ref="BM45:BO45"/>
    <mergeCell ref="BP45:BR45"/>
    <mergeCell ref="AQ45:AQ46"/>
    <mergeCell ref="AR45:AT45"/>
    <mergeCell ref="AU45:AW45"/>
    <mergeCell ref="AX45:AZ45"/>
    <mergeCell ref="BA45:BC45"/>
    <mergeCell ref="BS45:BU45"/>
    <mergeCell ref="BV45:BX45"/>
    <mergeCell ref="AP86:AP87"/>
    <mergeCell ref="BV65:BX65"/>
    <mergeCell ref="BY45:CA45"/>
    <mergeCell ref="AR86:AT86"/>
    <mergeCell ref="AU86:AW86"/>
    <mergeCell ref="AX86:AZ86"/>
    <mergeCell ref="BM86:BO86"/>
    <mergeCell ref="BS86:BU86"/>
    <mergeCell ref="BP86:BR86"/>
    <mergeCell ref="BG86:BI86"/>
    <mergeCell ref="BY65:CA65"/>
    <mergeCell ref="CB65:CB66"/>
    <mergeCell ref="B65:B66"/>
    <mergeCell ref="C65:C66"/>
    <mergeCell ref="D65:F65"/>
    <mergeCell ref="G65:I65"/>
    <mergeCell ref="J65:L65"/>
    <mergeCell ref="M65:O65"/>
    <mergeCell ref="P65:R65"/>
    <mergeCell ref="S65:U65"/>
    <mergeCell ref="V65:X65"/>
    <mergeCell ref="Y65:AA65"/>
    <mergeCell ref="AB65:AD65"/>
    <mergeCell ref="AE65:AG65"/>
    <mergeCell ref="BG65:BI65"/>
    <mergeCell ref="BJ65:BL65"/>
    <mergeCell ref="BM65:BO65"/>
    <mergeCell ref="BP65:BR65"/>
    <mergeCell ref="BS65:BU65"/>
    <mergeCell ref="AR65:AT65"/>
    <mergeCell ref="AU65:AW65"/>
    <mergeCell ref="AX65:AZ65"/>
    <mergeCell ref="BD65:BF65"/>
    <mergeCell ref="AH65:AJ65"/>
  </mergeCells>
  <phoneticPr fontId="2"/>
  <pageMargins left="0.39370078740157483" right="0.39370078740157483" top="0.78740157480314965" bottom="0.19685039370078741" header="0" footer="0"/>
  <pageSetup paperSize="9" scale="32" orientation="landscape" horizontalDpi="360" verticalDpi="36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R40"/>
  <sheetViews>
    <sheetView topLeftCell="A4" workbookViewId="0">
      <selection activeCell="O47" sqref="O47"/>
    </sheetView>
  </sheetViews>
  <sheetFormatPr defaultColWidth="9" defaultRowHeight="13"/>
  <cols>
    <col min="1" max="1" width="4" style="1" customWidth="1"/>
    <col min="2" max="2" width="4.6328125" style="1" customWidth="1"/>
    <col min="3" max="3" width="22.90625" style="1" customWidth="1"/>
    <col min="4" max="4" width="26.7265625" style="1" customWidth="1"/>
    <col min="5" max="5" width="9.7265625" style="1" customWidth="1"/>
    <col min="6" max="6" width="6.26953125" style="1" customWidth="1"/>
    <col min="7" max="7" width="10.90625" style="1" customWidth="1"/>
    <col min="8" max="8" width="7" style="1" customWidth="1"/>
    <col min="9" max="9" width="10.08984375" style="1" customWidth="1"/>
    <col min="10" max="10" width="11.6328125" style="1" customWidth="1"/>
    <col min="11" max="11" width="13.6328125" style="1" customWidth="1"/>
    <col min="12" max="12" width="9.453125" style="1" customWidth="1"/>
    <col min="13" max="13" width="6.90625" style="1" customWidth="1"/>
    <col min="14" max="14" width="12.6328125" style="1" customWidth="1"/>
    <col min="15" max="15" width="7.08984375" style="1" customWidth="1"/>
    <col min="16" max="16" width="16.08984375" style="1" customWidth="1"/>
    <col min="17" max="16384" width="9" style="1"/>
  </cols>
  <sheetData>
    <row r="1" spans="2:18" ht="21">
      <c r="B1" s="14" t="s">
        <v>532</v>
      </c>
    </row>
    <row r="3" spans="2:18" ht="19">
      <c r="B3" s="81" t="s">
        <v>252</v>
      </c>
    </row>
    <row r="4" spans="2:18" ht="18" customHeight="1" thickBot="1">
      <c r="B4" s="1" t="s">
        <v>253</v>
      </c>
      <c r="L4" s="850"/>
      <c r="M4" s="850"/>
      <c r="N4" s="850"/>
      <c r="O4" s="850"/>
      <c r="P4" s="850"/>
    </row>
    <row r="5" spans="2:18" ht="42.75" customHeight="1">
      <c r="B5" s="1167" t="s">
        <v>278</v>
      </c>
      <c r="C5" s="1168"/>
      <c r="D5" s="1133"/>
      <c r="E5" s="1134"/>
      <c r="F5" s="1134"/>
      <c r="G5" s="1134"/>
      <c r="H5" s="1134"/>
      <c r="I5" s="1134"/>
      <c r="J5" s="1134"/>
      <c r="K5" s="1135"/>
      <c r="L5" s="860"/>
      <c r="M5" s="861"/>
      <c r="N5" s="861"/>
      <c r="O5" s="861"/>
      <c r="P5" s="861"/>
      <c r="Q5" s="300"/>
      <c r="R5" s="300"/>
    </row>
    <row r="6" spans="2:18" ht="42.75" customHeight="1">
      <c r="B6" s="1169" t="s">
        <v>279</v>
      </c>
      <c r="C6" s="1170"/>
      <c r="D6" s="1136"/>
      <c r="E6" s="1137"/>
      <c r="F6" s="1137"/>
      <c r="G6" s="1137"/>
      <c r="H6" s="1137"/>
      <c r="I6" s="1137"/>
      <c r="J6" s="1137"/>
      <c r="K6" s="1138"/>
      <c r="L6" s="860"/>
      <c r="M6" s="861"/>
      <c r="N6" s="861"/>
      <c r="O6" s="861"/>
      <c r="P6" s="861"/>
      <c r="Q6" s="300"/>
      <c r="R6" s="300"/>
    </row>
    <row r="7" spans="2:18" ht="42.75" customHeight="1">
      <c r="B7" s="1169" t="s">
        <v>280</v>
      </c>
      <c r="C7" s="1170"/>
      <c r="D7" s="1136"/>
      <c r="E7" s="1137"/>
      <c r="F7" s="1137"/>
      <c r="G7" s="1137"/>
      <c r="H7" s="1137"/>
      <c r="I7" s="1137"/>
      <c r="J7" s="1137"/>
      <c r="K7" s="1138"/>
      <c r="L7" s="860"/>
      <c r="M7" s="861"/>
      <c r="N7" s="861"/>
      <c r="O7" s="861"/>
      <c r="P7" s="861"/>
      <c r="Q7" s="300"/>
      <c r="R7" s="300"/>
    </row>
    <row r="8" spans="2:18" ht="42.75" customHeight="1" thickBot="1">
      <c r="B8" s="1171" t="s">
        <v>300</v>
      </c>
      <c r="C8" s="1172"/>
      <c r="D8" s="1139"/>
      <c r="E8" s="1140"/>
      <c r="F8" s="1140"/>
      <c r="G8" s="1140"/>
      <c r="H8" s="1140"/>
      <c r="I8" s="1140"/>
      <c r="J8" s="1140"/>
      <c r="K8" s="1141"/>
      <c r="L8" s="861"/>
      <c r="M8" s="861"/>
      <c r="N8" s="861"/>
      <c r="O8" s="861"/>
      <c r="P8" s="861"/>
      <c r="Q8" s="300"/>
      <c r="R8" s="300"/>
    </row>
    <row r="9" spans="2:18">
      <c r="L9" s="850"/>
      <c r="M9" s="850"/>
      <c r="N9" s="850"/>
      <c r="O9" s="850"/>
      <c r="P9" s="850"/>
    </row>
    <row r="11" spans="2:18" ht="19">
      <c r="B11" s="81" t="s">
        <v>254</v>
      </c>
    </row>
    <row r="12" spans="2:18" ht="22.5" customHeight="1" thickBot="1">
      <c r="B12" s="1" t="s">
        <v>255</v>
      </c>
    </row>
    <row r="13" spans="2:18" ht="20.149999999999999" customHeight="1">
      <c r="B13" s="1152" t="s">
        <v>246</v>
      </c>
      <c r="C13" s="1173" t="s">
        <v>247</v>
      </c>
      <c r="D13" s="1142" t="s">
        <v>248</v>
      </c>
      <c r="E13" s="1146" t="s">
        <v>249</v>
      </c>
      <c r="F13" s="1147"/>
      <c r="G13" s="1147"/>
      <c r="H13" s="1147"/>
      <c r="I13" s="1147"/>
      <c r="J13" s="1147"/>
      <c r="K13" s="1147"/>
      <c r="L13" s="1147"/>
      <c r="M13" s="1147"/>
      <c r="N13" s="1147"/>
      <c r="O13" s="1147"/>
      <c r="P13" s="1148"/>
    </row>
    <row r="14" spans="2:18" ht="20.149999999999999" customHeight="1" thickBot="1">
      <c r="B14" s="1154"/>
      <c r="C14" s="1174"/>
      <c r="D14" s="1143"/>
      <c r="E14" s="1144" t="s">
        <v>551</v>
      </c>
      <c r="F14" s="1145"/>
      <c r="G14" s="1145"/>
      <c r="H14" s="1145"/>
      <c r="I14" s="1145"/>
      <c r="J14" s="1145"/>
      <c r="K14" s="1145"/>
      <c r="L14" s="1149" t="s">
        <v>553</v>
      </c>
      <c r="M14" s="1150"/>
      <c r="N14" s="1150"/>
      <c r="O14" s="1150"/>
      <c r="P14" s="1151"/>
    </row>
    <row r="15" spans="2:18" ht="40" customHeight="1">
      <c r="B15" s="1152" t="s">
        <v>250</v>
      </c>
      <c r="C15" s="251"/>
      <c r="D15" s="252" t="s">
        <v>251</v>
      </c>
      <c r="E15" s="855"/>
      <c r="F15" s="856" t="s">
        <v>549</v>
      </c>
      <c r="G15" s="251"/>
      <c r="H15" s="856" t="s">
        <v>550</v>
      </c>
      <c r="I15" s="251"/>
      <c r="J15" s="856" t="s">
        <v>552</v>
      </c>
      <c r="K15" s="857">
        <f>E15*G15*I15</f>
        <v>0</v>
      </c>
      <c r="L15" s="1161"/>
      <c r="M15" s="1164" t="s">
        <v>549</v>
      </c>
      <c r="N15" s="1127"/>
      <c r="O15" s="1130" t="s">
        <v>554</v>
      </c>
      <c r="P15" s="1155">
        <f>L15*N15</f>
        <v>0</v>
      </c>
    </row>
    <row r="16" spans="2:18" ht="40" customHeight="1">
      <c r="B16" s="1153"/>
      <c r="C16" s="253"/>
      <c r="D16" s="254" t="s">
        <v>251</v>
      </c>
      <c r="E16" s="254"/>
      <c r="F16" s="848" t="s">
        <v>549</v>
      </c>
      <c r="G16" s="254"/>
      <c r="H16" s="848" t="s">
        <v>550</v>
      </c>
      <c r="I16" s="254"/>
      <c r="J16" s="848" t="s">
        <v>552</v>
      </c>
      <c r="K16" s="858">
        <f t="shared" ref="K16:K17" si="0">E16*G16*I16</f>
        <v>0</v>
      </c>
      <c r="L16" s="1162"/>
      <c r="M16" s="1165"/>
      <c r="N16" s="1128"/>
      <c r="O16" s="1131"/>
      <c r="P16" s="1156"/>
    </row>
    <row r="17" spans="2:16" ht="40" customHeight="1">
      <c r="B17" s="1153"/>
      <c r="C17" s="255"/>
      <c r="D17" s="254" t="s">
        <v>251</v>
      </c>
      <c r="E17" s="254"/>
      <c r="F17" s="848" t="s">
        <v>549</v>
      </c>
      <c r="G17" s="254"/>
      <c r="H17" s="848" t="s">
        <v>550</v>
      </c>
      <c r="I17" s="254"/>
      <c r="J17" s="848" t="s">
        <v>552</v>
      </c>
      <c r="K17" s="858">
        <f t="shared" si="0"/>
        <v>0</v>
      </c>
      <c r="L17" s="1163"/>
      <c r="M17" s="1166"/>
      <c r="N17" s="1129"/>
      <c r="O17" s="1132"/>
      <c r="P17" s="1157"/>
    </row>
    <row r="18" spans="2:16" ht="30" customHeight="1" thickBot="1">
      <c r="B18" s="1154"/>
      <c r="C18" s="1160" t="s">
        <v>301</v>
      </c>
      <c r="D18" s="1125"/>
      <c r="E18" s="1125"/>
      <c r="F18" s="1125"/>
      <c r="G18" s="1125"/>
      <c r="H18" s="1125"/>
      <c r="I18" s="1125"/>
      <c r="J18" s="1126"/>
      <c r="K18" s="859">
        <f>SUM(K15:K17)</f>
        <v>0</v>
      </c>
      <c r="L18" s="1125"/>
      <c r="M18" s="1125"/>
      <c r="N18" s="1125"/>
      <c r="O18" s="1126"/>
      <c r="P18" s="854">
        <f>P15</f>
        <v>0</v>
      </c>
    </row>
    <row r="19" spans="2:16" ht="40" customHeight="1">
      <c r="B19" s="1152" t="s">
        <v>439</v>
      </c>
      <c r="C19" s="251"/>
      <c r="D19" s="252" t="s">
        <v>251</v>
      </c>
      <c r="E19" s="855"/>
      <c r="F19" s="856" t="s">
        <v>549</v>
      </c>
      <c r="G19" s="251"/>
      <c r="H19" s="856" t="s">
        <v>550</v>
      </c>
      <c r="I19" s="251"/>
      <c r="J19" s="856" t="s">
        <v>552</v>
      </c>
      <c r="K19" s="857">
        <f>E19*G19*I19</f>
        <v>0</v>
      </c>
      <c r="L19" s="1161"/>
      <c r="M19" s="1164" t="s">
        <v>549</v>
      </c>
      <c r="N19" s="1127"/>
      <c r="O19" s="1130" t="s">
        <v>554</v>
      </c>
      <c r="P19" s="1155">
        <f>L19*N19</f>
        <v>0</v>
      </c>
    </row>
    <row r="20" spans="2:16" ht="40" customHeight="1">
      <c r="B20" s="1153"/>
      <c r="C20" s="253"/>
      <c r="D20" s="254" t="s">
        <v>251</v>
      </c>
      <c r="E20" s="254"/>
      <c r="F20" s="848" t="s">
        <v>549</v>
      </c>
      <c r="G20" s="254"/>
      <c r="H20" s="848" t="s">
        <v>550</v>
      </c>
      <c r="I20" s="254"/>
      <c r="J20" s="848" t="s">
        <v>552</v>
      </c>
      <c r="K20" s="858">
        <f t="shared" ref="K20:K21" si="1">E20*G20*I20</f>
        <v>0</v>
      </c>
      <c r="L20" s="1162"/>
      <c r="M20" s="1165"/>
      <c r="N20" s="1128"/>
      <c r="O20" s="1131"/>
      <c r="P20" s="1156"/>
    </row>
    <row r="21" spans="2:16" ht="40" customHeight="1">
      <c r="B21" s="1153"/>
      <c r="C21" s="255"/>
      <c r="D21" s="254" t="s">
        <v>251</v>
      </c>
      <c r="E21" s="254"/>
      <c r="F21" s="848" t="s">
        <v>549</v>
      </c>
      <c r="G21" s="254"/>
      <c r="H21" s="848" t="s">
        <v>550</v>
      </c>
      <c r="I21" s="254"/>
      <c r="J21" s="848" t="s">
        <v>552</v>
      </c>
      <c r="K21" s="858">
        <f t="shared" si="1"/>
        <v>0</v>
      </c>
      <c r="L21" s="1163"/>
      <c r="M21" s="1166"/>
      <c r="N21" s="1129"/>
      <c r="O21" s="1132"/>
      <c r="P21" s="1157"/>
    </row>
    <row r="22" spans="2:16" ht="30" customHeight="1" thickBot="1">
      <c r="B22" s="1154"/>
      <c r="C22" s="1160" t="s">
        <v>301</v>
      </c>
      <c r="D22" s="1125"/>
      <c r="E22" s="1125"/>
      <c r="F22" s="1125"/>
      <c r="G22" s="1125"/>
      <c r="H22" s="1125"/>
      <c r="I22" s="1125"/>
      <c r="J22" s="1126"/>
      <c r="K22" s="854">
        <f>SUM(K19:K21)</f>
        <v>0</v>
      </c>
      <c r="L22" s="1125" t="s">
        <v>562</v>
      </c>
      <c r="M22" s="1125"/>
      <c r="N22" s="1125"/>
      <c r="O22" s="1126"/>
      <c r="P22" s="853"/>
    </row>
    <row r="23" spans="2:16" ht="40" customHeight="1">
      <c r="B23" s="1152" t="s">
        <v>440</v>
      </c>
      <c r="C23" s="251"/>
      <c r="D23" s="252" t="s">
        <v>251</v>
      </c>
      <c r="E23" s="855"/>
      <c r="F23" s="856" t="s">
        <v>549</v>
      </c>
      <c r="G23" s="251"/>
      <c r="H23" s="856" t="s">
        <v>550</v>
      </c>
      <c r="I23" s="251"/>
      <c r="J23" s="856" t="s">
        <v>552</v>
      </c>
      <c r="K23" s="857">
        <f>E23*G23*I23</f>
        <v>0</v>
      </c>
      <c r="L23" s="1161"/>
      <c r="M23" s="1164" t="s">
        <v>549</v>
      </c>
      <c r="N23" s="1127"/>
      <c r="O23" s="1130" t="s">
        <v>554</v>
      </c>
      <c r="P23" s="1155">
        <f>L23*N23</f>
        <v>0</v>
      </c>
    </row>
    <row r="24" spans="2:16" ht="40" customHeight="1">
      <c r="B24" s="1153"/>
      <c r="C24" s="253"/>
      <c r="D24" s="254" t="s">
        <v>251</v>
      </c>
      <c r="E24" s="254"/>
      <c r="F24" s="848" t="s">
        <v>549</v>
      </c>
      <c r="G24" s="254"/>
      <c r="H24" s="848" t="s">
        <v>550</v>
      </c>
      <c r="I24" s="254"/>
      <c r="J24" s="848" t="s">
        <v>552</v>
      </c>
      <c r="K24" s="858">
        <f t="shared" ref="K24:K25" si="2">E24*G24*I24</f>
        <v>0</v>
      </c>
      <c r="L24" s="1162"/>
      <c r="M24" s="1165"/>
      <c r="N24" s="1128"/>
      <c r="O24" s="1131"/>
      <c r="P24" s="1156"/>
    </row>
    <row r="25" spans="2:16" ht="40" customHeight="1">
      <c r="B25" s="1153"/>
      <c r="C25" s="255"/>
      <c r="D25" s="254" t="s">
        <v>251</v>
      </c>
      <c r="E25" s="254"/>
      <c r="F25" s="848" t="s">
        <v>549</v>
      </c>
      <c r="G25" s="254"/>
      <c r="H25" s="848" t="s">
        <v>550</v>
      </c>
      <c r="I25" s="254"/>
      <c r="J25" s="848" t="s">
        <v>552</v>
      </c>
      <c r="K25" s="858">
        <f t="shared" si="2"/>
        <v>0</v>
      </c>
      <c r="L25" s="1163"/>
      <c r="M25" s="1166"/>
      <c r="N25" s="1129"/>
      <c r="O25" s="1132"/>
      <c r="P25" s="1157"/>
    </row>
    <row r="26" spans="2:16" ht="30" customHeight="1" thickBot="1">
      <c r="B26" s="1154"/>
      <c r="C26" s="1160" t="s">
        <v>301</v>
      </c>
      <c r="D26" s="1125"/>
      <c r="E26" s="1125"/>
      <c r="F26" s="1125"/>
      <c r="G26" s="1125"/>
      <c r="H26" s="1125"/>
      <c r="I26" s="1125"/>
      <c r="J26" s="1126"/>
      <c r="K26" s="854">
        <f>SUM(K23:K25)</f>
        <v>0</v>
      </c>
      <c r="L26" s="1125"/>
      <c r="M26" s="1125"/>
      <c r="N26" s="1125"/>
      <c r="O26" s="1126"/>
      <c r="P26" s="854"/>
    </row>
    <row r="27" spans="2:16" ht="40" customHeight="1">
      <c r="B27" s="1152" t="s">
        <v>441</v>
      </c>
      <c r="C27" s="251"/>
      <c r="D27" s="252" t="s">
        <v>251</v>
      </c>
      <c r="E27" s="855"/>
      <c r="F27" s="856" t="s">
        <v>549</v>
      </c>
      <c r="G27" s="251"/>
      <c r="H27" s="856" t="s">
        <v>550</v>
      </c>
      <c r="I27" s="251"/>
      <c r="J27" s="856" t="s">
        <v>552</v>
      </c>
      <c r="K27" s="857">
        <f>E27*G27*I27</f>
        <v>0</v>
      </c>
      <c r="L27" s="1161"/>
      <c r="M27" s="1164" t="s">
        <v>549</v>
      </c>
      <c r="N27" s="1127"/>
      <c r="O27" s="1130" t="s">
        <v>554</v>
      </c>
      <c r="P27" s="1155">
        <f>L27*N27</f>
        <v>0</v>
      </c>
    </row>
    <row r="28" spans="2:16" ht="40" customHeight="1">
      <c r="B28" s="1153"/>
      <c r="C28" s="253"/>
      <c r="D28" s="254" t="s">
        <v>251</v>
      </c>
      <c r="E28" s="254"/>
      <c r="F28" s="848" t="s">
        <v>549</v>
      </c>
      <c r="G28" s="254"/>
      <c r="H28" s="848" t="s">
        <v>550</v>
      </c>
      <c r="I28" s="254"/>
      <c r="J28" s="848" t="s">
        <v>552</v>
      </c>
      <c r="K28" s="858">
        <f t="shared" ref="K28:K29" si="3">E28*G28*I28</f>
        <v>0</v>
      </c>
      <c r="L28" s="1162"/>
      <c r="M28" s="1165"/>
      <c r="N28" s="1128"/>
      <c r="O28" s="1131"/>
      <c r="P28" s="1156"/>
    </row>
    <row r="29" spans="2:16" ht="40" customHeight="1">
      <c r="B29" s="1153"/>
      <c r="C29" s="255"/>
      <c r="D29" s="254" t="s">
        <v>251</v>
      </c>
      <c r="E29" s="254"/>
      <c r="F29" s="848" t="s">
        <v>549</v>
      </c>
      <c r="G29" s="254"/>
      <c r="H29" s="848" t="s">
        <v>550</v>
      </c>
      <c r="I29" s="254"/>
      <c r="J29" s="848" t="s">
        <v>552</v>
      </c>
      <c r="K29" s="858">
        <f t="shared" si="3"/>
        <v>0</v>
      </c>
      <c r="L29" s="1163"/>
      <c r="M29" s="1166"/>
      <c r="N29" s="1129"/>
      <c r="O29" s="1132"/>
      <c r="P29" s="1157"/>
    </row>
    <row r="30" spans="2:16" ht="30" customHeight="1" thickBot="1">
      <c r="B30" s="1154"/>
      <c r="C30" s="1160" t="s">
        <v>301</v>
      </c>
      <c r="D30" s="1125"/>
      <c r="E30" s="1125"/>
      <c r="F30" s="1125"/>
      <c r="G30" s="1125"/>
      <c r="H30" s="1125"/>
      <c r="I30" s="1125"/>
      <c r="J30" s="1126"/>
      <c r="K30" s="921">
        <f>SUM(K27:K29)</f>
        <v>0</v>
      </c>
      <c r="L30" s="1124" t="s">
        <v>561</v>
      </c>
      <c r="M30" s="1125"/>
      <c r="N30" s="1125"/>
      <c r="O30" s="1126"/>
      <c r="P30" s="853"/>
    </row>
    <row r="31" spans="2:16" ht="40" customHeight="1">
      <c r="B31" s="1152" t="s">
        <v>442</v>
      </c>
      <c r="C31" s="251"/>
      <c r="D31" s="252" t="s">
        <v>251</v>
      </c>
      <c r="E31" s="855"/>
      <c r="F31" s="856" t="s">
        <v>549</v>
      </c>
      <c r="G31" s="251"/>
      <c r="H31" s="856" t="s">
        <v>550</v>
      </c>
      <c r="I31" s="251"/>
      <c r="J31" s="856" t="s">
        <v>552</v>
      </c>
      <c r="K31" s="857">
        <f>E31*G31*I31</f>
        <v>0</v>
      </c>
      <c r="L31" s="1161"/>
      <c r="M31" s="1164" t="s">
        <v>549</v>
      </c>
      <c r="N31" s="1127"/>
      <c r="O31" s="1130" t="s">
        <v>554</v>
      </c>
      <c r="P31" s="1155">
        <f>L31*N31</f>
        <v>0</v>
      </c>
    </row>
    <row r="32" spans="2:16" ht="40" customHeight="1">
      <c r="B32" s="1153"/>
      <c r="C32" s="253"/>
      <c r="D32" s="254" t="s">
        <v>251</v>
      </c>
      <c r="E32" s="254"/>
      <c r="F32" s="848" t="s">
        <v>549</v>
      </c>
      <c r="G32" s="254"/>
      <c r="H32" s="848" t="s">
        <v>550</v>
      </c>
      <c r="I32" s="254"/>
      <c r="J32" s="848" t="s">
        <v>552</v>
      </c>
      <c r="K32" s="858">
        <f t="shared" ref="K32:K33" si="4">E32*G32*I32</f>
        <v>0</v>
      </c>
      <c r="L32" s="1162"/>
      <c r="M32" s="1165"/>
      <c r="N32" s="1128"/>
      <c r="O32" s="1131"/>
      <c r="P32" s="1156"/>
    </row>
    <row r="33" spans="2:16" ht="40" customHeight="1">
      <c r="B33" s="1153"/>
      <c r="C33" s="255"/>
      <c r="D33" s="254" t="s">
        <v>251</v>
      </c>
      <c r="E33" s="254"/>
      <c r="F33" s="848" t="s">
        <v>549</v>
      </c>
      <c r="G33" s="254"/>
      <c r="H33" s="848" t="s">
        <v>550</v>
      </c>
      <c r="I33" s="254"/>
      <c r="J33" s="848" t="s">
        <v>552</v>
      </c>
      <c r="K33" s="858">
        <f t="shared" si="4"/>
        <v>0</v>
      </c>
      <c r="L33" s="1163"/>
      <c r="M33" s="1166"/>
      <c r="N33" s="1129"/>
      <c r="O33" s="1132"/>
      <c r="P33" s="1157"/>
    </row>
    <row r="34" spans="2:16" ht="30" customHeight="1" thickBot="1">
      <c r="B34" s="1154"/>
      <c r="C34" s="1160" t="s">
        <v>301</v>
      </c>
      <c r="D34" s="1125"/>
      <c r="E34" s="1125"/>
      <c r="F34" s="1125"/>
      <c r="G34" s="1125"/>
      <c r="H34" s="1125"/>
      <c r="I34" s="1125"/>
      <c r="J34" s="1126"/>
      <c r="K34" s="921">
        <f>SUM(K31:K33)</f>
        <v>0</v>
      </c>
      <c r="L34" s="1124" t="s">
        <v>561</v>
      </c>
      <c r="M34" s="1125"/>
      <c r="N34" s="1125"/>
      <c r="O34" s="1126"/>
      <c r="P34" s="853"/>
    </row>
    <row r="35" spans="2:16">
      <c r="B35" s="1158" t="s">
        <v>124</v>
      </c>
      <c r="C35" s="1158"/>
      <c r="D35" s="1158"/>
      <c r="E35" s="1158"/>
      <c r="F35" s="1158"/>
      <c r="G35" s="1158"/>
      <c r="H35" s="1158"/>
      <c r="I35" s="1158"/>
      <c r="J35" s="1158"/>
      <c r="K35" s="1158"/>
      <c r="L35" s="1158"/>
      <c r="M35" s="1158"/>
      <c r="N35" s="1158"/>
      <c r="O35" s="1158"/>
      <c r="P35" s="1158"/>
    </row>
    <row r="36" spans="2:16" ht="13.5" thickBot="1">
      <c r="B36" s="1159"/>
      <c r="C36" s="1159"/>
      <c r="D36" s="1159"/>
      <c r="E36" s="1159"/>
      <c r="F36" s="1159"/>
      <c r="G36" s="1159"/>
      <c r="H36" s="1159"/>
      <c r="I36" s="1159"/>
      <c r="J36" s="1159"/>
      <c r="K36" s="1159"/>
      <c r="L36" s="1159"/>
      <c r="M36" s="1159"/>
      <c r="N36" s="1159"/>
      <c r="O36" s="1159"/>
      <c r="P36" s="1159"/>
    </row>
    <row r="37" spans="2:16" ht="40" customHeight="1">
      <c r="B37" s="1152" t="s">
        <v>473</v>
      </c>
      <c r="C37" s="251"/>
      <c r="D37" s="252" t="s">
        <v>251</v>
      </c>
      <c r="E37" s="855"/>
      <c r="F37" s="856" t="s">
        <v>549</v>
      </c>
      <c r="G37" s="251"/>
      <c r="H37" s="856" t="s">
        <v>550</v>
      </c>
      <c r="I37" s="251"/>
      <c r="J37" s="856" t="s">
        <v>552</v>
      </c>
      <c r="K37" s="857">
        <f>E37*G37*I37</f>
        <v>0</v>
      </c>
      <c r="L37" s="1161"/>
      <c r="M37" s="1164" t="s">
        <v>549</v>
      </c>
      <c r="N37" s="1127"/>
      <c r="O37" s="1130" t="s">
        <v>554</v>
      </c>
      <c r="P37" s="1155">
        <f>L37*N37</f>
        <v>0</v>
      </c>
    </row>
    <row r="38" spans="2:16" ht="40" customHeight="1">
      <c r="B38" s="1153"/>
      <c r="C38" s="253"/>
      <c r="D38" s="254" t="s">
        <v>251</v>
      </c>
      <c r="E38" s="254"/>
      <c r="F38" s="848" t="s">
        <v>549</v>
      </c>
      <c r="G38" s="254"/>
      <c r="H38" s="848" t="s">
        <v>550</v>
      </c>
      <c r="I38" s="254"/>
      <c r="J38" s="848" t="s">
        <v>552</v>
      </c>
      <c r="K38" s="858">
        <f t="shared" ref="K38:K39" si="5">E38*G38*I38</f>
        <v>0</v>
      </c>
      <c r="L38" s="1162"/>
      <c r="M38" s="1165"/>
      <c r="N38" s="1128"/>
      <c r="O38" s="1131"/>
      <c r="P38" s="1156"/>
    </row>
    <row r="39" spans="2:16" ht="40" customHeight="1">
      <c r="B39" s="1153"/>
      <c r="C39" s="255"/>
      <c r="D39" s="254" t="s">
        <v>251</v>
      </c>
      <c r="E39" s="254"/>
      <c r="F39" s="848" t="s">
        <v>549</v>
      </c>
      <c r="G39" s="254"/>
      <c r="H39" s="848" t="s">
        <v>550</v>
      </c>
      <c r="I39" s="254"/>
      <c r="J39" s="848" t="s">
        <v>552</v>
      </c>
      <c r="K39" s="858">
        <f t="shared" si="5"/>
        <v>0</v>
      </c>
      <c r="L39" s="1163"/>
      <c r="M39" s="1166"/>
      <c r="N39" s="1129"/>
      <c r="O39" s="1132"/>
      <c r="P39" s="1157"/>
    </row>
    <row r="40" spans="2:16" ht="30" customHeight="1" thickBot="1">
      <c r="B40" s="1154"/>
      <c r="C40" s="1160" t="s">
        <v>301</v>
      </c>
      <c r="D40" s="1125"/>
      <c r="E40" s="1125"/>
      <c r="F40" s="1125"/>
      <c r="G40" s="1125"/>
      <c r="H40" s="1125"/>
      <c r="I40" s="1125"/>
      <c r="J40" s="1126"/>
      <c r="K40" s="921">
        <f>SUM(K37:K39)</f>
        <v>0</v>
      </c>
      <c r="L40" s="1124"/>
      <c r="M40" s="1125"/>
      <c r="N40" s="1125"/>
      <c r="O40" s="1126"/>
      <c r="P40" s="853"/>
    </row>
  </sheetData>
  <mergeCells count="63">
    <mergeCell ref="B5:C5"/>
    <mergeCell ref="B6:C6"/>
    <mergeCell ref="B7:C7"/>
    <mergeCell ref="B8:C8"/>
    <mergeCell ref="B13:B14"/>
    <mergeCell ref="C13:C14"/>
    <mergeCell ref="B19:B22"/>
    <mergeCell ref="P19:P21"/>
    <mergeCell ref="L15:L17"/>
    <mergeCell ref="N15:N17"/>
    <mergeCell ref="M15:M17"/>
    <mergeCell ref="O15:O17"/>
    <mergeCell ref="C18:J18"/>
    <mergeCell ref="L18:O18"/>
    <mergeCell ref="C22:J22"/>
    <mergeCell ref="L19:L21"/>
    <mergeCell ref="M19:M21"/>
    <mergeCell ref="N19:N21"/>
    <mergeCell ref="O19:O21"/>
    <mergeCell ref="L22:O22"/>
    <mergeCell ref="B15:B18"/>
    <mergeCell ref="P15:P17"/>
    <mergeCell ref="B23:B26"/>
    <mergeCell ref="P23:P25"/>
    <mergeCell ref="B27:B30"/>
    <mergeCell ref="P27:P29"/>
    <mergeCell ref="C26:J26"/>
    <mergeCell ref="C30:J30"/>
    <mergeCell ref="L23:L25"/>
    <mergeCell ref="M23:M25"/>
    <mergeCell ref="L26:O26"/>
    <mergeCell ref="L27:L29"/>
    <mergeCell ref="M27:M29"/>
    <mergeCell ref="N27:N29"/>
    <mergeCell ref="O27:O29"/>
    <mergeCell ref="B31:B34"/>
    <mergeCell ref="P31:P33"/>
    <mergeCell ref="B35:P36"/>
    <mergeCell ref="B37:B40"/>
    <mergeCell ref="P37:P39"/>
    <mergeCell ref="C34:J34"/>
    <mergeCell ref="C40:J40"/>
    <mergeCell ref="L37:L39"/>
    <mergeCell ref="M37:M39"/>
    <mergeCell ref="N37:N39"/>
    <mergeCell ref="O37:O39"/>
    <mergeCell ref="L40:O40"/>
    <mergeCell ref="L31:L33"/>
    <mergeCell ref="M31:M33"/>
    <mergeCell ref="N31:N33"/>
    <mergeCell ref="O31:O33"/>
    <mergeCell ref="L34:O34"/>
    <mergeCell ref="N23:N25"/>
    <mergeCell ref="O23:O25"/>
    <mergeCell ref="D5:K5"/>
    <mergeCell ref="D6:K6"/>
    <mergeCell ref="D7:K7"/>
    <mergeCell ref="D8:K8"/>
    <mergeCell ref="L30:O30"/>
    <mergeCell ref="D13:D14"/>
    <mergeCell ref="E14:K14"/>
    <mergeCell ref="E13:P13"/>
    <mergeCell ref="L14:P14"/>
  </mergeCells>
  <phoneticPr fontId="2"/>
  <pageMargins left="0.78740157480314965" right="0.78740157480314965" top="0.78740157480314965" bottom="0.78740157480314965"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B44"/>
  <sheetViews>
    <sheetView zoomScale="70" zoomScaleNormal="70" workbookViewId="0">
      <selection activeCell="L22" sqref="L22"/>
    </sheetView>
  </sheetViews>
  <sheetFormatPr defaultColWidth="9" defaultRowHeight="13"/>
  <cols>
    <col min="1" max="1" width="20.08984375" style="6" customWidth="1"/>
    <col min="2" max="2" width="3.08984375" style="7" customWidth="1"/>
    <col min="3" max="3" width="4" style="6" customWidth="1"/>
    <col min="4" max="4" width="21.08984375" style="771" customWidth="1"/>
    <col min="5" max="5" width="19.26953125" style="7" customWidth="1"/>
    <col min="6" max="6" width="13" style="7" customWidth="1"/>
    <col min="7" max="7" width="8.90625" style="7" customWidth="1"/>
    <col min="8" max="8" width="12.7265625" style="7" customWidth="1"/>
    <col min="9" max="9" width="8.90625" style="7" customWidth="1"/>
    <col min="10" max="10" width="12.6328125" style="7" customWidth="1"/>
    <col min="11" max="11" width="9.26953125" style="7" customWidth="1"/>
    <col min="12" max="28" width="9.453125" style="7" customWidth="1"/>
    <col min="29" max="16384" width="9" style="7"/>
  </cols>
  <sheetData>
    <row r="1" spans="1:28" ht="19.5" customHeight="1" thickBot="1">
      <c r="C1" s="13" t="s">
        <v>533</v>
      </c>
      <c r="D1" s="766"/>
      <c r="E1" s="13"/>
      <c r="F1" s="13"/>
      <c r="G1" s="13"/>
      <c r="H1" s="13"/>
      <c r="I1" s="13"/>
      <c r="J1" s="13"/>
      <c r="K1" s="13"/>
      <c r="L1" s="13"/>
      <c r="M1" s="13"/>
      <c r="N1" s="13"/>
      <c r="O1" s="13"/>
      <c r="P1" s="13"/>
    </row>
    <row r="2" spans="1:28" ht="19.5" customHeight="1" thickBot="1">
      <c r="C2" s="82" t="s">
        <v>256</v>
      </c>
      <c r="D2" s="767"/>
      <c r="L2" s="717" t="s">
        <v>432</v>
      </c>
      <c r="M2" s="692"/>
      <c r="N2" s="692"/>
      <c r="O2" s="692"/>
      <c r="P2" s="692"/>
      <c r="Q2" s="692"/>
      <c r="R2" s="692"/>
      <c r="S2" s="692"/>
      <c r="T2" s="692"/>
      <c r="U2" s="692"/>
      <c r="V2" s="692"/>
      <c r="W2" s="692"/>
      <c r="X2" s="692"/>
      <c r="Y2" s="692"/>
      <c r="Z2" s="692"/>
      <c r="AA2" s="692"/>
      <c r="AB2" s="693" t="s">
        <v>416</v>
      </c>
    </row>
    <row r="3" spans="1:28" s="6" customFormat="1" ht="38.25" customHeight="1" thickBot="1">
      <c r="A3" s="176" t="s">
        <v>461</v>
      </c>
      <c r="C3" s="173"/>
      <c r="D3" s="174" t="s">
        <v>110</v>
      </c>
      <c r="E3" s="140" t="s">
        <v>111</v>
      </c>
      <c r="F3" s="140" t="s">
        <v>378</v>
      </c>
      <c r="G3" s="175" t="s">
        <v>331</v>
      </c>
      <c r="H3" s="176" t="s">
        <v>584</v>
      </c>
      <c r="I3" s="176" t="s">
        <v>377</v>
      </c>
      <c r="J3" s="176" t="s">
        <v>332</v>
      </c>
      <c r="K3" s="40" t="s">
        <v>85</v>
      </c>
      <c r="L3" s="140" t="s">
        <v>87</v>
      </c>
      <c r="M3" s="140" t="s">
        <v>88</v>
      </c>
      <c r="N3" s="140" t="s">
        <v>89</v>
      </c>
      <c r="O3" s="140" t="s">
        <v>90</v>
      </c>
      <c r="P3" s="140" t="s">
        <v>242</v>
      </c>
      <c r="Q3" s="140" t="s">
        <v>417</v>
      </c>
      <c r="R3" s="140" t="s">
        <v>418</v>
      </c>
      <c r="S3" s="140" t="s">
        <v>419</v>
      </c>
      <c r="T3" s="140" t="s">
        <v>420</v>
      </c>
      <c r="U3" s="140" t="s">
        <v>421</v>
      </c>
      <c r="V3" s="140" t="s">
        <v>424</v>
      </c>
      <c r="W3" s="140" t="s">
        <v>425</v>
      </c>
      <c r="X3" s="140" t="s">
        <v>426</v>
      </c>
      <c r="Y3" s="140" t="s">
        <v>427</v>
      </c>
      <c r="Z3" s="140" t="s">
        <v>428</v>
      </c>
      <c r="AA3" s="140" t="s">
        <v>429</v>
      </c>
      <c r="AB3" s="141" t="s">
        <v>430</v>
      </c>
    </row>
    <row r="4" spans="1:28" s="631" customFormat="1" ht="19.5" customHeight="1">
      <c r="A4" s="1194" t="s">
        <v>462</v>
      </c>
      <c r="C4" s="773">
        <v>1</v>
      </c>
      <c r="D4" s="1181" t="s">
        <v>453</v>
      </c>
      <c r="E4" s="1184" t="s">
        <v>454</v>
      </c>
      <c r="F4" s="1187"/>
      <c r="G4" s="1175"/>
      <c r="H4" s="1178"/>
      <c r="I4" s="1175"/>
      <c r="J4" s="1175"/>
      <c r="K4" s="698" t="s">
        <v>423</v>
      </c>
      <c r="L4" s="629"/>
      <c r="M4" s="629"/>
      <c r="N4" s="629"/>
      <c r="O4" s="629"/>
      <c r="P4" s="629"/>
      <c r="Q4" s="629"/>
      <c r="R4" s="629"/>
      <c r="S4" s="629"/>
      <c r="T4" s="629"/>
      <c r="U4" s="708"/>
      <c r="V4" s="708"/>
      <c r="W4" s="708"/>
      <c r="X4" s="708"/>
      <c r="Y4" s="708"/>
      <c r="Z4" s="708"/>
      <c r="AA4" s="708"/>
      <c r="AB4" s="630"/>
    </row>
    <row r="5" spans="1:28" s="631" customFormat="1" ht="19.5" customHeight="1">
      <c r="A5" s="1195"/>
      <c r="C5" s="773"/>
      <c r="D5" s="1182"/>
      <c r="E5" s="1185"/>
      <c r="F5" s="1185"/>
      <c r="G5" s="1176"/>
      <c r="H5" s="1179"/>
      <c r="I5" s="1176"/>
      <c r="J5" s="1176"/>
      <c r="K5" s="699" t="s">
        <v>422</v>
      </c>
      <c r="L5" s="700"/>
      <c r="M5" s="700"/>
      <c r="N5" s="700"/>
      <c r="O5" s="700"/>
      <c r="P5" s="700"/>
      <c r="Q5" s="700"/>
      <c r="R5" s="700"/>
      <c r="S5" s="700"/>
      <c r="T5" s="700"/>
      <c r="U5" s="709"/>
      <c r="V5" s="709"/>
      <c r="W5" s="709"/>
      <c r="X5" s="709"/>
      <c r="Y5" s="709"/>
      <c r="Z5" s="709"/>
      <c r="AA5" s="709"/>
      <c r="AB5" s="701"/>
    </row>
    <row r="6" spans="1:28" s="631" customFormat="1" ht="19.5" customHeight="1">
      <c r="A6" s="1196"/>
      <c r="C6" s="774"/>
      <c r="D6" s="1183"/>
      <c r="E6" s="1186"/>
      <c r="F6" s="1186"/>
      <c r="G6" s="1177"/>
      <c r="H6" s="1180"/>
      <c r="I6" s="1177"/>
      <c r="J6" s="1177"/>
      <c r="K6" s="702" t="s">
        <v>55</v>
      </c>
      <c r="L6" s="632"/>
      <c r="M6" s="632"/>
      <c r="N6" s="632"/>
      <c r="O6" s="632"/>
      <c r="P6" s="632"/>
      <c r="Q6" s="632"/>
      <c r="R6" s="632"/>
      <c r="S6" s="632"/>
      <c r="T6" s="633"/>
      <c r="U6" s="710"/>
      <c r="V6" s="710"/>
      <c r="W6" s="710"/>
      <c r="X6" s="710"/>
      <c r="Y6" s="710"/>
      <c r="Z6" s="710"/>
      <c r="AA6" s="710"/>
      <c r="AB6" s="634"/>
    </row>
    <row r="7" spans="1:28" s="631" customFormat="1" ht="19.5" customHeight="1">
      <c r="A7" s="1194" t="s">
        <v>463</v>
      </c>
      <c r="C7" s="775">
        <v>2</v>
      </c>
      <c r="D7" s="1181" t="s">
        <v>455</v>
      </c>
      <c r="E7" s="1184" t="s">
        <v>456</v>
      </c>
      <c r="F7" s="1187"/>
      <c r="G7" s="1175"/>
      <c r="H7" s="1178"/>
      <c r="I7" s="1175"/>
      <c r="J7" s="1175"/>
      <c r="K7" s="721" t="s">
        <v>423</v>
      </c>
      <c r="L7" s="629"/>
      <c r="M7" s="629"/>
      <c r="N7" s="629"/>
      <c r="O7" s="629"/>
      <c r="P7" s="629"/>
      <c r="Q7" s="629"/>
      <c r="R7" s="629"/>
      <c r="S7" s="629"/>
      <c r="T7" s="629"/>
      <c r="U7" s="708"/>
      <c r="V7" s="708"/>
      <c r="W7" s="708"/>
      <c r="X7" s="708"/>
      <c r="Y7" s="708"/>
      <c r="Z7" s="708"/>
      <c r="AA7" s="708"/>
      <c r="AB7" s="630"/>
    </row>
    <row r="8" spans="1:28" s="631" customFormat="1" ht="19.5" customHeight="1">
      <c r="A8" s="1195"/>
      <c r="C8" s="776"/>
      <c r="D8" s="1182"/>
      <c r="E8" s="1185"/>
      <c r="F8" s="1185"/>
      <c r="G8" s="1176"/>
      <c r="H8" s="1179"/>
      <c r="I8" s="1176"/>
      <c r="J8" s="1176"/>
      <c r="K8" s="699" t="s">
        <v>422</v>
      </c>
      <c r="L8" s="700"/>
      <c r="M8" s="700"/>
      <c r="N8" s="700"/>
      <c r="O8" s="700"/>
      <c r="P8" s="700"/>
      <c r="Q8" s="700"/>
      <c r="R8" s="700"/>
      <c r="S8" s="700"/>
      <c r="T8" s="700"/>
      <c r="U8" s="709"/>
      <c r="V8" s="709"/>
      <c r="W8" s="709"/>
      <c r="X8" s="709"/>
      <c r="Y8" s="709"/>
      <c r="Z8" s="709"/>
      <c r="AA8" s="709"/>
      <c r="AB8" s="701"/>
    </row>
    <row r="9" spans="1:28" s="631" customFormat="1" ht="19.5" customHeight="1">
      <c r="A9" s="1196"/>
      <c r="C9" s="777"/>
      <c r="D9" s="1183"/>
      <c r="E9" s="1186"/>
      <c r="F9" s="1186"/>
      <c r="G9" s="1177"/>
      <c r="H9" s="1180"/>
      <c r="I9" s="1177"/>
      <c r="J9" s="1177"/>
      <c r="K9" s="702" t="s">
        <v>55</v>
      </c>
      <c r="L9" s="632"/>
      <c r="M9" s="632"/>
      <c r="N9" s="632"/>
      <c r="O9" s="632"/>
      <c r="P9" s="632"/>
      <c r="Q9" s="632"/>
      <c r="R9" s="632"/>
      <c r="S9" s="632"/>
      <c r="T9" s="633"/>
      <c r="U9" s="710"/>
      <c r="V9" s="710"/>
      <c r="W9" s="710"/>
      <c r="X9" s="710"/>
      <c r="Y9" s="710"/>
      <c r="Z9" s="710"/>
      <c r="AA9" s="710"/>
      <c r="AB9" s="634"/>
    </row>
    <row r="10" spans="1:28" s="631" customFormat="1" ht="19.5" customHeight="1">
      <c r="A10" s="1194" t="s">
        <v>465</v>
      </c>
      <c r="C10" s="775">
        <v>3</v>
      </c>
      <c r="D10" s="1181" t="s">
        <v>457</v>
      </c>
      <c r="E10" s="1184" t="s">
        <v>454</v>
      </c>
      <c r="F10" s="1187"/>
      <c r="G10" s="1175"/>
      <c r="H10" s="1178"/>
      <c r="I10" s="1175"/>
      <c r="J10" s="1175"/>
      <c r="K10" s="698" t="s">
        <v>423</v>
      </c>
      <c r="L10" s="629"/>
      <c r="M10" s="629"/>
      <c r="N10" s="629"/>
      <c r="O10" s="629"/>
      <c r="P10" s="629"/>
      <c r="Q10" s="629"/>
      <c r="R10" s="629"/>
      <c r="S10" s="629"/>
      <c r="T10" s="629"/>
      <c r="U10" s="708"/>
      <c r="V10" s="708"/>
      <c r="W10" s="708"/>
      <c r="X10" s="708"/>
      <c r="Y10" s="708"/>
      <c r="Z10" s="708"/>
      <c r="AA10" s="708"/>
      <c r="AB10" s="630"/>
    </row>
    <row r="11" spans="1:28" s="631" customFormat="1" ht="19.5" customHeight="1">
      <c r="A11" s="1195"/>
      <c r="C11" s="776"/>
      <c r="D11" s="1182"/>
      <c r="E11" s="1185"/>
      <c r="F11" s="1185"/>
      <c r="G11" s="1176"/>
      <c r="H11" s="1179"/>
      <c r="I11" s="1176"/>
      <c r="J11" s="1176"/>
      <c r="K11" s="699" t="s">
        <v>422</v>
      </c>
      <c r="L11" s="700"/>
      <c r="M11" s="700"/>
      <c r="N11" s="700"/>
      <c r="O11" s="700"/>
      <c r="P11" s="700"/>
      <c r="Q11" s="700"/>
      <c r="R11" s="700"/>
      <c r="S11" s="700"/>
      <c r="T11" s="700"/>
      <c r="U11" s="709"/>
      <c r="V11" s="709"/>
      <c r="W11" s="709"/>
      <c r="X11" s="709"/>
      <c r="Y11" s="709"/>
      <c r="Z11" s="709"/>
      <c r="AA11" s="709"/>
      <c r="AB11" s="701"/>
    </row>
    <row r="12" spans="1:28" s="631" customFormat="1" ht="19.5" customHeight="1">
      <c r="A12" s="1196"/>
      <c r="C12" s="777"/>
      <c r="D12" s="1183"/>
      <c r="E12" s="1186"/>
      <c r="F12" s="1186"/>
      <c r="G12" s="1177"/>
      <c r="H12" s="1180"/>
      <c r="I12" s="1177"/>
      <c r="J12" s="1177"/>
      <c r="K12" s="702" t="s">
        <v>55</v>
      </c>
      <c r="L12" s="632"/>
      <c r="M12" s="632"/>
      <c r="N12" s="632"/>
      <c r="O12" s="632"/>
      <c r="P12" s="632"/>
      <c r="Q12" s="632"/>
      <c r="R12" s="632"/>
      <c r="S12" s="632"/>
      <c r="T12" s="633"/>
      <c r="U12" s="710"/>
      <c r="V12" s="710"/>
      <c r="W12" s="710"/>
      <c r="X12" s="710"/>
      <c r="Y12" s="710"/>
      <c r="Z12" s="710"/>
      <c r="AA12" s="710"/>
      <c r="AB12" s="634"/>
    </row>
    <row r="13" spans="1:28" s="631" customFormat="1" ht="19.5" customHeight="1">
      <c r="A13" s="1194" t="s">
        <v>464</v>
      </c>
      <c r="C13" s="775">
        <v>4</v>
      </c>
      <c r="D13" s="1181" t="s">
        <v>459</v>
      </c>
      <c r="E13" s="1184" t="s">
        <v>454</v>
      </c>
      <c r="F13" s="1187"/>
      <c r="G13" s="759"/>
      <c r="H13" s="760"/>
      <c r="I13" s="759"/>
      <c r="J13" s="759"/>
      <c r="K13" s="698" t="s">
        <v>423</v>
      </c>
      <c r="L13" s="629"/>
      <c r="M13" s="629"/>
      <c r="N13" s="629"/>
      <c r="O13" s="629"/>
      <c r="P13" s="629"/>
      <c r="Q13" s="629"/>
      <c r="R13" s="629"/>
      <c r="S13" s="629"/>
      <c r="T13" s="629"/>
      <c r="U13" s="708"/>
      <c r="V13" s="708"/>
      <c r="W13" s="708"/>
      <c r="X13" s="708"/>
      <c r="Y13" s="708"/>
      <c r="Z13" s="708"/>
      <c r="AA13" s="708"/>
      <c r="AB13" s="630"/>
    </row>
    <row r="14" spans="1:28" s="631" customFormat="1" ht="19.5" customHeight="1">
      <c r="A14" s="1195"/>
      <c r="C14" s="776"/>
      <c r="D14" s="1182"/>
      <c r="E14" s="1185"/>
      <c r="F14" s="1185"/>
      <c r="G14" s="759"/>
      <c r="H14" s="760"/>
      <c r="I14" s="759"/>
      <c r="J14" s="759"/>
      <c r="K14" s="699" t="s">
        <v>422</v>
      </c>
      <c r="L14" s="700"/>
      <c r="M14" s="700"/>
      <c r="N14" s="700"/>
      <c r="O14" s="700"/>
      <c r="P14" s="700"/>
      <c r="Q14" s="700"/>
      <c r="R14" s="700"/>
      <c r="S14" s="700"/>
      <c r="T14" s="700"/>
      <c r="U14" s="709"/>
      <c r="V14" s="709"/>
      <c r="W14" s="709"/>
      <c r="X14" s="709"/>
      <c r="Y14" s="709"/>
      <c r="Z14" s="709"/>
      <c r="AA14" s="709"/>
      <c r="AB14" s="701"/>
    </row>
    <row r="15" spans="1:28" s="631" customFormat="1" ht="19.5" customHeight="1">
      <c r="A15" s="1196"/>
      <c r="C15" s="777"/>
      <c r="D15" s="1183"/>
      <c r="E15" s="1186"/>
      <c r="F15" s="1186"/>
      <c r="G15" s="759"/>
      <c r="H15" s="760"/>
      <c r="I15" s="759"/>
      <c r="J15" s="759"/>
      <c r="K15" s="702" t="s">
        <v>55</v>
      </c>
      <c r="L15" s="632"/>
      <c r="M15" s="632"/>
      <c r="N15" s="632"/>
      <c r="O15" s="632"/>
      <c r="P15" s="632"/>
      <c r="Q15" s="632"/>
      <c r="R15" s="632"/>
      <c r="S15" s="632"/>
      <c r="T15" s="633"/>
      <c r="U15" s="710"/>
      <c r="V15" s="710"/>
      <c r="W15" s="710"/>
      <c r="X15" s="710"/>
      <c r="Y15" s="710"/>
      <c r="Z15" s="710"/>
      <c r="AA15" s="710"/>
      <c r="AB15" s="634"/>
    </row>
    <row r="16" spans="1:28" s="631" customFormat="1" ht="19.5" customHeight="1">
      <c r="A16" s="1194" t="s">
        <v>465</v>
      </c>
      <c r="C16" s="775">
        <v>5</v>
      </c>
      <c r="D16" s="1181" t="s">
        <v>460</v>
      </c>
      <c r="E16" s="1184" t="s">
        <v>458</v>
      </c>
      <c r="F16" s="1187"/>
      <c r="G16" s="1175"/>
      <c r="H16" s="1178"/>
      <c r="I16" s="1175"/>
      <c r="J16" s="1175"/>
      <c r="K16" s="698" t="s">
        <v>423</v>
      </c>
      <c r="L16" s="635"/>
      <c r="M16" s="635"/>
      <c r="N16" s="635"/>
      <c r="O16" s="635"/>
      <c r="P16" s="635"/>
      <c r="Q16" s="635"/>
      <c r="R16" s="635"/>
      <c r="S16" s="635"/>
      <c r="T16" s="635"/>
      <c r="U16" s="711"/>
      <c r="V16" s="711"/>
      <c r="W16" s="711"/>
      <c r="X16" s="711"/>
      <c r="Y16" s="711"/>
      <c r="Z16" s="711"/>
      <c r="AA16" s="711"/>
      <c r="AB16" s="636"/>
    </row>
    <row r="17" spans="1:28" s="631" customFormat="1" ht="19.5" customHeight="1">
      <c r="A17" s="1195"/>
      <c r="C17" s="776"/>
      <c r="D17" s="1182"/>
      <c r="E17" s="1185"/>
      <c r="F17" s="1185"/>
      <c r="G17" s="1176"/>
      <c r="H17" s="1179"/>
      <c r="I17" s="1176"/>
      <c r="J17" s="1176"/>
      <c r="K17" s="699" t="s">
        <v>422</v>
      </c>
      <c r="L17" s="703"/>
      <c r="M17" s="703"/>
      <c r="N17" s="703"/>
      <c r="O17" s="703"/>
      <c r="P17" s="703"/>
      <c r="Q17" s="703"/>
      <c r="R17" s="703"/>
      <c r="S17" s="703"/>
      <c r="T17" s="703"/>
      <c r="U17" s="712"/>
      <c r="V17" s="712"/>
      <c r="W17" s="712"/>
      <c r="X17" s="712"/>
      <c r="Y17" s="712"/>
      <c r="Z17" s="712"/>
      <c r="AA17" s="712"/>
      <c r="AB17" s="704"/>
    </row>
    <row r="18" spans="1:28" s="631" customFormat="1" ht="19.5" customHeight="1" thickBot="1">
      <c r="A18" s="1196"/>
      <c r="C18" s="777"/>
      <c r="D18" s="1197"/>
      <c r="E18" s="1186"/>
      <c r="F18" s="1216"/>
      <c r="G18" s="1188"/>
      <c r="H18" s="1193"/>
      <c r="I18" s="1188"/>
      <c r="J18" s="1188"/>
      <c r="K18" s="722" t="s">
        <v>55</v>
      </c>
      <c r="L18" s="723"/>
      <c r="M18" s="723"/>
      <c r="N18" s="724"/>
      <c r="O18" s="724"/>
      <c r="P18" s="724"/>
      <c r="Q18" s="724"/>
      <c r="R18" s="724"/>
      <c r="S18" s="724"/>
      <c r="T18" s="723"/>
      <c r="U18" s="725"/>
      <c r="V18" s="725"/>
      <c r="W18" s="725"/>
      <c r="X18" s="725"/>
      <c r="Y18" s="725"/>
      <c r="Z18" s="725"/>
      <c r="AA18" s="725"/>
      <c r="AB18" s="726"/>
    </row>
    <row r="19" spans="1:28" s="631" customFormat="1" ht="19.5" customHeight="1">
      <c r="A19" s="772"/>
      <c r="C19" s="637"/>
      <c r="D19" s="1191"/>
      <c r="E19" s="1189"/>
      <c r="F19" s="1189"/>
      <c r="G19" s="1189"/>
      <c r="H19" s="1189"/>
      <c r="I19" s="1189"/>
      <c r="J19" s="1189"/>
      <c r="K19" s="718" t="s">
        <v>423</v>
      </c>
      <c r="L19" s="719">
        <f>L4+L7+L10+L13+L16</f>
        <v>0</v>
      </c>
      <c r="M19" s="719">
        <f>M4+M7+M10+M13+M16</f>
        <v>0</v>
      </c>
      <c r="N19" s="719">
        <f>N4+N7+N10+N13+N16</f>
        <v>0</v>
      </c>
      <c r="O19" s="719">
        <f>O4+O7+O10+O13+O16</f>
        <v>0</v>
      </c>
      <c r="P19" s="719">
        <f t="shared" ref="P19:AA19" si="0">P4+P7+P10+P13+P16</f>
        <v>0</v>
      </c>
      <c r="Q19" s="719">
        <f t="shared" si="0"/>
        <v>0</v>
      </c>
      <c r="R19" s="719">
        <f t="shared" si="0"/>
        <v>0</v>
      </c>
      <c r="S19" s="719">
        <f t="shared" si="0"/>
        <v>0</v>
      </c>
      <c r="T19" s="719">
        <f t="shared" si="0"/>
        <v>0</v>
      </c>
      <c r="U19" s="719">
        <f>U4+U7+U10+U13+U16</f>
        <v>0</v>
      </c>
      <c r="V19" s="719">
        <f t="shared" si="0"/>
        <v>0</v>
      </c>
      <c r="W19" s="719">
        <f t="shared" si="0"/>
        <v>0</v>
      </c>
      <c r="X19" s="719">
        <f t="shared" si="0"/>
        <v>0</v>
      </c>
      <c r="Y19" s="719">
        <f t="shared" si="0"/>
        <v>0</v>
      </c>
      <c r="Z19" s="719">
        <f t="shared" si="0"/>
        <v>0</v>
      </c>
      <c r="AA19" s="719">
        <f t="shared" si="0"/>
        <v>0</v>
      </c>
      <c r="AB19" s="720">
        <f>AB4+AB7+AB10+AB13+AB16</f>
        <v>0</v>
      </c>
    </row>
    <row r="20" spans="1:28" s="631" customFormat="1" ht="19.5" customHeight="1">
      <c r="A20" s="772"/>
      <c r="C20" s="713" t="s">
        <v>431</v>
      </c>
      <c r="D20" s="1191"/>
      <c r="E20" s="1189"/>
      <c r="F20" s="1189"/>
      <c r="G20" s="1189"/>
      <c r="H20" s="1189"/>
      <c r="I20" s="1189"/>
      <c r="J20" s="1189"/>
      <c r="K20" s="705" t="s">
        <v>422</v>
      </c>
      <c r="L20" s="706">
        <f>L5+L8+L11+L14+L17</f>
        <v>0</v>
      </c>
      <c r="M20" s="706">
        <f>M5+M8+M11+M14+M17</f>
        <v>0</v>
      </c>
      <c r="N20" s="706">
        <f>N5+N8+N11+N14+N17</f>
        <v>0</v>
      </c>
      <c r="O20" s="706">
        <f t="shared" ref="O20:AA20" si="1">O5+O8+O11+O14+O17</f>
        <v>0</v>
      </c>
      <c r="P20" s="706">
        <f t="shared" si="1"/>
        <v>0</v>
      </c>
      <c r="Q20" s="706">
        <f t="shared" si="1"/>
        <v>0</v>
      </c>
      <c r="R20" s="706">
        <f t="shared" si="1"/>
        <v>0</v>
      </c>
      <c r="S20" s="706">
        <f t="shared" si="1"/>
        <v>0</v>
      </c>
      <c r="T20" s="706">
        <f t="shared" si="1"/>
        <v>0</v>
      </c>
      <c r="U20" s="706">
        <f t="shared" si="1"/>
        <v>0</v>
      </c>
      <c r="V20" s="706">
        <f t="shared" si="1"/>
        <v>0</v>
      </c>
      <c r="W20" s="706">
        <f t="shared" si="1"/>
        <v>0</v>
      </c>
      <c r="X20" s="706">
        <f t="shared" si="1"/>
        <v>0</v>
      </c>
      <c r="Y20" s="706">
        <f t="shared" si="1"/>
        <v>0</v>
      </c>
      <c r="Z20" s="706">
        <f t="shared" si="1"/>
        <v>0</v>
      </c>
      <c r="AA20" s="706">
        <f t="shared" si="1"/>
        <v>0</v>
      </c>
      <c r="AB20" s="707">
        <f>AB5+AB8+AB11+AB14+AB17</f>
        <v>0</v>
      </c>
    </row>
    <row r="21" spans="1:28" s="631" customFormat="1" ht="19.5" customHeight="1" thickBot="1">
      <c r="A21" s="772"/>
      <c r="C21" s="638"/>
      <c r="D21" s="1192"/>
      <c r="E21" s="1190"/>
      <c r="F21" s="1190"/>
      <c r="G21" s="1190"/>
      <c r="H21" s="1190"/>
      <c r="I21" s="1190"/>
      <c r="J21" s="1190"/>
      <c r="K21" s="714" t="s">
        <v>55</v>
      </c>
      <c r="L21" s="715">
        <f>L6+L9+L12+L15+L18</f>
        <v>0</v>
      </c>
      <c r="M21" s="715">
        <f>M6+M9+M12+M15+M18</f>
        <v>0</v>
      </c>
      <c r="N21" s="715">
        <f t="shared" ref="N21:AA21" si="2">N6+N9+N12+N15+N18</f>
        <v>0</v>
      </c>
      <c r="O21" s="715">
        <f t="shared" si="2"/>
        <v>0</v>
      </c>
      <c r="P21" s="715">
        <f>P6+P9+P12+P15+P18</f>
        <v>0</v>
      </c>
      <c r="Q21" s="715">
        <f t="shared" si="2"/>
        <v>0</v>
      </c>
      <c r="R21" s="715">
        <f t="shared" si="2"/>
        <v>0</v>
      </c>
      <c r="S21" s="715">
        <f t="shared" si="2"/>
        <v>0</v>
      </c>
      <c r="T21" s="715">
        <f t="shared" si="2"/>
        <v>0</v>
      </c>
      <c r="U21" s="715">
        <f t="shared" si="2"/>
        <v>0</v>
      </c>
      <c r="V21" s="715">
        <f t="shared" si="2"/>
        <v>0</v>
      </c>
      <c r="W21" s="715">
        <f t="shared" si="2"/>
        <v>0</v>
      </c>
      <c r="X21" s="715">
        <f t="shared" si="2"/>
        <v>0</v>
      </c>
      <c r="Y21" s="715">
        <f t="shared" si="2"/>
        <v>0</v>
      </c>
      <c r="Z21" s="715">
        <f t="shared" si="2"/>
        <v>0</v>
      </c>
      <c r="AA21" s="715">
        <f t="shared" si="2"/>
        <v>0</v>
      </c>
      <c r="AB21" s="716">
        <f>AB6+AB9+AB12+AB15+AB18</f>
        <v>0</v>
      </c>
    </row>
    <row r="22" spans="1:28" s="631" customFormat="1" ht="19.5" customHeight="1">
      <c r="A22" s="772"/>
      <c r="C22" s="639"/>
      <c r="D22" s="768"/>
    </row>
    <row r="23" spans="1:28" ht="19.5" customHeight="1">
      <c r="D23" s="769"/>
      <c r="E23" s="8"/>
      <c r="F23" s="8"/>
      <c r="G23" s="8"/>
      <c r="H23" s="8"/>
      <c r="I23" s="8"/>
      <c r="J23" s="8"/>
      <c r="K23" s="9"/>
      <c r="L23" s="10"/>
      <c r="M23" s="10"/>
    </row>
    <row r="24" spans="1:28" ht="19.5" customHeight="1">
      <c r="D24" s="769"/>
      <c r="E24" s="8"/>
      <c r="F24" s="8"/>
      <c r="G24" s="8"/>
      <c r="H24" s="8"/>
      <c r="I24" s="8"/>
      <c r="J24" s="8"/>
      <c r="K24" s="8"/>
      <c r="L24" s="8"/>
      <c r="M24" s="8"/>
    </row>
    <row r="25" spans="1:28" ht="19.5" customHeight="1">
      <c r="D25" s="770"/>
      <c r="E25" s="11"/>
      <c r="F25" s="12"/>
      <c r="G25" s="12"/>
      <c r="H25" s="12"/>
      <c r="I25" s="12"/>
      <c r="J25" s="12"/>
      <c r="K25" s="10"/>
      <c r="L25" s="10"/>
      <c r="M25" s="10"/>
    </row>
    <row r="26" spans="1:28" ht="19.5" customHeight="1">
      <c r="D26" s="770"/>
      <c r="E26" s="11"/>
      <c r="F26" s="12"/>
      <c r="G26" s="12"/>
      <c r="H26" s="12"/>
      <c r="I26" s="12"/>
      <c r="J26" s="12"/>
      <c r="K26" s="10"/>
      <c r="L26" s="12"/>
      <c r="M26" s="12"/>
    </row>
    <row r="28" spans="1:28" ht="13.5" thickBot="1"/>
    <row r="29" spans="1:28" ht="13.5" thickBot="1">
      <c r="C29" s="173"/>
      <c r="D29" s="174" t="s">
        <v>110</v>
      </c>
      <c r="E29" s="1198" t="s">
        <v>466</v>
      </c>
      <c r="F29" s="1199"/>
    </row>
    <row r="30" spans="1:28">
      <c r="C30" s="773">
        <v>1</v>
      </c>
      <c r="D30" s="1181" t="s">
        <v>453</v>
      </c>
      <c r="E30" s="1200" t="s">
        <v>467</v>
      </c>
      <c r="F30" s="1201"/>
    </row>
    <row r="31" spans="1:28">
      <c r="C31" s="773"/>
      <c r="D31" s="1182"/>
      <c r="E31" s="1202"/>
      <c r="F31" s="1203"/>
    </row>
    <row r="32" spans="1:28">
      <c r="C32" s="774"/>
      <c r="D32" s="1183"/>
      <c r="E32" s="1204"/>
      <c r="F32" s="1205"/>
    </row>
    <row r="33" spans="3:6">
      <c r="C33" s="775">
        <v>2</v>
      </c>
      <c r="D33" s="1181" t="s">
        <v>455</v>
      </c>
      <c r="E33" s="1206" t="s">
        <v>468</v>
      </c>
      <c r="F33" s="1207"/>
    </row>
    <row r="34" spans="3:6">
      <c r="C34" s="776"/>
      <c r="D34" s="1182"/>
      <c r="E34" s="1202"/>
      <c r="F34" s="1203"/>
    </row>
    <row r="35" spans="3:6">
      <c r="C35" s="777"/>
      <c r="D35" s="1183"/>
      <c r="E35" s="1204"/>
      <c r="F35" s="1205"/>
    </row>
    <row r="36" spans="3:6">
      <c r="C36" s="775">
        <v>3</v>
      </c>
      <c r="D36" s="1181" t="s">
        <v>457</v>
      </c>
      <c r="E36" s="1208" t="s">
        <v>469</v>
      </c>
      <c r="F36" s="1209"/>
    </row>
    <row r="37" spans="3:6">
      <c r="C37" s="776"/>
      <c r="D37" s="1182"/>
      <c r="E37" s="1210"/>
      <c r="F37" s="1211"/>
    </row>
    <row r="38" spans="3:6">
      <c r="C38" s="777"/>
      <c r="D38" s="1183"/>
      <c r="E38" s="1212"/>
      <c r="F38" s="1213"/>
    </row>
    <row r="39" spans="3:6">
      <c r="C39" s="775">
        <v>4</v>
      </c>
      <c r="D39" s="1181" t="s">
        <v>459</v>
      </c>
      <c r="E39" s="1206" t="s">
        <v>470</v>
      </c>
      <c r="F39" s="1207"/>
    </row>
    <row r="40" spans="3:6">
      <c r="C40" s="776"/>
      <c r="D40" s="1182"/>
      <c r="E40" s="1202"/>
      <c r="F40" s="1203"/>
    </row>
    <row r="41" spans="3:6">
      <c r="C41" s="777"/>
      <c r="D41" s="1183"/>
      <c r="E41" s="1204"/>
      <c r="F41" s="1205"/>
    </row>
    <row r="42" spans="3:6">
      <c r="C42" s="775">
        <v>5</v>
      </c>
      <c r="D42" s="1181" t="s">
        <v>460</v>
      </c>
      <c r="E42" s="1206" t="s">
        <v>471</v>
      </c>
      <c r="F42" s="1207"/>
    </row>
    <row r="43" spans="3:6">
      <c r="C43" s="776"/>
      <c r="D43" s="1182"/>
      <c r="E43" s="1202"/>
      <c r="F43" s="1203"/>
    </row>
    <row r="44" spans="3:6" ht="13.5" thickBot="1">
      <c r="C44" s="778"/>
      <c r="D44" s="1197"/>
      <c r="E44" s="1214"/>
      <c r="F44" s="1215"/>
    </row>
  </sheetData>
  <mergeCells count="54">
    <mergeCell ref="J10:J12"/>
    <mergeCell ref="D10:D12"/>
    <mergeCell ref="D16:D18"/>
    <mergeCell ref="D42:D44"/>
    <mergeCell ref="E29:F29"/>
    <mergeCell ref="E30:F32"/>
    <mergeCell ref="E33:F35"/>
    <mergeCell ref="E36:F38"/>
    <mergeCell ref="E39:F41"/>
    <mergeCell ref="E42:F44"/>
    <mergeCell ref="D36:D38"/>
    <mergeCell ref="D39:D41"/>
    <mergeCell ref="D30:D32"/>
    <mergeCell ref="D33:D35"/>
    <mergeCell ref="E16:E18"/>
    <mergeCell ref="F16:F18"/>
    <mergeCell ref="A4:A6"/>
    <mergeCell ref="A7:A9"/>
    <mergeCell ref="A10:A12"/>
    <mergeCell ref="A13:A15"/>
    <mergeCell ref="A16:A18"/>
    <mergeCell ref="G16:G18"/>
    <mergeCell ref="J19:J21"/>
    <mergeCell ref="D19:D21"/>
    <mergeCell ref="E19:E21"/>
    <mergeCell ref="F19:F21"/>
    <mergeCell ref="G19:G21"/>
    <mergeCell ref="H19:H21"/>
    <mergeCell ref="I19:I21"/>
    <mergeCell ref="H16:H18"/>
    <mergeCell ref="I16:I18"/>
    <mergeCell ref="J16:J18"/>
    <mergeCell ref="J4:J6"/>
    <mergeCell ref="D7:D9"/>
    <mergeCell ref="E7:E9"/>
    <mergeCell ref="F7:F9"/>
    <mergeCell ref="G7:G9"/>
    <mergeCell ref="H7:H9"/>
    <mergeCell ref="I7:I9"/>
    <mergeCell ref="J7:J9"/>
    <mergeCell ref="D4:D6"/>
    <mergeCell ref="E4:E6"/>
    <mergeCell ref="F4:F6"/>
    <mergeCell ref="G4:G6"/>
    <mergeCell ref="H4:H6"/>
    <mergeCell ref="I4:I6"/>
    <mergeCell ref="G10:G12"/>
    <mergeCell ref="H10:H12"/>
    <mergeCell ref="I10:I12"/>
    <mergeCell ref="D13:D15"/>
    <mergeCell ref="E13:E15"/>
    <mergeCell ref="F13:F15"/>
    <mergeCell ref="E10:E12"/>
    <mergeCell ref="F10:F12"/>
  </mergeCells>
  <phoneticPr fontId="2"/>
  <pageMargins left="0.39370078740157483" right="0.39370078740157483" top="0.78740157480314965" bottom="0.59055118110236227" header="0" footer="0"/>
  <pageSetup paperSize="9" scale="8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P24"/>
  <sheetViews>
    <sheetView zoomScale="85" zoomScaleNormal="85" workbookViewId="0">
      <selection activeCell="I12" sqref="I12"/>
    </sheetView>
  </sheetViews>
  <sheetFormatPr defaultColWidth="9" defaultRowHeight="13"/>
  <cols>
    <col min="1" max="1" width="3.36328125" style="1" customWidth="1"/>
    <col min="2" max="2" width="4" style="1" customWidth="1"/>
    <col min="3" max="3" width="4.7265625" style="1" customWidth="1"/>
    <col min="4" max="4" width="18.36328125" style="1" customWidth="1"/>
    <col min="5" max="14" width="12.08984375" style="1" customWidth="1"/>
    <col min="15" max="15" width="3" style="1" customWidth="1"/>
    <col min="16" max="16384" width="9" style="1"/>
  </cols>
  <sheetData>
    <row r="1" spans="2:16" ht="21">
      <c r="B1" s="14" t="s">
        <v>534</v>
      </c>
      <c r="E1" s="367"/>
      <c r="F1" s="367"/>
      <c r="J1" s="367"/>
      <c r="K1" s="367"/>
      <c r="P1" s="367" t="s">
        <v>398</v>
      </c>
    </row>
    <row r="2" spans="2:16" ht="13.5" thickBot="1"/>
    <row r="3" spans="2:16" ht="24" customHeight="1" thickBot="1">
      <c r="B3" s="42"/>
      <c r="C3" s="42"/>
      <c r="D3" s="151"/>
      <c r="E3" s="142" t="s">
        <v>112</v>
      </c>
      <c r="F3" s="39" t="s">
        <v>113</v>
      </c>
      <c r="G3" s="39" t="s">
        <v>114</v>
      </c>
      <c r="H3" s="39" t="s">
        <v>115</v>
      </c>
      <c r="I3" s="41" t="s">
        <v>408</v>
      </c>
      <c r="J3" s="142" t="s">
        <v>496</v>
      </c>
      <c r="K3" s="39" t="s">
        <v>497</v>
      </c>
      <c r="L3" s="39" t="s">
        <v>498</v>
      </c>
      <c r="M3" s="39" t="s">
        <v>499</v>
      </c>
      <c r="N3" s="41" t="s">
        <v>500</v>
      </c>
    </row>
    <row r="4" spans="2:16" ht="27.75" customHeight="1">
      <c r="B4" s="1221" t="s">
        <v>116</v>
      </c>
      <c r="C4" s="779" t="s">
        <v>334</v>
      </c>
      <c r="D4" s="152"/>
      <c r="E4" s="548"/>
      <c r="F4" s="146" t="e">
        <f t="shared" ref="F4:N4" si="0">E22</f>
        <v>#DIV/0!</v>
      </c>
      <c r="G4" s="146" t="e">
        <f t="shared" si="0"/>
        <v>#DIV/0!</v>
      </c>
      <c r="H4" s="146" t="e">
        <f t="shared" si="0"/>
        <v>#DIV/0!</v>
      </c>
      <c r="I4" s="147" t="e">
        <f t="shared" si="0"/>
        <v>#DIV/0!</v>
      </c>
      <c r="J4" s="146" t="e">
        <f t="shared" si="0"/>
        <v>#DIV/0!</v>
      </c>
      <c r="K4" s="146" t="e">
        <f t="shared" si="0"/>
        <v>#DIV/0!</v>
      </c>
      <c r="L4" s="146" t="e">
        <f t="shared" si="0"/>
        <v>#DIV/0!</v>
      </c>
      <c r="M4" s="146" t="e">
        <f t="shared" si="0"/>
        <v>#DIV/0!</v>
      </c>
      <c r="N4" s="147" t="e">
        <f t="shared" si="0"/>
        <v>#DIV/0!</v>
      </c>
      <c r="P4" s="1" t="s">
        <v>392</v>
      </c>
    </row>
    <row r="5" spans="2:16" ht="27.75" customHeight="1">
      <c r="B5" s="1222"/>
      <c r="C5" s="1224" t="s">
        <v>285</v>
      </c>
      <c r="D5" s="153" t="s">
        <v>348</v>
      </c>
      <c r="E5" s="652">
        <f>SUM('３．収支計画(１部門)'!D11:D12)</f>
        <v>0</v>
      </c>
      <c r="F5" s="652">
        <f>SUM('３．収支計画(１部門)'!E11:E12)</f>
        <v>0</v>
      </c>
      <c r="G5" s="652">
        <f>SUM('３．収支計画(１部門)'!F11:F12)</f>
        <v>0</v>
      </c>
      <c r="H5" s="652">
        <f>SUM('３．収支計画(１部門)'!G11:G12)</f>
        <v>0</v>
      </c>
      <c r="I5" s="780">
        <f>SUM('３．収支計画(１部門)'!H11:H12)</f>
        <v>0</v>
      </c>
      <c r="J5" s="652">
        <f>SUM('３．収支計画(１部門)'!I11:I12)</f>
        <v>0</v>
      </c>
      <c r="K5" s="652">
        <f>SUM('３．収支計画(１部門)'!J11:J12)</f>
        <v>0</v>
      </c>
      <c r="L5" s="652">
        <f>SUM('３．収支計画(１部門)'!K11:K12)</f>
        <v>0</v>
      </c>
      <c r="M5" s="652">
        <f>SUM('３．収支計画(１部門)'!L11:L12)</f>
        <v>0</v>
      </c>
      <c r="N5" s="780">
        <f>SUM('３．収支計画(１部門)'!M11:M12)</f>
        <v>0</v>
      </c>
      <c r="P5" s="1" t="s">
        <v>399</v>
      </c>
    </row>
    <row r="6" spans="2:16" ht="27.75" customHeight="1">
      <c r="B6" s="1222"/>
      <c r="C6" s="1225"/>
      <c r="D6" s="153" t="s">
        <v>335</v>
      </c>
      <c r="E6" s="652">
        <f>'３．収支計画(１部門)'!D13</f>
        <v>0</v>
      </c>
      <c r="F6" s="652">
        <f>'３．収支計画(１部門)'!E13</f>
        <v>0</v>
      </c>
      <c r="G6" s="652">
        <f>'３．収支計画(１部門)'!F13</f>
        <v>0</v>
      </c>
      <c r="H6" s="652">
        <f>'３．収支計画(１部門)'!G13</f>
        <v>0</v>
      </c>
      <c r="I6" s="780">
        <f>'３．収支計画(１部門)'!H13</f>
        <v>0</v>
      </c>
      <c r="J6" s="652">
        <f>'３．収支計画(１部門)'!I13</f>
        <v>0</v>
      </c>
      <c r="K6" s="652">
        <f>'３．収支計画(１部門)'!J13</f>
        <v>0</v>
      </c>
      <c r="L6" s="652">
        <f>'３．収支計画(１部門)'!K13</f>
        <v>0</v>
      </c>
      <c r="M6" s="652">
        <f>'３．収支計画(１部門)'!L13</f>
        <v>0</v>
      </c>
      <c r="N6" s="780">
        <f>'３．収支計画(１部門)'!M13</f>
        <v>0</v>
      </c>
      <c r="P6" s="1" t="s">
        <v>400</v>
      </c>
    </row>
    <row r="7" spans="2:16" ht="27.75" customHeight="1">
      <c r="B7" s="1222"/>
      <c r="C7" s="1225"/>
      <c r="D7" s="153" t="s">
        <v>344</v>
      </c>
      <c r="E7" s="652">
        <f>'３．収支計画(１部門)'!D14+'３．収支計画(１部門)'!D16</f>
        <v>0</v>
      </c>
      <c r="F7" s="652">
        <f>'３．収支計画(１部門)'!E14+'３．収支計画(１部門)'!E16</f>
        <v>0</v>
      </c>
      <c r="G7" s="652">
        <f>'３．収支計画(１部門)'!F14+'３．収支計画(１部門)'!F16</f>
        <v>0</v>
      </c>
      <c r="H7" s="652">
        <f>'３．収支計画(１部門)'!G14+'３．収支計画(１部門)'!G16</f>
        <v>0</v>
      </c>
      <c r="I7" s="780">
        <f>'３．収支計画(１部門)'!H14+'３．収支計画(１部門)'!H16</f>
        <v>0</v>
      </c>
      <c r="J7" s="652">
        <f>'３．収支計画(１部門)'!I14+'３．収支計画(１部門)'!I16</f>
        <v>0</v>
      </c>
      <c r="K7" s="652">
        <f>'３．収支計画(１部門)'!J14+'３．収支計画(１部門)'!J16</f>
        <v>0</v>
      </c>
      <c r="L7" s="652">
        <f>'３．収支計画(１部門)'!K14+'３．収支計画(１部門)'!K16</f>
        <v>0</v>
      </c>
      <c r="M7" s="652">
        <f>'３．収支計画(１部門)'!L14+'３．収支計画(１部門)'!L16</f>
        <v>0</v>
      </c>
      <c r="N7" s="780">
        <f>'３．収支計画(１部門)'!M14+'３．収支計画(１部門)'!M16</f>
        <v>0</v>
      </c>
      <c r="P7" s="1" t="s">
        <v>401</v>
      </c>
    </row>
    <row r="8" spans="2:16" ht="27.75" customHeight="1">
      <c r="B8" s="1222"/>
      <c r="C8" s="1224" t="s">
        <v>345</v>
      </c>
      <c r="D8" s="153" t="s">
        <v>346</v>
      </c>
      <c r="E8" s="549"/>
      <c r="F8" s="550"/>
      <c r="G8" s="550"/>
      <c r="H8" s="550"/>
      <c r="I8" s="551"/>
      <c r="J8" s="549"/>
      <c r="K8" s="550"/>
      <c r="L8" s="550"/>
      <c r="M8" s="550"/>
      <c r="N8" s="551"/>
    </row>
    <row r="9" spans="2:16" ht="27.75" customHeight="1">
      <c r="B9" s="1222"/>
      <c r="C9" s="1225"/>
      <c r="D9" s="153" t="s">
        <v>347</v>
      </c>
      <c r="E9" s="549"/>
      <c r="F9" s="550"/>
      <c r="G9" s="550"/>
      <c r="H9" s="550"/>
      <c r="I9" s="551"/>
      <c r="J9" s="549"/>
      <c r="K9" s="550"/>
      <c r="L9" s="550"/>
      <c r="M9" s="550"/>
      <c r="N9" s="551"/>
    </row>
    <row r="10" spans="2:16" ht="27.75" customHeight="1">
      <c r="B10" s="1222"/>
      <c r="C10" s="1219" t="s">
        <v>604</v>
      </c>
      <c r="D10" s="1220"/>
      <c r="E10" s="652">
        <f>'３．収支計画(１部門)'!D15</f>
        <v>0</v>
      </c>
      <c r="F10" s="654">
        <f>'３．収支計画(１部門)'!E15</f>
        <v>0</v>
      </c>
      <c r="G10" s="654">
        <f>'３．収支計画(１部門)'!F15</f>
        <v>0</v>
      </c>
      <c r="H10" s="654">
        <f>'３．収支計画(１部門)'!G15</f>
        <v>0</v>
      </c>
      <c r="I10" s="655">
        <f>'３．収支計画(１部門)'!H15</f>
        <v>0</v>
      </c>
      <c r="J10" s="920">
        <f>'３．収支計画(１部門)'!I15</f>
        <v>0</v>
      </c>
      <c r="K10" s="654">
        <f>'３．収支計画(１部門)'!J15</f>
        <v>0</v>
      </c>
      <c r="L10" s="654">
        <f>'３．収支計画(１部門)'!K15</f>
        <v>0</v>
      </c>
      <c r="M10" s="654">
        <f>'３．収支計画(１部門)'!L15</f>
        <v>0</v>
      </c>
      <c r="N10" s="653">
        <f>'３．収支計画(１部門)'!M15</f>
        <v>0</v>
      </c>
    </row>
    <row r="11" spans="2:16" ht="27.75" customHeight="1">
      <c r="B11" s="1222"/>
      <c r="C11" s="1226" t="s">
        <v>379</v>
      </c>
      <c r="D11" s="1227"/>
      <c r="E11" s="549"/>
      <c r="F11" s="550"/>
      <c r="G11" s="550"/>
      <c r="H11" s="550"/>
      <c r="I11" s="551"/>
      <c r="J11" s="549"/>
      <c r="K11" s="550"/>
      <c r="L11" s="550"/>
      <c r="M11" s="550"/>
      <c r="N11" s="551"/>
    </row>
    <row r="12" spans="2:16" ht="27.75" customHeight="1" thickBot="1">
      <c r="B12" s="1223"/>
      <c r="C12" s="781" t="s">
        <v>288</v>
      </c>
      <c r="D12" s="154"/>
      <c r="E12" s="150">
        <f t="shared" ref="E12:H12" si="1">SUM(E4:E11)</f>
        <v>0</v>
      </c>
      <c r="F12" s="2" t="e">
        <f t="shared" si="1"/>
        <v>#DIV/0!</v>
      </c>
      <c r="G12" s="2" t="e">
        <f t="shared" si="1"/>
        <v>#DIV/0!</v>
      </c>
      <c r="H12" s="2" t="e">
        <f t="shared" si="1"/>
        <v>#DIV/0!</v>
      </c>
      <c r="I12" s="3" t="e">
        <f>SUM(I4:I11)</f>
        <v>#DIV/0!</v>
      </c>
      <c r="J12" s="150" t="e">
        <f t="shared" ref="J12:N12" si="2">SUM(J4:J11)</f>
        <v>#DIV/0!</v>
      </c>
      <c r="K12" s="2" t="e">
        <f t="shared" si="2"/>
        <v>#DIV/0!</v>
      </c>
      <c r="L12" s="2" t="e">
        <f t="shared" si="2"/>
        <v>#DIV/0!</v>
      </c>
      <c r="M12" s="2" t="e">
        <f t="shared" si="2"/>
        <v>#DIV/0!</v>
      </c>
      <c r="N12" s="3" t="e">
        <f t="shared" si="2"/>
        <v>#DIV/0!</v>
      </c>
    </row>
    <row r="13" spans="2:16" ht="27.75" customHeight="1" thickTop="1">
      <c r="B13" s="1228" t="s">
        <v>117</v>
      </c>
      <c r="C13" s="1217" t="s">
        <v>286</v>
      </c>
      <c r="D13" s="155" t="s">
        <v>339</v>
      </c>
      <c r="E13" s="656" t="e">
        <f>SUM('３．収支計画(１部門)'!D19:D22)</f>
        <v>#DIV/0!</v>
      </c>
      <c r="F13" s="656" t="e">
        <f>SUM('３．収支計画(１部門)'!E19:E22)</f>
        <v>#DIV/0!</v>
      </c>
      <c r="G13" s="656" t="e">
        <f>SUM('３．収支計画(１部門)'!F19:F22)</f>
        <v>#DIV/0!</v>
      </c>
      <c r="H13" s="656" t="e">
        <f>SUM('３．収支計画(１部門)'!G19:G22)</f>
        <v>#DIV/0!</v>
      </c>
      <c r="I13" s="782" t="e">
        <f>SUM('３．収支計画(１部門)'!H19:H22)</f>
        <v>#DIV/0!</v>
      </c>
      <c r="J13" s="656" t="e">
        <f>SUM('３．収支計画(１部門)'!I19:I22)</f>
        <v>#DIV/0!</v>
      </c>
      <c r="K13" s="656" t="e">
        <f>SUM('３．収支計画(１部門)'!J19:J22)</f>
        <v>#DIV/0!</v>
      </c>
      <c r="L13" s="656" t="e">
        <f>SUM('３．収支計画(１部門)'!K19:K22)</f>
        <v>#DIV/0!</v>
      </c>
      <c r="M13" s="656" t="e">
        <f>SUM('３．収支計画(１部門)'!L19:L22)</f>
        <v>#DIV/0!</v>
      </c>
      <c r="N13" s="782" t="e">
        <f>SUM('３．収支計画(１部門)'!M19:M22)</f>
        <v>#DIV/0!</v>
      </c>
      <c r="P13" s="1" t="s">
        <v>402</v>
      </c>
    </row>
    <row r="14" spans="2:16" ht="27.75" customHeight="1">
      <c r="B14" s="1229"/>
      <c r="C14" s="1218"/>
      <c r="D14" s="153" t="s">
        <v>340</v>
      </c>
      <c r="E14" s="652">
        <f>'３．収支計画(１部門)'!D23</f>
        <v>0</v>
      </c>
      <c r="F14" s="652">
        <f>'３．収支計画(１部門)'!E23</f>
        <v>0</v>
      </c>
      <c r="G14" s="652">
        <f>'３．収支計画(１部門)'!F23</f>
        <v>0</v>
      </c>
      <c r="H14" s="652">
        <f>'３．収支計画(１部門)'!G23</f>
        <v>0</v>
      </c>
      <c r="I14" s="780">
        <f>'３．収支計画(１部門)'!H23</f>
        <v>0</v>
      </c>
      <c r="J14" s="652">
        <f>'３．収支計画(１部門)'!I23</f>
        <v>0</v>
      </c>
      <c r="K14" s="652">
        <f>'３．収支計画(１部門)'!J23</f>
        <v>0</v>
      </c>
      <c r="L14" s="652">
        <f>'３．収支計画(１部門)'!K23</f>
        <v>0</v>
      </c>
      <c r="M14" s="652">
        <f>'３．収支計画(１部門)'!L23</f>
        <v>0</v>
      </c>
      <c r="N14" s="780">
        <f>'３．収支計画(１部門)'!M23</f>
        <v>0</v>
      </c>
      <c r="P14" s="1" t="s">
        <v>403</v>
      </c>
    </row>
    <row r="15" spans="2:16" ht="27.75" customHeight="1">
      <c r="B15" s="1229"/>
      <c r="C15" s="1218"/>
      <c r="D15" s="153" t="s">
        <v>341</v>
      </c>
      <c r="E15" s="652" t="e">
        <f>SUM('３．収支計画(１部門)'!D25:D38)</f>
        <v>#DIV/0!</v>
      </c>
      <c r="F15" s="652" t="e">
        <f>SUM('３．収支計画(１部門)'!E25:E38)</f>
        <v>#DIV/0!</v>
      </c>
      <c r="G15" s="652" t="e">
        <f>SUM('３．収支計画(１部門)'!F25:F38)</f>
        <v>#DIV/0!</v>
      </c>
      <c r="H15" s="652" t="e">
        <f>SUM('３．収支計画(１部門)'!G25:G38)</f>
        <v>#DIV/0!</v>
      </c>
      <c r="I15" s="780" t="e">
        <f>SUM('３．収支計画(１部門)'!H25:H38)</f>
        <v>#DIV/0!</v>
      </c>
      <c r="J15" s="652" t="e">
        <f>SUM('３．収支計画(１部門)'!I25:I38)</f>
        <v>#DIV/0!</v>
      </c>
      <c r="K15" s="652" t="e">
        <f>SUM('３．収支計画(１部門)'!J25:J38)</f>
        <v>#DIV/0!</v>
      </c>
      <c r="L15" s="652" t="e">
        <f>SUM('３．収支計画(１部門)'!K25:K38)</f>
        <v>#DIV/0!</v>
      </c>
      <c r="M15" s="652" t="e">
        <f>SUM('３．収支計画(１部門)'!L25:L38)</f>
        <v>#DIV/0!</v>
      </c>
      <c r="N15" s="780" t="e">
        <f>SUM('３．収支計画(１部門)'!M25:M38)</f>
        <v>#DIV/0!</v>
      </c>
      <c r="P15" s="1" t="s">
        <v>601</v>
      </c>
    </row>
    <row r="16" spans="2:16" ht="27.75" customHeight="1">
      <c r="B16" s="1229"/>
      <c r="C16" s="1218"/>
      <c r="D16" s="153" t="s">
        <v>343</v>
      </c>
      <c r="E16" s="549"/>
      <c r="F16" s="550"/>
      <c r="G16" s="550"/>
      <c r="H16" s="550"/>
      <c r="I16" s="551"/>
      <c r="J16" s="549"/>
      <c r="K16" s="550"/>
      <c r="L16" s="550"/>
      <c r="M16" s="550"/>
      <c r="N16" s="551"/>
      <c r="P16" s="1" t="s">
        <v>393</v>
      </c>
    </row>
    <row r="17" spans="2:16" ht="27.75" customHeight="1">
      <c r="B17" s="1229"/>
      <c r="C17" s="783" t="s">
        <v>118</v>
      </c>
      <c r="D17" s="153" t="s">
        <v>380</v>
      </c>
      <c r="E17" s="652">
        <f>'１２．資金計画'!L20</f>
        <v>0</v>
      </c>
      <c r="F17" s="654">
        <f>'１２．資金計画'!M20</f>
        <v>0</v>
      </c>
      <c r="G17" s="654">
        <f>'１２．資金計画'!N20</f>
        <v>0</v>
      </c>
      <c r="H17" s="654">
        <f>'１２．資金計画'!O20</f>
        <v>0</v>
      </c>
      <c r="I17" s="655">
        <f>'１２．資金計画'!P20</f>
        <v>0</v>
      </c>
      <c r="J17" s="652">
        <f>'１２．資金計画'!Q20</f>
        <v>0</v>
      </c>
      <c r="K17" s="654">
        <f>'１２．資金計画'!R20</f>
        <v>0</v>
      </c>
      <c r="L17" s="654">
        <f>'１２．資金計画'!S20</f>
        <v>0</v>
      </c>
      <c r="M17" s="654">
        <f>'１２．資金計画'!T20</f>
        <v>0</v>
      </c>
      <c r="N17" s="655">
        <f>'１２．資金計画'!U20</f>
        <v>0</v>
      </c>
      <c r="P17" s="1" t="s">
        <v>404</v>
      </c>
    </row>
    <row r="18" spans="2:16" ht="27.75" customHeight="1">
      <c r="B18" s="1229"/>
      <c r="C18" s="1217" t="s">
        <v>119</v>
      </c>
      <c r="D18" s="153" t="s">
        <v>120</v>
      </c>
      <c r="E18" s="549"/>
      <c r="F18" s="550"/>
      <c r="G18" s="550"/>
      <c r="H18" s="550"/>
      <c r="I18" s="551"/>
      <c r="J18" s="549"/>
      <c r="K18" s="550"/>
      <c r="L18" s="550"/>
      <c r="M18" s="550"/>
      <c r="N18" s="551"/>
      <c r="P18" s="1" t="s">
        <v>394</v>
      </c>
    </row>
    <row r="19" spans="2:16" ht="27.75" customHeight="1">
      <c r="B19" s="1229"/>
      <c r="C19" s="1218"/>
      <c r="D19" s="153" t="s">
        <v>121</v>
      </c>
      <c r="E19" s="549"/>
      <c r="F19" s="550"/>
      <c r="G19" s="550"/>
      <c r="H19" s="550"/>
      <c r="I19" s="551"/>
      <c r="J19" s="549"/>
      <c r="K19" s="550"/>
      <c r="L19" s="550"/>
      <c r="M19" s="550"/>
      <c r="N19" s="551"/>
      <c r="P19" s="1" t="s">
        <v>395</v>
      </c>
    </row>
    <row r="20" spans="2:16" ht="27.75" customHeight="1">
      <c r="B20" s="1229"/>
      <c r="C20" s="1218"/>
      <c r="D20" s="153" t="s">
        <v>349</v>
      </c>
      <c r="E20" s="549"/>
      <c r="F20" s="550"/>
      <c r="G20" s="550"/>
      <c r="H20" s="550"/>
      <c r="I20" s="551"/>
      <c r="J20" s="549"/>
      <c r="K20" s="550"/>
      <c r="L20" s="550"/>
      <c r="M20" s="550"/>
      <c r="N20" s="551"/>
      <c r="P20" s="1" t="s">
        <v>396</v>
      </c>
    </row>
    <row r="21" spans="2:16" ht="27.75" customHeight="1" thickBot="1">
      <c r="B21" s="1230"/>
      <c r="C21" s="781" t="s">
        <v>289</v>
      </c>
      <c r="D21" s="154"/>
      <c r="E21" s="150" t="e">
        <f t="shared" ref="E21:N21" si="3">SUM(E13:E20)</f>
        <v>#DIV/0!</v>
      </c>
      <c r="F21" s="2" t="e">
        <f t="shared" si="3"/>
        <v>#DIV/0!</v>
      </c>
      <c r="G21" s="2" t="e">
        <f t="shared" si="3"/>
        <v>#DIV/0!</v>
      </c>
      <c r="H21" s="2" t="e">
        <f t="shared" si="3"/>
        <v>#DIV/0!</v>
      </c>
      <c r="I21" s="3" t="e">
        <f t="shared" si="3"/>
        <v>#DIV/0!</v>
      </c>
      <c r="J21" s="150" t="e">
        <f t="shared" si="3"/>
        <v>#DIV/0!</v>
      </c>
      <c r="K21" s="2" t="e">
        <f t="shared" si="3"/>
        <v>#DIV/0!</v>
      </c>
      <c r="L21" s="2" t="e">
        <f t="shared" si="3"/>
        <v>#DIV/0!</v>
      </c>
      <c r="M21" s="2" t="e">
        <f t="shared" si="3"/>
        <v>#DIV/0!</v>
      </c>
      <c r="N21" s="3" t="e">
        <f t="shared" si="3"/>
        <v>#DIV/0!</v>
      </c>
    </row>
    <row r="22" spans="2:16" ht="27.75" customHeight="1" thickTop="1" thickBot="1">
      <c r="B22" s="148" t="s">
        <v>287</v>
      </c>
      <c r="C22" s="148"/>
      <c r="D22" s="156"/>
      <c r="E22" s="16" t="e">
        <f t="shared" ref="E22:N22" si="4">E12-E21</f>
        <v>#DIV/0!</v>
      </c>
      <c r="F22" s="4" t="e">
        <f t="shared" si="4"/>
        <v>#DIV/0!</v>
      </c>
      <c r="G22" s="4" t="e">
        <f t="shared" si="4"/>
        <v>#DIV/0!</v>
      </c>
      <c r="H22" s="4" t="e">
        <f t="shared" si="4"/>
        <v>#DIV/0!</v>
      </c>
      <c r="I22" s="5" t="e">
        <f t="shared" si="4"/>
        <v>#DIV/0!</v>
      </c>
      <c r="J22" s="16" t="e">
        <f t="shared" si="4"/>
        <v>#DIV/0!</v>
      </c>
      <c r="K22" s="4" t="e">
        <f t="shared" si="4"/>
        <v>#DIV/0!</v>
      </c>
      <c r="L22" s="4" t="e">
        <f t="shared" si="4"/>
        <v>#DIV/0!</v>
      </c>
      <c r="M22" s="4" t="e">
        <f t="shared" si="4"/>
        <v>#DIV/0!</v>
      </c>
      <c r="N22" s="5" t="e">
        <f t="shared" si="4"/>
        <v>#DIV/0!</v>
      </c>
    </row>
    <row r="23" spans="2:16" ht="27.75" customHeight="1">
      <c r="P23" s="1" t="s">
        <v>397</v>
      </c>
    </row>
    <row r="24" spans="2:16" ht="15" customHeight="1">
      <c r="B24" s="1" t="s">
        <v>290</v>
      </c>
    </row>
  </sheetData>
  <mergeCells count="8">
    <mergeCell ref="C18:C20"/>
    <mergeCell ref="C10:D10"/>
    <mergeCell ref="B4:B12"/>
    <mergeCell ref="C5:C7"/>
    <mergeCell ref="C8:C9"/>
    <mergeCell ref="C11:D11"/>
    <mergeCell ref="C13:C16"/>
    <mergeCell ref="B13:B21"/>
  </mergeCells>
  <phoneticPr fontId="2"/>
  <pageMargins left="0.78740157480314965" right="0.78740157480314965" top="0.78740157480314965" bottom="0.78740157480314965" header="0" footer="0"/>
  <pageSetup paperSize="9" scale="7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P24"/>
  <sheetViews>
    <sheetView zoomScale="85" zoomScaleNormal="85" workbookViewId="0">
      <selection activeCell="H9" sqref="H9"/>
    </sheetView>
  </sheetViews>
  <sheetFormatPr defaultColWidth="9" defaultRowHeight="13"/>
  <cols>
    <col min="1" max="1" width="3.36328125" style="1" customWidth="1"/>
    <col min="2" max="2" width="4" style="1" customWidth="1"/>
    <col min="3" max="3" width="4.7265625" style="1" customWidth="1"/>
    <col min="4" max="4" width="18.36328125" style="1" customWidth="1"/>
    <col min="5" max="14" width="12.08984375" style="1" customWidth="1"/>
    <col min="15" max="15" width="3" style="1" customWidth="1"/>
    <col min="16" max="16384" width="9" style="1"/>
  </cols>
  <sheetData>
    <row r="1" spans="2:16" ht="21">
      <c r="B1" s="14" t="s">
        <v>534</v>
      </c>
      <c r="E1" s="367"/>
      <c r="F1" s="367"/>
      <c r="J1" s="367"/>
      <c r="K1" s="367"/>
      <c r="P1" s="367" t="s">
        <v>398</v>
      </c>
    </row>
    <row r="2" spans="2:16" ht="13.5" thickBot="1"/>
    <row r="3" spans="2:16" ht="24" customHeight="1" thickBot="1">
      <c r="B3" s="42"/>
      <c r="C3" s="38"/>
      <c r="D3" s="151"/>
      <c r="E3" s="142" t="s">
        <v>112</v>
      </c>
      <c r="F3" s="39" t="s">
        <v>113</v>
      </c>
      <c r="G3" s="39" t="s">
        <v>114</v>
      </c>
      <c r="H3" s="39" t="s">
        <v>115</v>
      </c>
      <c r="I3" s="41" t="s">
        <v>408</v>
      </c>
      <c r="J3" s="142" t="s">
        <v>496</v>
      </c>
      <c r="K3" s="39" t="s">
        <v>497</v>
      </c>
      <c r="L3" s="39" t="s">
        <v>498</v>
      </c>
      <c r="M3" s="39" t="s">
        <v>499</v>
      </c>
      <c r="N3" s="41" t="s">
        <v>500</v>
      </c>
    </row>
    <row r="4" spans="2:16" ht="27.75" customHeight="1">
      <c r="B4" s="1236" t="s">
        <v>116</v>
      </c>
      <c r="C4" s="145" t="s">
        <v>334</v>
      </c>
      <c r="D4" s="152"/>
      <c r="E4" s="548"/>
      <c r="F4" s="146" t="e">
        <f>E22</f>
        <v>#DIV/0!</v>
      </c>
      <c r="G4" s="146" t="e">
        <f t="shared" ref="G4:N4" si="0">F22</f>
        <v>#DIV/0!</v>
      </c>
      <c r="H4" s="146" t="e">
        <f t="shared" si="0"/>
        <v>#DIV/0!</v>
      </c>
      <c r="I4" s="147" t="e">
        <f t="shared" si="0"/>
        <v>#DIV/0!</v>
      </c>
      <c r="J4" s="146" t="e">
        <f t="shared" si="0"/>
        <v>#DIV/0!</v>
      </c>
      <c r="K4" s="146" t="e">
        <f t="shared" si="0"/>
        <v>#DIV/0!</v>
      </c>
      <c r="L4" s="146" t="e">
        <f t="shared" si="0"/>
        <v>#DIV/0!</v>
      </c>
      <c r="M4" s="146" t="e">
        <f t="shared" si="0"/>
        <v>#DIV/0!</v>
      </c>
      <c r="N4" s="147" t="e">
        <f t="shared" si="0"/>
        <v>#DIV/0!</v>
      </c>
      <c r="P4" s="1" t="s">
        <v>392</v>
      </c>
    </row>
    <row r="5" spans="2:16" ht="27.75" customHeight="1">
      <c r="B5" s="1217"/>
      <c r="C5" s="1231" t="s">
        <v>285</v>
      </c>
      <c r="D5" s="153" t="s">
        <v>348</v>
      </c>
      <c r="E5" s="652">
        <f>SUM('３．収支計画（部門別）'!D11:D14)</f>
        <v>0</v>
      </c>
      <c r="F5" s="652">
        <f>SUM('３．収支計画（部門別）'!E11:E14)</f>
        <v>0</v>
      </c>
      <c r="G5" s="652">
        <f>SUM('３．収支計画（部門別）'!F11:F14)</f>
        <v>0</v>
      </c>
      <c r="H5" s="652">
        <f>SUM('３．収支計画（部門別）'!G11:G14)</f>
        <v>0</v>
      </c>
      <c r="I5" s="653">
        <f>SUM('３．収支計画（部門別）'!H11:H14)</f>
        <v>0</v>
      </c>
      <c r="J5" s="652">
        <f>SUM('３．収支計画（部門別）'!I11:I14)</f>
        <v>0</v>
      </c>
      <c r="K5" s="652">
        <f>SUM('３．収支計画（部門別）'!J11:J14)</f>
        <v>0</v>
      </c>
      <c r="L5" s="652">
        <f>SUM('３．収支計画（部門別）'!K11:K14)</f>
        <v>0</v>
      </c>
      <c r="M5" s="652">
        <f>SUM('３．収支計画（部門別）'!L11:L14)</f>
        <v>0</v>
      </c>
      <c r="N5" s="653">
        <f>SUM('３．収支計画（部門別）'!M11:M14)</f>
        <v>0</v>
      </c>
      <c r="P5" s="1" t="s">
        <v>399</v>
      </c>
    </row>
    <row r="6" spans="2:16" ht="27.75" customHeight="1">
      <c r="B6" s="1217"/>
      <c r="C6" s="1232"/>
      <c r="D6" s="153" t="s">
        <v>335</v>
      </c>
      <c r="E6" s="652">
        <f>'３．収支計画（部門別）'!D15</f>
        <v>0</v>
      </c>
      <c r="F6" s="654">
        <f>'３．収支計画（部門別）'!E15</f>
        <v>0</v>
      </c>
      <c r="G6" s="654">
        <f>'３．収支計画（部門別）'!F15</f>
        <v>0</v>
      </c>
      <c r="H6" s="654">
        <f>'３．収支計画（部門別）'!G15</f>
        <v>0</v>
      </c>
      <c r="I6" s="655">
        <f>'３．収支計画（部門別）'!H15</f>
        <v>0</v>
      </c>
      <c r="J6" s="652">
        <f>'３．収支計画（部門別）'!I15</f>
        <v>0</v>
      </c>
      <c r="K6" s="654">
        <f>'３．収支計画（部門別）'!J15</f>
        <v>0</v>
      </c>
      <c r="L6" s="654">
        <f>'３．収支計画（部門別）'!K15</f>
        <v>0</v>
      </c>
      <c r="M6" s="654">
        <f>'３．収支計画（部門別）'!L15</f>
        <v>0</v>
      </c>
      <c r="N6" s="655">
        <f>'３．収支計画（部門別）'!M15</f>
        <v>0</v>
      </c>
      <c r="P6" s="1" t="s">
        <v>400</v>
      </c>
    </row>
    <row r="7" spans="2:16" ht="27.75" customHeight="1">
      <c r="B7" s="1217"/>
      <c r="C7" s="1232"/>
      <c r="D7" s="153" t="s">
        <v>344</v>
      </c>
      <c r="E7" s="652">
        <f>'３．収支計画（部門別）'!D16</f>
        <v>0</v>
      </c>
      <c r="F7" s="654">
        <f>'３．収支計画（部門別）'!E16</f>
        <v>0</v>
      </c>
      <c r="G7" s="654">
        <f>'３．収支計画（部門別）'!F16</f>
        <v>0</v>
      </c>
      <c r="H7" s="654">
        <f>'３．収支計画（部門別）'!G16</f>
        <v>0</v>
      </c>
      <c r="I7" s="655">
        <f>'３．収支計画（部門別）'!H16</f>
        <v>0</v>
      </c>
      <c r="J7" s="652">
        <f>'３．収支計画（部門別）'!I16</f>
        <v>0</v>
      </c>
      <c r="K7" s="654">
        <f>'３．収支計画（部門別）'!J16</f>
        <v>0</v>
      </c>
      <c r="L7" s="654">
        <f>'３．収支計画（部門別）'!K16</f>
        <v>0</v>
      </c>
      <c r="M7" s="654">
        <f>'３．収支計画（部門別）'!L16</f>
        <v>0</v>
      </c>
      <c r="N7" s="655">
        <f>'３．収支計画（部門別）'!M16</f>
        <v>0</v>
      </c>
      <c r="P7" s="1" t="s">
        <v>401</v>
      </c>
    </row>
    <row r="8" spans="2:16" ht="27.75" customHeight="1">
      <c r="B8" s="1217"/>
      <c r="C8" s="1231" t="s">
        <v>345</v>
      </c>
      <c r="D8" s="153" t="s">
        <v>346</v>
      </c>
      <c r="E8" s="549"/>
      <c r="F8" s="550"/>
      <c r="G8" s="550"/>
      <c r="H8" s="550"/>
      <c r="I8" s="551"/>
      <c r="J8" s="549"/>
      <c r="K8" s="550"/>
      <c r="L8" s="550"/>
      <c r="M8" s="550"/>
      <c r="N8" s="551"/>
    </row>
    <row r="9" spans="2:16" ht="27.75" customHeight="1">
      <c r="B9" s="1217"/>
      <c r="C9" s="1232"/>
      <c r="D9" s="153" t="s">
        <v>347</v>
      </c>
      <c r="E9" s="549"/>
      <c r="F9" s="550"/>
      <c r="G9" s="550"/>
      <c r="H9" s="550"/>
      <c r="I9" s="551"/>
      <c r="J9" s="549"/>
      <c r="K9" s="550"/>
      <c r="L9" s="550"/>
      <c r="M9" s="550"/>
      <c r="N9" s="551"/>
    </row>
    <row r="10" spans="2:16" ht="27.75" customHeight="1">
      <c r="B10" s="1217"/>
      <c r="C10" s="1239" t="s">
        <v>604</v>
      </c>
      <c r="D10" s="1220"/>
      <c r="E10" s="652">
        <f>'３．収支計画（部門別）'!D17</f>
        <v>0</v>
      </c>
      <c r="F10" s="654">
        <f>'３．収支計画（部門別）'!E17</f>
        <v>0</v>
      </c>
      <c r="G10" s="654">
        <f>'３．収支計画（部門別）'!F17</f>
        <v>0</v>
      </c>
      <c r="H10" s="654">
        <f>'３．収支計画（部門別）'!G17</f>
        <v>0</v>
      </c>
      <c r="I10" s="655">
        <f>'３．収支計画（部門別）'!H17</f>
        <v>0</v>
      </c>
      <c r="J10" s="920">
        <f>'３．収支計画（部門別）'!I17</f>
        <v>0</v>
      </c>
      <c r="K10" s="654">
        <f>'３．収支計画（部門別）'!J17</f>
        <v>0</v>
      </c>
      <c r="L10" s="654">
        <f>'３．収支計画（部門別）'!K17</f>
        <v>0</v>
      </c>
      <c r="M10" s="654">
        <f>'３．収支計画（部門別）'!L17</f>
        <v>0</v>
      </c>
      <c r="N10" s="655">
        <f>'３．収支計画（部門別）'!M17</f>
        <v>0</v>
      </c>
    </row>
    <row r="11" spans="2:16" ht="27.75" customHeight="1">
      <c r="B11" s="1217"/>
      <c r="C11" s="1238" t="s">
        <v>379</v>
      </c>
      <c r="D11" s="1227"/>
      <c r="E11" s="549"/>
      <c r="F11" s="550"/>
      <c r="G11" s="550"/>
      <c r="H11" s="550"/>
      <c r="I11" s="551"/>
      <c r="J11" s="549"/>
      <c r="K11" s="550"/>
      <c r="L11" s="550"/>
      <c r="M11" s="550"/>
      <c r="N11" s="551"/>
    </row>
    <row r="12" spans="2:16" ht="27.75" customHeight="1" thickBot="1">
      <c r="B12" s="1237"/>
      <c r="C12" s="139" t="s">
        <v>288</v>
      </c>
      <c r="D12" s="154"/>
      <c r="E12" s="150">
        <f>SUM(E4:E11)</f>
        <v>0</v>
      </c>
      <c r="F12" s="2" t="e">
        <f t="shared" ref="F12:I12" si="1">SUM(F4:F11)</f>
        <v>#DIV/0!</v>
      </c>
      <c r="G12" s="2" t="e">
        <f t="shared" si="1"/>
        <v>#DIV/0!</v>
      </c>
      <c r="H12" s="2" t="e">
        <f t="shared" si="1"/>
        <v>#DIV/0!</v>
      </c>
      <c r="I12" s="3" t="e">
        <f t="shared" si="1"/>
        <v>#DIV/0!</v>
      </c>
      <c r="J12" s="150" t="e">
        <f t="shared" ref="J12:N12" si="2">SUM(J4:J11)</f>
        <v>#DIV/0!</v>
      </c>
      <c r="K12" s="2" t="e">
        <f t="shared" si="2"/>
        <v>#DIV/0!</v>
      </c>
      <c r="L12" s="2" t="e">
        <f t="shared" si="2"/>
        <v>#DIV/0!</v>
      </c>
      <c r="M12" s="2" t="e">
        <f t="shared" si="2"/>
        <v>#DIV/0!</v>
      </c>
      <c r="N12" s="3" t="e">
        <f t="shared" si="2"/>
        <v>#DIV/0!</v>
      </c>
    </row>
    <row r="13" spans="2:16" ht="27.75" customHeight="1" thickTop="1">
      <c r="B13" s="1217" t="s">
        <v>117</v>
      </c>
      <c r="C13" s="1234" t="s">
        <v>286</v>
      </c>
      <c r="D13" s="155" t="s">
        <v>339</v>
      </c>
      <c r="E13" s="656" t="e">
        <f>SUM('３．収支計画（部門別）'!D19:D22)</f>
        <v>#DIV/0!</v>
      </c>
      <c r="F13" s="657" t="e">
        <f>SUM('３．収支計画（部門別）'!E19:E22)</f>
        <v>#DIV/0!</v>
      </c>
      <c r="G13" s="657" t="e">
        <f>SUM('３．収支計画（部門別）'!F19:F22)</f>
        <v>#DIV/0!</v>
      </c>
      <c r="H13" s="657" t="e">
        <f>SUM('３．収支計画（部門別）'!G19:G22)</f>
        <v>#DIV/0!</v>
      </c>
      <c r="I13" s="658" t="e">
        <f>SUM('３．収支計画（部門別）'!H19:H22)</f>
        <v>#DIV/0!</v>
      </c>
      <c r="J13" s="656" t="e">
        <f>SUM('３．収支計画（部門別）'!I19:I22)</f>
        <v>#DIV/0!</v>
      </c>
      <c r="K13" s="657" t="e">
        <f>SUM('３．収支計画（部門別）'!J19:J22)</f>
        <v>#DIV/0!</v>
      </c>
      <c r="L13" s="657" t="e">
        <f>SUM('３．収支計画（部門別）'!K19:K22)</f>
        <v>#DIV/0!</v>
      </c>
      <c r="M13" s="657" t="e">
        <f>SUM('３．収支計画（部門別）'!L19:L22)</f>
        <v>#DIV/0!</v>
      </c>
      <c r="N13" s="658" t="e">
        <f>SUM('３．収支計画（部門別）'!M19:M22)</f>
        <v>#DIV/0!</v>
      </c>
      <c r="P13" s="1" t="s">
        <v>402</v>
      </c>
    </row>
    <row r="14" spans="2:16" ht="27.75" customHeight="1">
      <c r="B14" s="1218"/>
      <c r="C14" s="1235"/>
      <c r="D14" s="153" t="s">
        <v>340</v>
      </c>
      <c r="E14" s="652">
        <f>'３．収支計画（部門別）'!D23</f>
        <v>0</v>
      </c>
      <c r="F14" s="654">
        <f>'３．収支計画（部門別）'!E23</f>
        <v>0</v>
      </c>
      <c r="G14" s="654">
        <f>'３．収支計画（部門別）'!F23</f>
        <v>0</v>
      </c>
      <c r="H14" s="654">
        <f>'３．収支計画（部門別）'!G23</f>
        <v>0</v>
      </c>
      <c r="I14" s="655">
        <f>'３．収支計画（部門別）'!H23</f>
        <v>0</v>
      </c>
      <c r="J14" s="652">
        <f>'３．収支計画（部門別）'!I23</f>
        <v>0</v>
      </c>
      <c r="K14" s="654">
        <f>'３．収支計画（部門別）'!J23</f>
        <v>0</v>
      </c>
      <c r="L14" s="654">
        <f>'３．収支計画（部門別）'!K23</f>
        <v>0</v>
      </c>
      <c r="M14" s="654">
        <f>'３．収支計画（部門別）'!L23</f>
        <v>0</v>
      </c>
      <c r="N14" s="655">
        <f>'３．収支計画（部門別）'!M23</f>
        <v>0</v>
      </c>
      <c r="P14" s="1" t="s">
        <v>403</v>
      </c>
    </row>
    <row r="15" spans="2:16" ht="27.75" customHeight="1">
      <c r="B15" s="1218"/>
      <c r="C15" s="1235"/>
      <c r="D15" s="153" t="s">
        <v>341</v>
      </c>
      <c r="E15" s="652">
        <f>SUM('３．収支計画（部門別）'!D25:D38)</f>
        <v>0</v>
      </c>
      <c r="F15" s="654">
        <f>SUM('３．収支計画（部門別）'!E25:E38)</f>
        <v>0</v>
      </c>
      <c r="G15" s="654">
        <f>SUM('３．収支計画（部門別）'!F25:F38)</f>
        <v>0</v>
      </c>
      <c r="H15" s="654">
        <f>SUM('３．収支計画（部門別）'!G25:G38)</f>
        <v>0</v>
      </c>
      <c r="I15" s="655">
        <f>SUM('３．収支計画（部門別）'!H25:H38)</f>
        <v>0</v>
      </c>
      <c r="J15" s="652">
        <f>SUM('３．収支計画（部門別）'!I25:I38)</f>
        <v>0</v>
      </c>
      <c r="K15" s="654">
        <f>SUM('３．収支計画（部門別）'!J25:J38)</f>
        <v>0</v>
      </c>
      <c r="L15" s="654">
        <f>SUM('３．収支計画（部門別）'!K25:K38)</f>
        <v>0</v>
      </c>
      <c r="M15" s="654">
        <f>SUM('３．収支計画（部門別）'!L25:L38)</f>
        <v>0</v>
      </c>
      <c r="N15" s="655">
        <f>SUM('３．収支計画（部門別）'!M25:M38)</f>
        <v>0</v>
      </c>
      <c r="P15" s="1" t="s">
        <v>601</v>
      </c>
    </row>
    <row r="16" spans="2:16" ht="27.75" customHeight="1">
      <c r="B16" s="1218"/>
      <c r="C16" s="1235"/>
      <c r="D16" s="153" t="s">
        <v>343</v>
      </c>
      <c r="E16" s="549"/>
      <c r="F16" s="550"/>
      <c r="G16" s="550"/>
      <c r="H16" s="550"/>
      <c r="I16" s="551"/>
      <c r="J16" s="549"/>
      <c r="K16" s="550"/>
      <c r="L16" s="550"/>
      <c r="M16" s="550"/>
      <c r="N16" s="551"/>
      <c r="P16" s="1" t="s">
        <v>393</v>
      </c>
    </row>
    <row r="17" spans="2:16" ht="27.75" customHeight="1">
      <c r="B17" s="1218"/>
      <c r="C17" s="640" t="s">
        <v>118</v>
      </c>
      <c r="D17" s="153" t="s">
        <v>380</v>
      </c>
      <c r="E17" s="652">
        <f>'１２．資金計画'!L20</f>
        <v>0</v>
      </c>
      <c r="F17" s="654">
        <f>'１２．資金計画'!M20</f>
        <v>0</v>
      </c>
      <c r="G17" s="654">
        <f>'１２．資金計画'!N20</f>
        <v>0</v>
      </c>
      <c r="H17" s="654">
        <f>'１２．資金計画'!O20</f>
        <v>0</v>
      </c>
      <c r="I17" s="655">
        <f>'１２．資金計画'!P20</f>
        <v>0</v>
      </c>
      <c r="J17" s="652">
        <f>'１２．資金計画'!Q20</f>
        <v>0</v>
      </c>
      <c r="K17" s="654">
        <f>'１２．資金計画'!R20</f>
        <v>0</v>
      </c>
      <c r="L17" s="654">
        <f>'１２．資金計画'!S20</f>
        <v>0</v>
      </c>
      <c r="M17" s="654">
        <f>'１２．資金計画'!T20</f>
        <v>0</v>
      </c>
      <c r="N17" s="655">
        <f>'１２．資金計画'!U20</f>
        <v>0</v>
      </c>
      <c r="P17" s="1" t="s">
        <v>404</v>
      </c>
    </row>
    <row r="18" spans="2:16" ht="27.75" customHeight="1">
      <c r="B18" s="1218"/>
      <c r="C18" s="1234" t="s">
        <v>119</v>
      </c>
      <c r="D18" s="153" t="s">
        <v>120</v>
      </c>
      <c r="E18" s="549"/>
      <c r="F18" s="550"/>
      <c r="G18" s="550"/>
      <c r="H18" s="550"/>
      <c r="I18" s="551"/>
      <c r="J18" s="549"/>
      <c r="K18" s="550"/>
      <c r="L18" s="550"/>
      <c r="M18" s="550"/>
      <c r="N18" s="551"/>
      <c r="P18" s="1" t="s">
        <v>394</v>
      </c>
    </row>
    <row r="19" spans="2:16" ht="27.75" customHeight="1">
      <c r="B19" s="1218"/>
      <c r="C19" s="1235"/>
      <c r="D19" s="153" t="s">
        <v>121</v>
      </c>
      <c r="E19" s="549"/>
      <c r="F19" s="550"/>
      <c r="G19" s="550"/>
      <c r="H19" s="550"/>
      <c r="I19" s="551"/>
      <c r="J19" s="549"/>
      <c r="K19" s="550"/>
      <c r="L19" s="550"/>
      <c r="M19" s="550"/>
      <c r="N19" s="551"/>
      <c r="P19" s="1" t="s">
        <v>395</v>
      </c>
    </row>
    <row r="20" spans="2:16" ht="27.75" customHeight="1">
      <c r="B20" s="1218"/>
      <c r="C20" s="1235"/>
      <c r="D20" s="153" t="s">
        <v>349</v>
      </c>
      <c r="E20" s="549"/>
      <c r="F20" s="550"/>
      <c r="G20" s="550"/>
      <c r="H20" s="550"/>
      <c r="I20" s="551"/>
      <c r="J20" s="549"/>
      <c r="K20" s="550"/>
      <c r="L20" s="550"/>
      <c r="M20" s="550"/>
      <c r="N20" s="551"/>
      <c r="P20" s="1" t="s">
        <v>396</v>
      </c>
    </row>
    <row r="21" spans="2:16" ht="27.75" customHeight="1" thickBot="1">
      <c r="B21" s="1233"/>
      <c r="C21" s="139" t="s">
        <v>289</v>
      </c>
      <c r="D21" s="154"/>
      <c r="E21" s="845" t="e">
        <f>SUM(E13:E20)</f>
        <v>#DIV/0!</v>
      </c>
      <c r="F21" s="2" t="e">
        <f t="shared" ref="F21:N21" si="3">SUM(F13:F20)</f>
        <v>#DIV/0!</v>
      </c>
      <c r="G21" s="2" t="e">
        <f t="shared" si="3"/>
        <v>#DIV/0!</v>
      </c>
      <c r="H21" s="2" t="e">
        <f t="shared" si="3"/>
        <v>#DIV/0!</v>
      </c>
      <c r="I21" s="3" t="e">
        <f t="shared" si="3"/>
        <v>#DIV/0!</v>
      </c>
      <c r="J21" s="150" t="e">
        <f t="shared" si="3"/>
        <v>#DIV/0!</v>
      </c>
      <c r="K21" s="2" t="e">
        <f t="shared" si="3"/>
        <v>#DIV/0!</v>
      </c>
      <c r="L21" s="2" t="e">
        <f t="shared" si="3"/>
        <v>#DIV/0!</v>
      </c>
      <c r="M21" s="2" t="e">
        <f t="shared" si="3"/>
        <v>#DIV/0!</v>
      </c>
      <c r="N21" s="3" t="e">
        <f t="shared" si="3"/>
        <v>#DIV/0!</v>
      </c>
    </row>
    <row r="22" spans="2:16" ht="27.75" customHeight="1" thickTop="1" thickBot="1">
      <c r="B22" s="148" t="s">
        <v>287</v>
      </c>
      <c r="C22" s="149"/>
      <c r="D22" s="156"/>
      <c r="E22" s="16" t="e">
        <f t="shared" ref="E22:N22" si="4">E12-E21</f>
        <v>#DIV/0!</v>
      </c>
      <c r="F22" s="4" t="e">
        <f t="shared" si="4"/>
        <v>#DIV/0!</v>
      </c>
      <c r="G22" s="4" t="e">
        <f t="shared" si="4"/>
        <v>#DIV/0!</v>
      </c>
      <c r="H22" s="4" t="e">
        <f t="shared" si="4"/>
        <v>#DIV/0!</v>
      </c>
      <c r="I22" s="5" t="e">
        <f t="shared" si="4"/>
        <v>#DIV/0!</v>
      </c>
      <c r="J22" s="16" t="e">
        <f t="shared" si="4"/>
        <v>#DIV/0!</v>
      </c>
      <c r="K22" s="4" t="e">
        <f t="shared" si="4"/>
        <v>#DIV/0!</v>
      </c>
      <c r="L22" s="4" t="e">
        <f t="shared" si="4"/>
        <v>#DIV/0!</v>
      </c>
      <c r="M22" s="4" t="e">
        <f t="shared" si="4"/>
        <v>#DIV/0!</v>
      </c>
      <c r="N22" s="5" t="e">
        <f t="shared" si="4"/>
        <v>#DIV/0!</v>
      </c>
      <c r="P22" s="1" t="s">
        <v>397</v>
      </c>
    </row>
    <row r="23" spans="2:16" ht="15" customHeight="1"/>
    <row r="24" spans="2:16">
      <c r="B24" s="1" t="s">
        <v>290</v>
      </c>
    </row>
  </sheetData>
  <mergeCells count="8">
    <mergeCell ref="C5:C7"/>
    <mergeCell ref="C8:C9"/>
    <mergeCell ref="B13:B21"/>
    <mergeCell ref="C13:C16"/>
    <mergeCell ref="C18:C20"/>
    <mergeCell ref="B4:B12"/>
    <mergeCell ref="C11:D11"/>
    <mergeCell ref="C10:D10"/>
  </mergeCells>
  <phoneticPr fontId="2"/>
  <pageMargins left="0.78740157480314965" right="0.78740157480314965" top="0.78740157480314965" bottom="0.78740157480314965" header="0" footer="0"/>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O40"/>
  <sheetViews>
    <sheetView topLeftCell="A4" workbookViewId="0">
      <selection activeCell="O8" sqref="O8"/>
    </sheetView>
  </sheetViews>
  <sheetFormatPr defaultColWidth="9" defaultRowHeight="13"/>
  <cols>
    <col min="1" max="1" width="3.08984375" style="27" customWidth="1"/>
    <col min="2" max="2" width="4" style="27" customWidth="1"/>
    <col min="3" max="3" width="3.36328125" style="27" customWidth="1"/>
    <col min="4" max="4" width="9.6328125" style="27" customWidth="1"/>
    <col min="5" max="6" width="7" style="27" customWidth="1"/>
    <col min="7" max="11" width="13.26953125" style="27" customWidth="1"/>
    <col min="12" max="12" width="14.7265625" style="27" hidden="1" customWidth="1"/>
    <col min="13" max="16384" width="9" style="27"/>
  </cols>
  <sheetData>
    <row r="1" spans="2:11" ht="21">
      <c r="B1" s="26" t="s">
        <v>391</v>
      </c>
    </row>
    <row r="2" spans="2:11" ht="13.5" thickBot="1"/>
    <row r="3" spans="2:11" ht="32.25" customHeight="1" thickBot="1">
      <c r="B3" s="1288"/>
      <c r="C3" s="1289"/>
      <c r="D3" s="1289"/>
      <c r="E3" s="1289"/>
      <c r="F3" s="1290"/>
      <c r="G3" s="57" t="s">
        <v>181</v>
      </c>
      <c r="H3" s="57" t="s">
        <v>182</v>
      </c>
      <c r="I3" s="57" t="s">
        <v>183</v>
      </c>
      <c r="J3" s="57" t="s">
        <v>184</v>
      </c>
      <c r="K3" s="57" t="s">
        <v>185</v>
      </c>
    </row>
    <row r="4" spans="2:11" ht="32.25" customHeight="1">
      <c r="B4" s="1278" t="s">
        <v>186</v>
      </c>
      <c r="C4" s="1291" t="s">
        <v>187</v>
      </c>
      <c r="D4" s="1292"/>
      <c r="E4" s="1292"/>
      <c r="F4" s="1293"/>
      <c r="G4" s="890">
        <v>45</v>
      </c>
      <c r="H4" s="890">
        <f>G8</f>
        <v>52</v>
      </c>
      <c r="I4" s="890">
        <f>H8</f>
        <v>62</v>
      </c>
      <c r="J4" s="890">
        <f>I8</f>
        <v>75</v>
      </c>
      <c r="K4" s="890">
        <f>J8</f>
        <v>80</v>
      </c>
    </row>
    <row r="5" spans="2:11" ht="32.25" customHeight="1">
      <c r="B5" s="1279"/>
      <c r="C5" s="1284" t="s">
        <v>188</v>
      </c>
      <c r="D5" s="1285" t="s">
        <v>189</v>
      </c>
      <c r="E5" s="1273"/>
      <c r="F5" s="1274"/>
      <c r="G5" s="862">
        <v>8</v>
      </c>
      <c r="H5" s="862">
        <v>8</v>
      </c>
      <c r="I5" s="862">
        <v>7</v>
      </c>
      <c r="J5" s="862">
        <v>13</v>
      </c>
      <c r="K5" s="862">
        <v>16</v>
      </c>
    </row>
    <row r="6" spans="2:11" ht="32.25" customHeight="1">
      <c r="B6" s="1279"/>
      <c r="C6" s="1284"/>
      <c r="D6" s="1285" t="s">
        <v>190</v>
      </c>
      <c r="E6" s="1273"/>
      <c r="F6" s="1274"/>
      <c r="G6" s="891">
        <f>G14</f>
        <v>15</v>
      </c>
      <c r="H6" s="891">
        <f>H14</f>
        <v>18</v>
      </c>
      <c r="I6" s="891">
        <f>I14</f>
        <v>20</v>
      </c>
      <c r="J6" s="891">
        <f>J14</f>
        <v>18</v>
      </c>
      <c r="K6" s="891">
        <f>K14</f>
        <v>26</v>
      </c>
    </row>
    <row r="7" spans="2:11" ht="32.25" customHeight="1">
      <c r="B7" s="1279"/>
      <c r="C7" s="1284"/>
      <c r="D7" s="1285" t="s">
        <v>191</v>
      </c>
      <c r="E7" s="1273"/>
      <c r="F7" s="1274"/>
      <c r="G7" s="862">
        <v>0</v>
      </c>
      <c r="H7" s="862">
        <v>0</v>
      </c>
      <c r="I7" s="862">
        <v>0</v>
      </c>
      <c r="J7" s="862">
        <v>0</v>
      </c>
      <c r="K7" s="862">
        <v>0</v>
      </c>
    </row>
    <row r="8" spans="2:11" ht="32.25" customHeight="1">
      <c r="B8" s="1279"/>
      <c r="C8" s="1286" t="s">
        <v>192</v>
      </c>
      <c r="D8" s="1294"/>
      <c r="E8" s="1294"/>
      <c r="F8" s="1295"/>
      <c r="G8" s="892">
        <f>G4-G5+G6+G7</f>
        <v>52</v>
      </c>
      <c r="H8" s="892">
        <f>H4-H5+H6+H7</f>
        <v>62</v>
      </c>
      <c r="I8" s="892">
        <f>I4-I5+I6+I7</f>
        <v>75</v>
      </c>
      <c r="J8" s="892">
        <f>J4-J5+J6+J7</f>
        <v>80</v>
      </c>
      <c r="K8" s="892">
        <f>K4-K5+K6+K7</f>
        <v>90</v>
      </c>
    </row>
    <row r="9" spans="2:11" ht="32.25" customHeight="1" thickBot="1">
      <c r="B9" s="1280"/>
      <c r="C9" s="1275" t="s">
        <v>193</v>
      </c>
      <c r="D9" s="1276"/>
      <c r="E9" s="1276"/>
      <c r="F9" s="1277"/>
      <c r="G9" s="893">
        <f>AVERAGE(G4,G8)</f>
        <v>48.5</v>
      </c>
      <c r="H9" s="893">
        <f>AVERAGE(H4,H8)</f>
        <v>57</v>
      </c>
      <c r="I9" s="893">
        <f>AVERAGE(I4,I8)</f>
        <v>68.5</v>
      </c>
      <c r="J9" s="893">
        <f>AVERAGE(J4,J8)</f>
        <v>77.5</v>
      </c>
      <c r="K9" s="893">
        <f>AVERAGE(K4,K8)</f>
        <v>85</v>
      </c>
    </row>
    <row r="10" spans="2:11" ht="32.25" customHeight="1">
      <c r="B10" s="1278" t="s">
        <v>194</v>
      </c>
      <c r="C10" s="1281" t="s">
        <v>195</v>
      </c>
      <c r="D10" s="1282"/>
      <c r="E10" s="1282"/>
      <c r="F10" s="1283"/>
      <c r="G10" s="894">
        <v>15</v>
      </c>
      <c r="H10" s="894">
        <f>G16</f>
        <v>16</v>
      </c>
      <c r="I10" s="894">
        <f>H16</f>
        <v>16</v>
      </c>
      <c r="J10" s="894">
        <f>I16</f>
        <v>16</v>
      </c>
      <c r="K10" s="894">
        <f>J16</f>
        <v>22</v>
      </c>
    </row>
    <row r="11" spans="2:11" ht="32.25" customHeight="1">
      <c r="B11" s="1279"/>
      <c r="C11" s="1284" t="s">
        <v>188</v>
      </c>
      <c r="D11" s="1285" t="s">
        <v>196</v>
      </c>
      <c r="E11" s="1273"/>
      <c r="F11" s="1274"/>
      <c r="G11" s="862">
        <v>16</v>
      </c>
      <c r="H11" s="862">
        <v>19</v>
      </c>
      <c r="I11" s="862">
        <v>20</v>
      </c>
      <c r="J11" s="862">
        <v>24</v>
      </c>
      <c r="K11" s="862">
        <v>29</v>
      </c>
    </row>
    <row r="12" spans="2:11" ht="32.25" customHeight="1">
      <c r="B12" s="1279"/>
      <c r="C12" s="1284"/>
      <c r="D12" s="1285" t="s">
        <v>197</v>
      </c>
      <c r="E12" s="1273"/>
      <c r="F12" s="1274"/>
      <c r="G12" s="862">
        <v>0</v>
      </c>
      <c r="H12" s="862">
        <v>0</v>
      </c>
      <c r="I12" s="862">
        <v>0</v>
      </c>
      <c r="J12" s="862">
        <v>0</v>
      </c>
      <c r="K12" s="862">
        <v>0</v>
      </c>
    </row>
    <row r="13" spans="2:11" ht="32.25" customHeight="1">
      <c r="B13" s="1279"/>
      <c r="C13" s="1284"/>
      <c r="D13" s="1285" t="s">
        <v>198</v>
      </c>
      <c r="E13" s="1273"/>
      <c r="F13" s="1274"/>
      <c r="G13" s="862">
        <v>0</v>
      </c>
      <c r="H13" s="862">
        <v>1</v>
      </c>
      <c r="I13" s="862">
        <v>0</v>
      </c>
      <c r="J13" s="862">
        <v>0</v>
      </c>
      <c r="K13" s="862">
        <v>0</v>
      </c>
    </row>
    <row r="14" spans="2:11" ht="32.25" customHeight="1">
      <c r="B14" s="1279"/>
      <c r="C14" s="1284"/>
      <c r="D14" s="1285" t="s">
        <v>199</v>
      </c>
      <c r="E14" s="1273"/>
      <c r="F14" s="1274"/>
      <c r="G14" s="862">
        <v>15</v>
      </c>
      <c r="H14" s="862">
        <v>18</v>
      </c>
      <c r="I14" s="862">
        <v>20</v>
      </c>
      <c r="J14" s="862">
        <v>18</v>
      </c>
      <c r="K14" s="862">
        <v>26</v>
      </c>
    </row>
    <row r="15" spans="2:11" ht="32.25" customHeight="1">
      <c r="B15" s="1279"/>
      <c r="C15" s="1284"/>
      <c r="D15" s="1285" t="s">
        <v>200</v>
      </c>
      <c r="E15" s="1273"/>
      <c r="F15" s="1274"/>
      <c r="G15" s="862">
        <v>0</v>
      </c>
      <c r="H15" s="862">
        <v>0</v>
      </c>
      <c r="I15" s="862">
        <v>0</v>
      </c>
      <c r="J15" s="862">
        <v>0</v>
      </c>
      <c r="K15" s="862">
        <v>0</v>
      </c>
    </row>
    <row r="16" spans="2:11" ht="32.25" customHeight="1">
      <c r="B16" s="1279"/>
      <c r="C16" s="1286" t="s">
        <v>201</v>
      </c>
      <c r="D16" s="1273"/>
      <c r="E16" s="1273"/>
      <c r="F16" s="1274"/>
      <c r="G16" s="891">
        <f>G10+G11+G12-G13-G14-G15</f>
        <v>16</v>
      </c>
      <c r="H16" s="891">
        <f>H10+H11+H12-H13-H14-H15</f>
        <v>16</v>
      </c>
      <c r="I16" s="891">
        <f>I10+I11+I12-I13-I14-I15</f>
        <v>16</v>
      </c>
      <c r="J16" s="891">
        <f>J10+J11+J12-J13-J14-J15</f>
        <v>22</v>
      </c>
      <c r="K16" s="891">
        <f>K10+K11+K12-K13-K14-K15</f>
        <v>25</v>
      </c>
    </row>
    <row r="17" spans="2:15" ht="32.25" customHeight="1" thickBot="1">
      <c r="B17" s="1280"/>
      <c r="C17" s="1287" t="s">
        <v>202</v>
      </c>
      <c r="D17" s="1276"/>
      <c r="E17" s="1276"/>
      <c r="F17" s="1277"/>
      <c r="G17" s="895">
        <f>AVERAGE(G10,G16)</f>
        <v>15.5</v>
      </c>
      <c r="H17" s="895">
        <f>AVERAGE(H10,H16)</f>
        <v>16</v>
      </c>
      <c r="I17" s="895">
        <f>AVERAGE(I10,I16)</f>
        <v>16</v>
      </c>
      <c r="J17" s="895">
        <f>AVERAGE(J10,J16)</f>
        <v>19</v>
      </c>
      <c r="K17" s="895">
        <f>AVERAGE(K10,K16)</f>
        <v>23.5</v>
      </c>
    </row>
    <row r="18" spans="2:15" ht="32.25" customHeight="1">
      <c r="B18" s="1260" t="s">
        <v>203</v>
      </c>
      <c r="C18" s="1263" t="s">
        <v>204</v>
      </c>
      <c r="D18" s="1264"/>
      <c r="E18" s="1264"/>
      <c r="F18" s="1265"/>
      <c r="G18" s="896">
        <f>G19+G20</f>
        <v>45</v>
      </c>
      <c r="H18" s="896">
        <f>H19+H20</f>
        <v>53</v>
      </c>
      <c r="I18" s="896">
        <f>I19+I20</f>
        <v>60</v>
      </c>
      <c r="J18" s="896">
        <f>J19+J20</f>
        <v>60</v>
      </c>
      <c r="K18" s="896">
        <f>K19+K20</f>
        <v>72</v>
      </c>
    </row>
    <row r="19" spans="2:15" ht="27" customHeight="1">
      <c r="B19" s="1261"/>
      <c r="C19" s="157"/>
      <c r="D19" s="1266" t="s">
        <v>205</v>
      </c>
      <c r="E19" s="1267"/>
      <c r="F19" s="1268"/>
      <c r="G19" s="863">
        <v>28</v>
      </c>
      <c r="H19" s="863">
        <v>33</v>
      </c>
      <c r="I19" s="863">
        <v>37</v>
      </c>
      <c r="J19" s="863">
        <v>35</v>
      </c>
      <c r="K19" s="863">
        <v>42</v>
      </c>
    </row>
    <row r="20" spans="2:15" ht="27" customHeight="1">
      <c r="B20" s="1261"/>
      <c r="C20" s="158"/>
      <c r="D20" s="1269" t="s">
        <v>206</v>
      </c>
      <c r="E20" s="1270"/>
      <c r="F20" s="1271"/>
      <c r="G20" s="864">
        <v>17</v>
      </c>
      <c r="H20" s="864">
        <v>20</v>
      </c>
      <c r="I20" s="864">
        <v>23</v>
      </c>
      <c r="J20" s="864">
        <v>25</v>
      </c>
      <c r="K20" s="864">
        <v>30</v>
      </c>
    </row>
    <row r="21" spans="2:15" ht="32.25" customHeight="1">
      <c r="B21" s="1261"/>
      <c r="C21" s="1272" t="s">
        <v>207</v>
      </c>
      <c r="D21" s="1273"/>
      <c r="E21" s="1273"/>
      <c r="F21" s="1274"/>
      <c r="G21" s="862">
        <v>3</v>
      </c>
      <c r="H21" s="862">
        <v>3</v>
      </c>
      <c r="I21" s="862">
        <v>5</v>
      </c>
      <c r="J21" s="862">
        <v>5</v>
      </c>
      <c r="K21" s="862">
        <v>5</v>
      </c>
    </row>
    <row r="22" spans="2:15" ht="32.25" customHeight="1">
      <c r="B22" s="1261"/>
      <c r="C22" s="1272" t="s">
        <v>208</v>
      </c>
      <c r="D22" s="1273"/>
      <c r="E22" s="1273"/>
      <c r="F22" s="1274"/>
      <c r="G22" s="862">
        <v>1</v>
      </c>
      <c r="H22" s="862">
        <v>1</v>
      </c>
      <c r="I22" s="862">
        <v>1</v>
      </c>
      <c r="J22" s="862">
        <v>1</v>
      </c>
      <c r="K22" s="862">
        <v>1</v>
      </c>
    </row>
    <row r="23" spans="2:15" ht="32.25" customHeight="1" thickBot="1">
      <c r="B23" s="1262"/>
      <c r="C23" s="1275" t="s">
        <v>209</v>
      </c>
      <c r="D23" s="1276"/>
      <c r="E23" s="1276"/>
      <c r="F23" s="1277"/>
      <c r="G23" s="865">
        <v>28</v>
      </c>
      <c r="H23" s="865">
        <v>33</v>
      </c>
      <c r="I23" s="865">
        <v>37</v>
      </c>
      <c r="J23" s="865">
        <v>35</v>
      </c>
      <c r="K23" s="865">
        <v>42</v>
      </c>
    </row>
    <row r="24" spans="2:15" ht="33" customHeight="1" thickBot="1">
      <c r="G24" s="66"/>
      <c r="H24" s="66"/>
      <c r="I24" s="66"/>
      <c r="J24" s="66"/>
      <c r="K24" s="66"/>
    </row>
    <row r="25" spans="2:15" s="29" customFormat="1" ht="20.25" customHeight="1">
      <c r="B25" s="1250" t="s">
        <v>210</v>
      </c>
      <c r="C25" s="1253" t="s">
        <v>211</v>
      </c>
      <c r="D25" s="1254"/>
      <c r="E25" s="159" t="s">
        <v>212</v>
      </c>
      <c r="F25" s="160" t="s">
        <v>56</v>
      </c>
      <c r="G25" s="866">
        <v>12.5</v>
      </c>
      <c r="H25" s="867">
        <v>12.5</v>
      </c>
      <c r="I25" s="867">
        <v>12.5</v>
      </c>
      <c r="J25" s="867">
        <v>12.5</v>
      </c>
      <c r="K25" s="868">
        <v>12.5</v>
      </c>
      <c r="L25" s="28"/>
      <c r="N25" s="30"/>
      <c r="O25" s="31"/>
    </row>
    <row r="26" spans="2:15" s="29" customFormat="1" ht="20.25" customHeight="1">
      <c r="B26" s="1251"/>
      <c r="C26" s="1255" t="s">
        <v>213</v>
      </c>
      <c r="D26" s="1256"/>
      <c r="E26" s="161" t="s">
        <v>214</v>
      </c>
      <c r="F26" s="162" t="s">
        <v>215</v>
      </c>
      <c r="G26" s="869">
        <v>4.5</v>
      </c>
      <c r="H26" s="870">
        <v>4.5</v>
      </c>
      <c r="I26" s="870">
        <v>4.5</v>
      </c>
      <c r="J26" s="870">
        <v>4.5</v>
      </c>
      <c r="K26" s="871">
        <v>4.5</v>
      </c>
      <c r="L26" s="32"/>
      <c r="N26" s="30"/>
      <c r="O26" s="31"/>
    </row>
    <row r="27" spans="2:15" s="29" customFormat="1" ht="20.25" customHeight="1">
      <c r="B27" s="1251"/>
      <c r="C27" s="1255" t="s">
        <v>216</v>
      </c>
      <c r="D27" s="1256"/>
      <c r="E27" s="161" t="s">
        <v>217</v>
      </c>
      <c r="F27" s="162" t="s">
        <v>218</v>
      </c>
      <c r="G27" s="869">
        <v>3</v>
      </c>
      <c r="H27" s="870">
        <v>3</v>
      </c>
      <c r="I27" s="870">
        <v>3</v>
      </c>
      <c r="J27" s="870">
        <v>3</v>
      </c>
      <c r="K27" s="871">
        <v>3</v>
      </c>
      <c r="L27" s="32"/>
      <c r="N27" s="30"/>
      <c r="O27" s="31"/>
    </row>
    <row r="28" spans="2:15" s="29" customFormat="1" ht="20.25" customHeight="1">
      <c r="B28" s="1251"/>
      <c r="C28" s="1255" t="s">
        <v>219</v>
      </c>
      <c r="D28" s="1256"/>
      <c r="E28" s="161" t="s">
        <v>220</v>
      </c>
      <c r="F28" s="162" t="s">
        <v>221</v>
      </c>
      <c r="G28" s="872">
        <v>8050</v>
      </c>
      <c r="H28" s="873">
        <v>8100</v>
      </c>
      <c r="I28" s="873">
        <v>8100</v>
      </c>
      <c r="J28" s="873">
        <v>8100</v>
      </c>
      <c r="K28" s="874">
        <v>8100</v>
      </c>
      <c r="L28" s="32" t="s">
        <v>222</v>
      </c>
      <c r="N28" s="30"/>
      <c r="O28" s="31"/>
    </row>
    <row r="29" spans="2:15" s="29" customFormat="1" ht="20.25" customHeight="1">
      <c r="B29" s="1251"/>
      <c r="C29" s="1257" t="s">
        <v>223</v>
      </c>
      <c r="D29" s="1256"/>
      <c r="E29" s="163" t="s">
        <v>220</v>
      </c>
      <c r="F29" s="164" t="s">
        <v>224</v>
      </c>
      <c r="G29" s="875">
        <v>392000</v>
      </c>
      <c r="H29" s="876">
        <v>453600</v>
      </c>
      <c r="I29" s="877">
        <v>526500</v>
      </c>
      <c r="J29" s="878">
        <v>599400</v>
      </c>
      <c r="K29" s="879">
        <v>631800</v>
      </c>
      <c r="L29" s="33"/>
      <c r="N29" s="34"/>
      <c r="O29" s="31"/>
    </row>
    <row r="30" spans="2:15" s="29" customFormat="1" ht="20.25" customHeight="1">
      <c r="B30" s="1251"/>
      <c r="C30" s="1257" t="s">
        <v>225</v>
      </c>
      <c r="D30" s="1256"/>
      <c r="E30" s="161" t="s">
        <v>226</v>
      </c>
      <c r="F30" s="162" t="s">
        <v>227</v>
      </c>
      <c r="G30" s="869">
        <v>73</v>
      </c>
      <c r="H30" s="880">
        <v>73</v>
      </c>
      <c r="I30" s="880">
        <v>73</v>
      </c>
      <c r="J30" s="880">
        <v>73</v>
      </c>
      <c r="K30" s="881">
        <v>73</v>
      </c>
      <c r="L30" s="32"/>
      <c r="N30" s="34">
        <v>42.5</v>
      </c>
    </row>
    <row r="31" spans="2:15" s="29" customFormat="1" ht="20.25" customHeight="1" thickBot="1">
      <c r="B31" s="1252"/>
      <c r="C31" s="1258" t="s">
        <v>228</v>
      </c>
      <c r="D31" s="1259"/>
      <c r="E31" s="161" t="s">
        <v>229</v>
      </c>
      <c r="F31" s="164" t="s">
        <v>230</v>
      </c>
      <c r="G31" s="897">
        <f>G29*G30/1000</f>
        <v>28616</v>
      </c>
      <c r="H31" s="898">
        <f>H29*H30/1000</f>
        <v>33112.800000000003</v>
      </c>
      <c r="I31" s="898">
        <f>I29*I30/1000</f>
        <v>38434.5</v>
      </c>
      <c r="J31" s="898">
        <f>J29*J30/1000</f>
        <v>43756.2</v>
      </c>
      <c r="K31" s="899">
        <f>K29*K30/1000</f>
        <v>46121.4</v>
      </c>
      <c r="L31" s="35"/>
      <c r="N31" s="34"/>
    </row>
    <row r="32" spans="2:15" s="29" customFormat="1" ht="20.25" customHeight="1">
      <c r="B32" s="67"/>
      <c r="C32" s="1240" t="s">
        <v>231</v>
      </c>
      <c r="D32" s="1241"/>
      <c r="E32" s="165" t="s">
        <v>232</v>
      </c>
      <c r="F32" s="166" t="s">
        <v>233</v>
      </c>
      <c r="G32" s="882">
        <v>5</v>
      </c>
      <c r="H32" s="883">
        <v>5</v>
      </c>
      <c r="I32" s="883">
        <v>5</v>
      </c>
      <c r="J32" s="883">
        <v>10</v>
      </c>
      <c r="K32" s="884">
        <v>13</v>
      </c>
      <c r="L32" s="28"/>
      <c r="N32" s="34"/>
    </row>
    <row r="33" spans="2:14" s="29" customFormat="1" ht="20.25" customHeight="1">
      <c r="B33" s="68" t="s">
        <v>234</v>
      </c>
      <c r="C33" s="1242"/>
      <c r="D33" s="1243"/>
      <c r="E33" s="167" t="s">
        <v>30</v>
      </c>
      <c r="F33" s="168" t="s">
        <v>235</v>
      </c>
      <c r="G33" s="885">
        <v>100</v>
      </c>
      <c r="H33" s="877">
        <v>100</v>
      </c>
      <c r="I33" s="877">
        <v>100</v>
      </c>
      <c r="J33" s="877">
        <v>100</v>
      </c>
      <c r="K33" s="886">
        <v>100</v>
      </c>
      <c r="L33" s="32"/>
      <c r="N33" s="34"/>
    </row>
    <row r="34" spans="2:14" s="29" customFormat="1" ht="20.25" customHeight="1">
      <c r="B34" s="68"/>
      <c r="C34" s="1244"/>
      <c r="D34" s="1245"/>
      <c r="E34" s="169" t="s">
        <v>31</v>
      </c>
      <c r="F34" s="170" t="s">
        <v>235</v>
      </c>
      <c r="G34" s="900">
        <f>G32*G33</f>
        <v>500</v>
      </c>
      <c r="H34" s="901">
        <f>H32*H33</f>
        <v>500</v>
      </c>
      <c r="I34" s="901">
        <f>I32*I33</f>
        <v>500</v>
      </c>
      <c r="J34" s="901">
        <f>J32*J33</f>
        <v>1000</v>
      </c>
      <c r="K34" s="902">
        <f>K32*K33</f>
        <v>1300</v>
      </c>
      <c r="L34" s="36" t="s">
        <v>236</v>
      </c>
      <c r="N34" s="31"/>
    </row>
    <row r="35" spans="2:14" s="29" customFormat="1" ht="20.25" customHeight="1">
      <c r="B35" s="68" t="s">
        <v>237</v>
      </c>
      <c r="C35" s="1246" t="s">
        <v>238</v>
      </c>
      <c r="D35" s="1247"/>
      <c r="E35" s="167" t="s">
        <v>232</v>
      </c>
      <c r="F35" s="168" t="s">
        <v>233</v>
      </c>
      <c r="G35" s="887"/>
      <c r="H35" s="888"/>
      <c r="I35" s="888"/>
      <c r="J35" s="888"/>
      <c r="K35" s="889"/>
      <c r="L35" s="32"/>
      <c r="N35" s="31"/>
    </row>
    <row r="36" spans="2:14" s="29" customFormat="1" ht="20.25" customHeight="1">
      <c r="B36" s="68"/>
      <c r="C36" s="1242"/>
      <c r="D36" s="1243"/>
      <c r="E36" s="167" t="s">
        <v>30</v>
      </c>
      <c r="F36" s="168" t="s">
        <v>235</v>
      </c>
      <c r="G36" s="887"/>
      <c r="H36" s="888"/>
      <c r="I36" s="888"/>
      <c r="J36" s="888"/>
      <c r="K36" s="889"/>
      <c r="L36" s="32"/>
      <c r="N36" s="31"/>
    </row>
    <row r="37" spans="2:14" s="29" customFormat="1" ht="20.25" customHeight="1">
      <c r="B37" s="68" t="s">
        <v>239</v>
      </c>
      <c r="C37" s="1244"/>
      <c r="D37" s="1245"/>
      <c r="E37" s="169" t="s">
        <v>31</v>
      </c>
      <c r="F37" s="170" t="s">
        <v>235</v>
      </c>
      <c r="G37" s="900">
        <f>G35*G36</f>
        <v>0</v>
      </c>
      <c r="H37" s="901">
        <f>H35*H36</f>
        <v>0</v>
      </c>
      <c r="I37" s="901">
        <f>I35*I36</f>
        <v>0</v>
      </c>
      <c r="J37" s="901">
        <f>J35*J36</f>
        <v>0</v>
      </c>
      <c r="K37" s="902">
        <f>K35*K36</f>
        <v>0</v>
      </c>
      <c r="L37" s="36" t="s">
        <v>236</v>
      </c>
      <c r="N37" s="31"/>
    </row>
    <row r="38" spans="2:14" s="29" customFormat="1" ht="20.25" customHeight="1">
      <c r="B38" s="68"/>
      <c r="C38" s="1246" t="s">
        <v>240</v>
      </c>
      <c r="D38" s="1247"/>
      <c r="E38" s="167" t="s">
        <v>232</v>
      </c>
      <c r="F38" s="168" t="s">
        <v>233</v>
      </c>
      <c r="G38" s="885">
        <f>G23</f>
        <v>28</v>
      </c>
      <c r="H38" s="878">
        <f>H23</f>
        <v>33</v>
      </c>
      <c r="I38" s="878">
        <f>I23</f>
        <v>37</v>
      </c>
      <c r="J38" s="878">
        <f>J23</f>
        <v>35</v>
      </c>
      <c r="K38" s="879">
        <f>K23</f>
        <v>42</v>
      </c>
      <c r="L38" s="32"/>
      <c r="N38" s="31"/>
    </row>
    <row r="39" spans="2:14" s="29" customFormat="1" ht="20.25" customHeight="1">
      <c r="B39" s="68" t="s">
        <v>241</v>
      </c>
      <c r="C39" s="1242"/>
      <c r="D39" s="1243"/>
      <c r="E39" s="167" t="s">
        <v>30</v>
      </c>
      <c r="F39" s="168" t="s">
        <v>235</v>
      </c>
      <c r="G39" s="885">
        <v>40</v>
      </c>
      <c r="H39" s="877">
        <v>40</v>
      </c>
      <c r="I39" s="877">
        <v>40</v>
      </c>
      <c r="J39" s="877">
        <v>40</v>
      </c>
      <c r="K39" s="886">
        <v>40</v>
      </c>
      <c r="L39" s="32"/>
      <c r="N39" s="31"/>
    </row>
    <row r="40" spans="2:14" s="29" customFormat="1" ht="20.25" customHeight="1" thickBot="1">
      <c r="B40" s="69"/>
      <c r="C40" s="1248"/>
      <c r="D40" s="1249"/>
      <c r="E40" s="171" t="s">
        <v>31</v>
      </c>
      <c r="F40" s="172" t="s">
        <v>235</v>
      </c>
      <c r="G40" s="897">
        <f>G38*G39</f>
        <v>1120</v>
      </c>
      <c r="H40" s="903">
        <f>H38*H39</f>
        <v>1320</v>
      </c>
      <c r="I40" s="903">
        <f>I38*I39</f>
        <v>1480</v>
      </c>
      <c r="J40" s="903">
        <f>J38*J39</f>
        <v>1400</v>
      </c>
      <c r="K40" s="904">
        <f>K38*K39</f>
        <v>1680</v>
      </c>
      <c r="L40" s="37" t="s">
        <v>236</v>
      </c>
      <c r="N40" s="31"/>
    </row>
  </sheetData>
  <mergeCells count="37">
    <mergeCell ref="B3:F3"/>
    <mergeCell ref="B4:B9"/>
    <mergeCell ref="C4:F4"/>
    <mergeCell ref="C5:C7"/>
    <mergeCell ref="D5:F5"/>
    <mergeCell ref="D6:F6"/>
    <mergeCell ref="D7:F7"/>
    <mergeCell ref="C8:F8"/>
    <mergeCell ref="C9:F9"/>
    <mergeCell ref="B10:B17"/>
    <mergeCell ref="C10:F10"/>
    <mergeCell ref="C11:C15"/>
    <mergeCell ref="D11:F11"/>
    <mergeCell ref="D12:F12"/>
    <mergeCell ref="D13:F13"/>
    <mergeCell ref="D14:F14"/>
    <mergeCell ref="D15:F15"/>
    <mergeCell ref="C16:F16"/>
    <mergeCell ref="C17:F17"/>
    <mergeCell ref="B18:B23"/>
    <mergeCell ref="C18:F18"/>
    <mergeCell ref="D19:F19"/>
    <mergeCell ref="D20:F20"/>
    <mergeCell ref="C21:F21"/>
    <mergeCell ref="C22:F22"/>
    <mergeCell ref="C23:F23"/>
    <mergeCell ref="C32:D34"/>
    <mergeCell ref="C35:D37"/>
    <mergeCell ref="C38:D40"/>
    <mergeCell ref="B25:B31"/>
    <mergeCell ref="C25:D25"/>
    <mergeCell ref="C26:D26"/>
    <mergeCell ref="C27:D27"/>
    <mergeCell ref="C28:D28"/>
    <mergeCell ref="C29:D29"/>
    <mergeCell ref="C30:D30"/>
    <mergeCell ref="C31:D31"/>
  </mergeCells>
  <phoneticPr fontId="2"/>
  <pageMargins left="0.78740157480314965" right="0.78740157480314965"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O52"/>
  <sheetViews>
    <sheetView tabSelected="1" workbookViewId="0">
      <selection activeCell="R26" sqref="R26"/>
    </sheetView>
  </sheetViews>
  <sheetFormatPr defaultColWidth="9" defaultRowHeight="13"/>
  <cols>
    <col min="1" max="1" width="2.26953125" style="1" customWidth="1"/>
    <col min="2" max="2" width="2.90625" style="1" customWidth="1"/>
    <col min="3" max="16384" width="9" style="1"/>
  </cols>
  <sheetData>
    <row r="1" spans="2:11" ht="21">
      <c r="B1" s="14" t="s">
        <v>127</v>
      </c>
    </row>
    <row r="3" spans="2:11" ht="19">
      <c r="B3" s="851" t="s">
        <v>129</v>
      </c>
    </row>
    <row r="4" spans="2:11" ht="19">
      <c r="B4" s="852" t="s">
        <v>275</v>
      </c>
      <c r="C4" s="747"/>
      <c r="D4" s="747"/>
    </row>
    <row r="5" spans="2:11">
      <c r="B5" s="1" t="s">
        <v>277</v>
      </c>
    </row>
    <row r="7" spans="2:11">
      <c r="C7" s="218"/>
      <c r="D7" s="219"/>
      <c r="E7" s="219"/>
      <c r="F7" s="219"/>
      <c r="G7" s="219"/>
      <c r="H7" s="219"/>
      <c r="I7" s="219"/>
      <c r="J7" s="219"/>
      <c r="K7" s="220"/>
    </row>
    <row r="8" spans="2:11">
      <c r="C8" s="221"/>
      <c r="D8" s="222"/>
      <c r="E8" s="222"/>
      <c r="F8" s="222"/>
      <c r="G8" s="222"/>
      <c r="H8" s="222"/>
      <c r="I8" s="222"/>
      <c r="J8" s="222"/>
      <c r="K8" s="223"/>
    </row>
    <row r="9" spans="2:11">
      <c r="C9" s="221"/>
      <c r="D9" s="222"/>
      <c r="E9" s="222"/>
      <c r="F9" s="222"/>
      <c r="G9" s="222"/>
      <c r="H9" s="222"/>
      <c r="I9" s="222"/>
      <c r="J9" s="222"/>
      <c r="K9" s="223"/>
    </row>
    <row r="10" spans="2:11">
      <c r="C10" s="221"/>
      <c r="D10" s="222"/>
      <c r="E10" s="222"/>
      <c r="F10" s="222"/>
      <c r="G10" s="222"/>
      <c r="H10" s="222"/>
      <c r="I10" s="222"/>
      <c r="J10" s="222"/>
      <c r="K10" s="223"/>
    </row>
    <row r="11" spans="2:11">
      <c r="C11" s="221"/>
      <c r="D11" s="222"/>
      <c r="E11" s="222"/>
      <c r="F11" s="222"/>
      <c r="G11" s="222"/>
      <c r="H11" s="222"/>
      <c r="I11" s="222"/>
      <c r="J11" s="222"/>
      <c r="K11" s="223"/>
    </row>
    <row r="12" spans="2:11">
      <c r="C12" s="221"/>
      <c r="D12" s="222"/>
      <c r="E12" s="222"/>
      <c r="F12" s="222"/>
      <c r="G12" s="222"/>
      <c r="H12" s="222"/>
      <c r="I12" s="222"/>
      <c r="J12" s="222"/>
      <c r="K12" s="223"/>
    </row>
    <row r="13" spans="2:11">
      <c r="C13" s="221"/>
      <c r="D13" s="222"/>
      <c r="E13" s="222"/>
      <c r="F13" s="222"/>
      <c r="G13" s="222"/>
      <c r="H13" s="222"/>
      <c r="I13" s="222"/>
      <c r="J13" s="222"/>
      <c r="K13" s="223"/>
    </row>
    <row r="14" spans="2:11">
      <c r="C14" s="221"/>
      <c r="D14" s="222"/>
      <c r="E14" s="222"/>
      <c r="F14" s="222"/>
      <c r="G14" s="222"/>
      <c r="H14" s="222"/>
      <c r="I14" s="222"/>
      <c r="J14" s="222"/>
      <c r="K14" s="223"/>
    </row>
    <row r="15" spans="2:11">
      <c r="C15" s="221" t="s">
        <v>389</v>
      </c>
      <c r="D15" s="222"/>
      <c r="E15" s="222"/>
      <c r="F15" s="222"/>
      <c r="G15" s="222"/>
      <c r="H15" s="222"/>
      <c r="I15" s="222"/>
      <c r="J15" s="222"/>
      <c r="K15" s="223"/>
    </row>
    <row r="16" spans="2:11">
      <c r="C16" s="221"/>
      <c r="D16" s="222"/>
      <c r="E16" s="222"/>
      <c r="F16" s="222"/>
      <c r="G16" s="222"/>
      <c r="H16" s="222"/>
      <c r="I16" s="222"/>
      <c r="J16" s="222"/>
      <c r="K16" s="223"/>
    </row>
    <row r="17" spans="2:11">
      <c r="C17" s="221"/>
      <c r="D17" s="222"/>
      <c r="E17" s="222"/>
      <c r="F17" s="222"/>
      <c r="G17" s="222"/>
      <c r="H17" s="222"/>
      <c r="I17" s="222"/>
      <c r="J17" s="222"/>
      <c r="K17" s="223"/>
    </row>
    <row r="18" spans="2:11">
      <c r="C18" s="221"/>
      <c r="D18" s="222"/>
      <c r="E18" s="222"/>
      <c r="F18" s="222"/>
      <c r="G18" s="222"/>
      <c r="H18" s="222"/>
      <c r="I18" s="222"/>
      <c r="J18" s="222"/>
      <c r="K18" s="223"/>
    </row>
    <row r="19" spans="2:11">
      <c r="C19" s="224"/>
      <c r="D19" s="225"/>
      <c r="E19" s="225"/>
      <c r="F19" s="225"/>
      <c r="G19" s="225"/>
      <c r="H19" s="225"/>
      <c r="I19" s="225"/>
      <c r="J19" s="225"/>
      <c r="K19" s="226"/>
    </row>
    <row r="21" spans="2:11" ht="19">
      <c r="B21" s="748" t="s">
        <v>405</v>
      </c>
      <c r="C21" s="747"/>
      <c r="D21" s="747"/>
      <c r="E21" s="747"/>
    </row>
    <row r="22" spans="2:11">
      <c r="B22" s="1" t="s">
        <v>299</v>
      </c>
    </row>
    <row r="23" spans="2:11" ht="30" customHeight="1">
      <c r="C23" s="24" t="s">
        <v>128</v>
      </c>
      <c r="D23" s="986"/>
      <c r="E23" s="987"/>
      <c r="F23" s="986"/>
      <c r="G23" s="987"/>
      <c r="H23" s="986"/>
      <c r="I23" s="987"/>
      <c r="J23" s="986"/>
      <c r="K23" s="987"/>
    </row>
    <row r="24" spans="2:11">
      <c r="C24" s="25"/>
      <c r="D24" s="988" t="s">
        <v>245</v>
      </c>
      <c r="E24" s="989"/>
      <c r="F24" s="988" t="s">
        <v>245</v>
      </c>
      <c r="G24" s="989"/>
      <c r="H24" s="988" t="s">
        <v>245</v>
      </c>
      <c r="I24" s="989"/>
      <c r="J24" s="988" t="s">
        <v>245</v>
      </c>
      <c r="K24" s="989"/>
    </row>
    <row r="25" spans="2:11" ht="24.75" customHeight="1">
      <c r="C25" s="20" t="s">
        <v>91</v>
      </c>
      <c r="D25" s="990"/>
      <c r="E25" s="991"/>
      <c r="F25" s="990"/>
      <c r="G25" s="991"/>
      <c r="H25" s="990"/>
      <c r="I25" s="991"/>
      <c r="J25" s="990"/>
      <c r="K25" s="991"/>
    </row>
    <row r="26" spans="2:11" s="300" customFormat="1" ht="9.75" customHeight="1">
      <c r="C26" s="663"/>
      <c r="D26" s="664"/>
      <c r="E26" s="664"/>
      <c r="F26" s="664"/>
      <c r="G26" s="664"/>
      <c r="H26" s="664"/>
      <c r="I26" s="664"/>
      <c r="J26" s="664"/>
      <c r="K26" s="664"/>
    </row>
    <row r="27" spans="2:11" s="300" customFormat="1" ht="24.75" customHeight="1">
      <c r="B27" s="502" t="s">
        <v>390</v>
      </c>
      <c r="C27" s="663"/>
      <c r="D27" s="664"/>
      <c r="E27" s="664"/>
      <c r="F27" s="664"/>
      <c r="G27" s="664"/>
      <c r="H27" s="664"/>
      <c r="I27" s="664"/>
      <c r="J27" s="664"/>
      <c r="K27" s="664"/>
    </row>
    <row r="28" spans="2:11" ht="19">
      <c r="B28" s="745" t="s">
        <v>555</v>
      </c>
      <c r="C28" s="746"/>
      <c r="D28" s="746"/>
      <c r="E28" s="746"/>
      <c r="F28" s="746"/>
      <c r="G28" s="746"/>
      <c r="H28" s="746"/>
      <c r="I28" s="746"/>
      <c r="J28" s="747"/>
      <c r="K28" s="747"/>
    </row>
    <row r="29" spans="2:11" ht="24" customHeight="1">
      <c r="B29" s="849" t="s">
        <v>556</v>
      </c>
    </row>
    <row r="30" spans="2:11" ht="84.75" customHeight="1">
      <c r="C30" s="983" t="s">
        <v>594</v>
      </c>
      <c r="D30" s="984"/>
      <c r="E30" s="984"/>
      <c r="F30" s="984"/>
      <c r="G30" s="984"/>
      <c r="H30" s="984"/>
      <c r="I30" s="984"/>
      <c r="J30" s="984"/>
      <c r="K30" s="985"/>
    </row>
    <row r="32" spans="2:11" ht="18.75" customHeight="1">
      <c r="B32" s="747"/>
      <c r="C32" s="748" t="s">
        <v>557</v>
      </c>
      <c r="D32" s="747"/>
      <c r="E32" s="747"/>
      <c r="F32" s="747"/>
      <c r="G32" s="747"/>
      <c r="H32" s="747"/>
      <c r="I32" s="747"/>
      <c r="J32" s="747"/>
      <c r="K32" s="747"/>
    </row>
    <row r="33" spans="2:15" ht="24" customHeight="1">
      <c r="B33" s="849" t="s">
        <v>558</v>
      </c>
    </row>
    <row r="34" spans="2:15" ht="14.25" customHeight="1">
      <c r="C34" s="974" t="s">
        <v>559</v>
      </c>
      <c r="D34" s="975"/>
      <c r="E34" s="975"/>
      <c r="F34" s="975"/>
      <c r="G34" s="975"/>
      <c r="H34" s="975"/>
      <c r="I34" s="975"/>
      <c r="J34" s="975"/>
      <c r="K34" s="976"/>
    </row>
    <row r="35" spans="2:15">
      <c r="C35" s="977"/>
      <c r="D35" s="978"/>
      <c r="E35" s="978"/>
      <c r="F35" s="978"/>
      <c r="G35" s="978"/>
      <c r="H35" s="978"/>
      <c r="I35" s="978"/>
      <c r="J35" s="978"/>
      <c r="K35" s="979"/>
    </row>
    <row r="36" spans="2:15">
      <c r="C36" s="977"/>
      <c r="D36" s="978"/>
      <c r="E36" s="978"/>
      <c r="F36" s="978"/>
      <c r="G36" s="978"/>
      <c r="H36" s="978"/>
      <c r="I36" s="978"/>
      <c r="J36" s="978"/>
      <c r="K36" s="979"/>
    </row>
    <row r="37" spans="2:15">
      <c r="C37" s="977"/>
      <c r="D37" s="978"/>
      <c r="E37" s="978"/>
      <c r="F37" s="978"/>
      <c r="G37" s="978"/>
      <c r="H37" s="978"/>
      <c r="I37" s="978"/>
      <c r="J37" s="978"/>
      <c r="K37" s="979"/>
    </row>
    <row r="38" spans="2:15">
      <c r="C38" s="977"/>
      <c r="D38" s="978"/>
      <c r="E38" s="978"/>
      <c r="F38" s="978"/>
      <c r="G38" s="978"/>
      <c r="H38" s="978"/>
      <c r="I38" s="978"/>
      <c r="J38" s="978"/>
      <c r="K38" s="979"/>
    </row>
    <row r="39" spans="2:15">
      <c r="C39" s="977"/>
      <c r="D39" s="978"/>
      <c r="E39" s="978"/>
      <c r="F39" s="978"/>
      <c r="G39" s="978"/>
      <c r="H39" s="978"/>
      <c r="I39" s="978"/>
      <c r="J39" s="978"/>
      <c r="K39" s="979"/>
    </row>
    <row r="40" spans="2:15">
      <c r="C40" s="977"/>
      <c r="D40" s="978"/>
      <c r="E40" s="978"/>
      <c r="F40" s="978"/>
      <c r="G40" s="978"/>
      <c r="H40" s="978"/>
      <c r="I40" s="978"/>
      <c r="J40" s="978"/>
      <c r="K40" s="979"/>
    </row>
    <row r="41" spans="2:15">
      <c r="C41" s="977"/>
      <c r="D41" s="978"/>
      <c r="E41" s="978"/>
      <c r="F41" s="978"/>
      <c r="G41" s="978"/>
      <c r="H41" s="978"/>
      <c r="I41" s="978"/>
      <c r="J41" s="978"/>
      <c r="K41" s="979"/>
    </row>
    <row r="42" spans="2:15">
      <c r="C42" s="977"/>
      <c r="D42" s="978"/>
      <c r="E42" s="978"/>
      <c r="F42" s="978"/>
      <c r="G42" s="978"/>
      <c r="H42" s="978"/>
      <c r="I42" s="978"/>
      <c r="J42" s="978"/>
      <c r="K42" s="979"/>
      <c r="O42" s="850"/>
    </row>
    <row r="43" spans="2:15">
      <c r="C43" s="977"/>
      <c r="D43" s="978"/>
      <c r="E43" s="978"/>
      <c r="F43" s="978"/>
      <c r="G43" s="978"/>
      <c r="H43" s="978"/>
      <c r="I43" s="978"/>
      <c r="J43" s="978"/>
      <c r="K43" s="979"/>
    </row>
    <row r="44" spans="2:15">
      <c r="C44" s="977"/>
      <c r="D44" s="978"/>
      <c r="E44" s="978"/>
      <c r="F44" s="978"/>
      <c r="G44" s="978"/>
      <c r="H44" s="978"/>
      <c r="I44" s="978"/>
      <c r="J44" s="978"/>
      <c r="K44" s="979"/>
    </row>
    <row r="45" spans="2:15">
      <c r="C45" s="977"/>
      <c r="D45" s="978"/>
      <c r="E45" s="978"/>
      <c r="F45" s="978"/>
      <c r="G45" s="978"/>
      <c r="H45" s="978"/>
      <c r="I45" s="978"/>
      <c r="J45" s="978"/>
      <c r="K45" s="979"/>
    </row>
    <row r="46" spans="2:15">
      <c r="C46" s="977"/>
      <c r="D46" s="978"/>
      <c r="E46" s="978"/>
      <c r="F46" s="978"/>
      <c r="G46" s="978"/>
      <c r="H46" s="978"/>
      <c r="I46" s="978"/>
      <c r="J46" s="978"/>
      <c r="K46" s="979"/>
    </row>
    <row r="47" spans="2:15">
      <c r="C47" s="977"/>
      <c r="D47" s="978"/>
      <c r="E47" s="978"/>
      <c r="F47" s="978"/>
      <c r="G47" s="978"/>
      <c r="H47" s="978"/>
      <c r="I47" s="978"/>
      <c r="J47" s="978"/>
      <c r="K47" s="979"/>
    </row>
    <row r="48" spans="2:15">
      <c r="C48" s="977"/>
      <c r="D48" s="978"/>
      <c r="E48" s="978"/>
      <c r="F48" s="978"/>
      <c r="G48" s="978"/>
      <c r="H48" s="978"/>
      <c r="I48" s="978"/>
      <c r="J48" s="978"/>
      <c r="K48" s="979"/>
    </row>
    <row r="49" spans="3:11">
      <c r="C49" s="977"/>
      <c r="D49" s="978"/>
      <c r="E49" s="978"/>
      <c r="F49" s="978"/>
      <c r="G49" s="978"/>
      <c r="H49" s="978"/>
      <c r="I49" s="978"/>
      <c r="J49" s="978"/>
      <c r="K49" s="979"/>
    </row>
    <row r="50" spans="3:11">
      <c r="C50" s="977"/>
      <c r="D50" s="978"/>
      <c r="E50" s="978"/>
      <c r="F50" s="978"/>
      <c r="G50" s="978"/>
      <c r="H50" s="978"/>
      <c r="I50" s="978"/>
      <c r="J50" s="978"/>
      <c r="K50" s="979"/>
    </row>
    <row r="51" spans="3:11">
      <c r="C51" s="977"/>
      <c r="D51" s="978"/>
      <c r="E51" s="978"/>
      <c r="F51" s="978"/>
      <c r="G51" s="978"/>
      <c r="H51" s="978"/>
      <c r="I51" s="978"/>
      <c r="J51" s="978"/>
      <c r="K51" s="979"/>
    </row>
    <row r="52" spans="3:11">
      <c r="C52" s="980"/>
      <c r="D52" s="981"/>
      <c r="E52" s="981"/>
      <c r="F52" s="981"/>
      <c r="G52" s="981"/>
      <c r="H52" s="981"/>
      <c r="I52" s="981"/>
      <c r="J52" s="981"/>
      <c r="K52" s="982"/>
    </row>
  </sheetData>
  <mergeCells count="14">
    <mergeCell ref="C34:K52"/>
    <mergeCell ref="C30:K30"/>
    <mergeCell ref="D23:E23"/>
    <mergeCell ref="D24:E24"/>
    <mergeCell ref="D25:E25"/>
    <mergeCell ref="F23:G23"/>
    <mergeCell ref="F24:G24"/>
    <mergeCell ref="F25:G25"/>
    <mergeCell ref="J23:K23"/>
    <mergeCell ref="J24:K24"/>
    <mergeCell ref="J25:K25"/>
    <mergeCell ref="H23:I23"/>
    <mergeCell ref="H25:I25"/>
    <mergeCell ref="H24:I24"/>
  </mergeCells>
  <phoneticPr fontId="2"/>
  <pageMargins left="0.98425196850393704" right="0.59055118110236227" top="0.78740157480314965" bottom="0.78740157480314965"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sizeWithCells="1">
                  <from>
                    <xdr:col>7</xdr:col>
                    <xdr:colOff>590550</xdr:colOff>
                    <xdr:row>6</xdr:row>
                    <xdr:rowOff>101600</xdr:rowOff>
                  </from>
                  <to>
                    <xdr:col>8</xdr:col>
                    <xdr:colOff>107950</xdr:colOff>
                    <xdr:row>8</xdr:row>
                    <xdr:rowOff>114300</xdr:rowOff>
                  </to>
                </anchor>
              </controlPr>
            </control>
          </mc:Choice>
        </mc:AlternateContent>
        <mc:AlternateContent xmlns:mc="http://schemas.openxmlformats.org/markup-compatibility/2006">
          <mc:Choice Requires="x14">
            <control shapeId="10440" r:id="rId5" name="Check Box 1224">
              <controlPr defaultSize="0" autoFill="0" autoLine="0" autoPict="0">
                <anchor moveWithCells="1" sizeWithCells="1">
                  <from>
                    <xdr:col>2</xdr:col>
                    <xdr:colOff>63500</xdr:colOff>
                    <xdr:row>16</xdr:row>
                    <xdr:rowOff>44450</xdr:rowOff>
                  </from>
                  <to>
                    <xdr:col>4</xdr:col>
                    <xdr:colOff>82550</xdr:colOff>
                    <xdr:row>17</xdr:row>
                    <xdr:rowOff>133350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sizeWithCells="1">
                  <from>
                    <xdr:col>8</xdr:col>
                    <xdr:colOff>342900</xdr:colOff>
                    <xdr:row>14</xdr:row>
                    <xdr:rowOff>6350</xdr:rowOff>
                  </from>
                  <to>
                    <xdr:col>8</xdr:col>
                    <xdr:colOff>546100</xdr:colOff>
                    <xdr:row>15</xdr:row>
                    <xdr:rowOff>114300</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sizeWithCells="1">
                  <from>
                    <xdr:col>6</xdr:col>
                    <xdr:colOff>628650</xdr:colOff>
                    <xdr:row>14</xdr:row>
                    <xdr:rowOff>0</xdr:rowOff>
                  </from>
                  <to>
                    <xdr:col>7</xdr:col>
                    <xdr:colOff>196850</xdr:colOff>
                    <xdr:row>15</xdr:row>
                    <xdr:rowOff>107950</xdr:rowOff>
                  </to>
                </anchor>
              </controlPr>
            </control>
          </mc:Choice>
        </mc:AlternateContent>
        <mc:AlternateContent xmlns:mc="http://schemas.openxmlformats.org/markup-compatibility/2006">
          <mc:Choice Requires="x14">
            <control shapeId="1070" r:id="rId8" name="Check Box 46">
              <controlPr defaultSize="0" autoFill="0" autoLine="0" autoPict="0">
                <anchor moveWithCells="1" sizeWithCells="1">
                  <from>
                    <xdr:col>5</xdr:col>
                    <xdr:colOff>247650</xdr:colOff>
                    <xdr:row>13</xdr:row>
                    <xdr:rowOff>158750</xdr:rowOff>
                  </from>
                  <to>
                    <xdr:col>5</xdr:col>
                    <xdr:colOff>457200</xdr:colOff>
                    <xdr:row>15</xdr:row>
                    <xdr:rowOff>95250</xdr:rowOff>
                  </to>
                </anchor>
              </controlPr>
            </control>
          </mc:Choice>
        </mc:AlternateContent>
        <mc:AlternateContent xmlns:mc="http://schemas.openxmlformats.org/markup-compatibility/2006">
          <mc:Choice Requires="x14">
            <control shapeId="1069" r:id="rId9" name="Check Box 45">
              <controlPr defaultSize="0" autoFill="0" autoLine="0" autoPict="0">
                <anchor moveWithCells="1" sizeWithCells="1">
                  <from>
                    <xdr:col>3</xdr:col>
                    <xdr:colOff>552450</xdr:colOff>
                    <xdr:row>13</xdr:row>
                    <xdr:rowOff>152400</xdr:rowOff>
                  </from>
                  <to>
                    <xdr:col>4</xdr:col>
                    <xdr:colOff>114300</xdr:colOff>
                    <xdr:row>15</xdr:row>
                    <xdr:rowOff>88900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sizeWithCells="1">
                  <from>
                    <xdr:col>2</xdr:col>
                    <xdr:colOff>63500</xdr:colOff>
                    <xdr:row>13</xdr:row>
                    <xdr:rowOff>152400</xdr:rowOff>
                  </from>
                  <to>
                    <xdr:col>2</xdr:col>
                    <xdr:colOff>273050</xdr:colOff>
                    <xdr:row>15</xdr:row>
                    <xdr:rowOff>88900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sizeWithCells="1">
                  <from>
                    <xdr:col>6</xdr:col>
                    <xdr:colOff>57150</xdr:colOff>
                    <xdr:row>11</xdr:row>
                    <xdr:rowOff>82550</xdr:rowOff>
                  </from>
                  <to>
                    <xdr:col>6</xdr:col>
                    <xdr:colOff>260350</xdr:colOff>
                    <xdr:row>13</xdr:row>
                    <xdr:rowOff>19050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sizeWithCells="1">
                  <from>
                    <xdr:col>2</xdr:col>
                    <xdr:colOff>57150</xdr:colOff>
                    <xdr:row>11</xdr:row>
                    <xdr:rowOff>76200</xdr:rowOff>
                  </from>
                  <to>
                    <xdr:col>2</xdr:col>
                    <xdr:colOff>260350</xdr:colOff>
                    <xdr:row>13</xdr:row>
                    <xdr:rowOff>12700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sizeWithCells="1">
                  <from>
                    <xdr:col>10</xdr:col>
                    <xdr:colOff>0</xdr:colOff>
                    <xdr:row>9</xdr:row>
                    <xdr:rowOff>38100</xdr:rowOff>
                  </from>
                  <to>
                    <xdr:col>10</xdr:col>
                    <xdr:colOff>203200</xdr:colOff>
                    <xdr:row>10</xdr:row>
                    <xdr:rowOff>146050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sizeWithCells="1">
                  <from>
                    <xdr:col>8</xdr:col>
                    <xdr:colOff>0</xdr:colOff>
                    <xdr:row>9</xdr:row>
                    <xdr:rowOff>25400</xdr:rowOff>
                  </from>
                  <to>
                    <xdr:col>8</xdr:col>
                    <xdr:colOff>209550</xdr:colOff>
                    <xdr:row>10</xdr:row>
                    <xdr:rowOff>133350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5</xdr:col>
                    <xdr:colOff>596900</xdr:colOff>
                    <xdr:row>9</xdr:row>
                    <xdr:rowOff>31750</xdr:rowOff>
                  </from>
                  <to>
                    <xdr:col>6</xdr:col>
                    <xdr:colOff>171450</xdr:colOff>
                    <xdr:row>10</xdr:row>
                    <xdr:rowOff>133350</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sizeWithCells="1">
                  <from>
                    <xdr:col>4</xdr:col>
                    <xdr:colOff>63500</xdr:colOff>
                    <xdr:row>9</xdr:row>
                    <xdr:rowOff>44450</xdr:rowOff>
                  </from>
                  <to>
                    <xdr:col>4</xdr:col>
                    <xdr:colOff>279400</xdr:colOff>
                    <xdr:row>10</xdr:row>
                    <xdr:rowOff>146050</xdr:rowOff>
                  </to>
                </anchor>
              </controlPr>
            </control>
          </mc:Choice>
        </mc:AlternateContent>
        <mc:AlternateContent xmlns:mc="http://schemas.openxmlformats.org/markup-compatibility/2006">
          <mc:Choice Requires="x14">
            <control shapeId="1033" r:id="rId17" name="Check Box 9">
              <controlPr defaultSize="0" autoFill="0" autoLine="0" autoPict="0">
                <anchor moveWithCells="1" sizeWithCells="1">
                  <from>
                    <xdr:col>2</xdr:col>
                    <xdr:colOff>57150</xdr:colOff>
                    <xdr:row>9</xdr:row>
                    <xdr:rowOff>38100</xdr:rowOff>
                  </from>
                  <to>
                    <xdr:col>2</xdr:col>
                    <xdr:colOff>292100</xdr:colOff>
                    <xdr:row>10</xdr:row>
                    <xdr:rowOff>133350</xdr:rowOff>
                  </to>
                </anchor>
              </controlPr>
            </control>
          </mc:Choice>
        </mc:AlternateContent>
        <mc:AlternateContent xmlns:mc="http://schemas.openxmlformats.org/markup-compatibility/2006">
          <mc:Choice Requires="x14">
            <control shapeId="1030" r:id="rId18" name="Check Box 6">
              <controlPr defaultSize="0" autoFill="0" autoLine="0" autoPict="0">
                <anchor moveWithCells="1" sizeWithCells="1">
                  <from>
                    <xdr:col>5</xdr:col>
                    <xdr:colOff>476250</xdr:colOff>
                    <xdr:row>6</xdr:row>
                    <xdr:rowOff>158750</xdr:rowOff>
                  </from>
                  <to>
                    <xdr:col>6</xdr:col>
                    <xdr:colOff>12700</xdr:colOff>
                    <xdr:row>8</xdr:row>
                    <xdr:rowOff>88900</xdr:rowOff>
                  </to>
                </anchor>
              </controlPr>
            </control>
          </mc:Choice>
        </mc:AlternateContent>
        <mc:AlternateContent xmlns:mc="http://schemas.openxmlformats.org/markup-compatibility/2006">
          <mc:Choice Requires="x14">
            <control shapeId="1026" r:id="rId19" name="Check Box 2">
              <controlPr defaultSize="0" autoFill="0" autoLine="0" autoPict="0">
                <anchor moveWithCells="1" sizeWithCells="1">
                  <from>
                    <xdr:col>2</xdr:col>
                    <xdr:colOff>44450</xdr:colOff>
                    <xdr:row>6</xdr:row>
                    <xdr:rowOff>139700</xdr:rowOff>
                  </from>
                  <to>
                    <xdr:col>2</xdr:col>
                    <xdr:colOff>266700</xdr:colOff>
                    <xdr:row>8</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zoomScale="80" zoomScaleNormal="80" workbookViewId="0">
      <selection activeCell="M30" sqref="M30"/>
    </sheetView>
  </sheetViews>
  <sheetFormatPr defaultColWidth="9" defaultRowHeight="18" customHeight="1"/>
  <cols>
    <col min="1" max="1" width="3.7265625" style="95" customWidth="1"/>
    <col min="2" max="2" width="4.7265625" style="95" customWidth="1"/>
    <col min="3" max="3" width="20" style="134" customWidth="1"/>
    <col min="4" max="4" width="12.90625" style="95" customWidth="1"/>
    <col min="5" max="5" width="17.7265625" style="95" customWidth="1"/>
    <col min="6" max="6" width="12.08984375" style="95" customWidth="1"/>
    <col min="7" max="7" width="10.90625" style="95" customWidth="1"/>
    <col min="8" max="8" width="13.08984375" style="95" customWidth="1"/>
    <col min="9" max="9" width="19.08984375" style="95" customWidth="1"/>
    <col min="10" max="10" width="15.81640625" style="95" customWidth="1"/>
    <col min="11" max="11" width="11.6328125" style="95" bestFit="1" customWidth="1"/>
    <col min="12" max="16384" width="9" style="95"/>
  </cols>
  <sheetData>
    <row r="1" spans="1:10" ht="21">
      <c r="A1" s="366" t="s">
        <v>563</v>
      </c>
      <c r="E1" s="119"/>
    </row>
    <row r="2" spans="1:10" ht="11.25" customHeight="1">
      <c r="B2" s="14"/>
      <c r="E2" s="119"/>
    </row>
    <row r="3" spans="1:10" ht="23.25" customHeight="1" thickBot="1">
      <c r="B3" s="660" t="s">
        <v>319</v>
      </c>
      <c r="C3" s="451"/>
      <c r="D3" s="131"/>
      <c r="E3" s="119"/>
      <c r="F3" s="119"/>
      <c r="G3" s="119"/>
      <c r="H3" s="545"/>
      <c r="I3" s="546" t="s">
        <v>560</v>
      </c>
      <c r="J3" s="547" t="s">
        <v>648</v>
      </c>
    </row>
    <row r="4" spans="1:10" ht="18" customHeight="1">
      <c r="B4" s="999" t="s">
        <v>84</v>
      </c>
      <c r="C4" s="96" t="s">
        <v>86</v>
      </c>
      <c r="D4" s="96" t="s">
        <v>31</v>
      </c>
      <c r="E4" s="1002" t="s">
        <v>78</v>
      </c>
      <c r="F4" s="1003"/>
      <c r="G4" s="1003"/>
      <c r="H4" s="1003"/>
      <c r="I4" s="1003"/>
      <c r="J4" s="1004"/>
    </row>
    <row r="5" spans="1:10" ht="18" customHeight="1">
      <c r="B5" s="1000"/>
      <c r="C5" s="97"/>
      <c r="D5" s="346"/>
      <c r="E5" s="109"/>
      <c r="F5" s="348" t="s">
        <v>79</v>
      </c>
      <c r="G5" s="110"/>
      <c r="H5" s="348" t="s">
        <v>80</v>
      </c>
      <c r="I5" s="348" t="s">
        <v>82</v>
      </c>
      <c r="J5" s="349"/>
    </row>
    <row r="6" spans="1:10" ht="18" customHeight="1">
      <c r="B6" s="1000"/>
      <c r="C6" s="99" t="s">
        <v>33</v>
      </c>
      <c r="D6" s="100">
        <f>SUM(I6:I17)</f>
        <v>0</v>
      </c>
      <c r="E6" s="101" t="s">
        <v>17</v>
      </c>
      <c r="F6" s="1296">
        <v>1</v>
      </c>
      <c r="G6" s="102" t="s">
        <v>258</v>
      </c>
      <c r="H6" s="973"/>
      <c r="I6" s="103">
        <f>F6*H6</f>
        <v>0</v>
      </c>
      <c r="J6" s="104" t="s">
        <v>259</v>
      </c>
    </row>
    <row r="7" spans="1:10" ht="18" customHeight="1">
      <c r="B7" s="1000"/>
      <c r="C7" s="99"/>
      <c r="D7" s="100"/>
      <c r="E7" s="101" t="s">
        <v>4</v>
      </c>
      <c r="F7" s="503">
        <v>0</v>
      </c>
      <c r="G7" s="102" t="s">
        <v>258</v>
      </c>
      <c r="H7" s="504">
        <v>0</v>
      </c>
      <c r="I7" s="103">
        <f t="shared" ref="I7:I17" si="0">F7*H7</f>
        <v>0</v>
      </c>
      <c r="J7" s="104"/>
    </row>
    <row r="8" spans="1:10" ht="18" customHeight="1">
      <c r="B8" s="1000"/>
      <c r="C8" s="99"/>
      <c r="D8" s="100"/>
      <c r="E8" s="101" t="s">
        <v>2</v>
      </c>
      <c r="F8" s="503">
        <v>0</v>
      </c>
      <c r="G8" s="102" t="s">
        <v>258</v>
      </c>
      <c r="H8" s="504">
        <v>0</v>
      </c>
      <c r="I8" s="103">
        <f t="shared" si="0"/>
        <v>0</v>
      </c>
      <c r="J8" s="104"/>
    </row>
    <row r="9" spans="1:10" ht="18" customHeight="1">
      <c r="B9" s="1000"/>
      <c r="C9" s="99"/>
      <c r="D9" s="100"/>
      <c r="E9" s="101" t="s">
        <v>3</v>
      </c>
      <c r="F9" s="503">
        <v>0</v>
      </c>
      <c r="G9" s="102" t="s">
        <v>258</v>
      </c>
      <c r="H9" s="504">
        <v>0</v>
      </c>
      <c r="I9" s="103">
        <f t="shared" si="0"/>
        <v>0</v>
      </c>
      <c r="J9" s="104"/>
    </row>
    <row r="10" spans="1:10" ht="18" customHeight="1">
      <c r="B10" s="1000"/>
      <c r="C10" s="99"/>
      <c r="D10" s="100" t="s">
        <v>259</v>
      </c>
      <c r="E10" s="101" t="s">
        <v>19</v>
      </c>
      <c r="F10" s="503">
        <v>0</v>
      </c>
      <c r="G10" s="102" t="s">
        <v>258</v>
      </c>
      <c r="H10" s="504">
        <v>0</v>
      </c>
      <c r="I10" s="103">
        <f t="shared" si="0"/>
        <v>0</v>
      </c>
      <c r="J10" s="105"/>
    </row>
    <row r="11" spans="1:10" ht="18" customHeight="1">
      <c r="B11" s="1000"/>
      <c r="C11" s="99"/>
      <c r="D11" s="100"/>
      <c r="E11" s="101" t="s">
        <v>20</v>
      </c>
      <c r="F11" s="503">
        <v>0</v>
      </c>
      <c r="G11" s="102" t="s">
        <v>258</v>
      </c>
      <c r="H11" s="504">
        <v>0</v>
      </c>
      <c r="I11" s="103">
        <f t="shared" si="0"/>
        <v>0</v>
      </c>
      <c r="J11" s="105"/>
    </row>
    <row r="12" spans="1:10" ht="18" customHeight="1">
      <c r="B12" s="1000"/>
      <c r="C12" s="99"/>
      <c r="D12" s="100"/>
      <c r="E12" s="101" t="s">
        <v>21</v>
      </c>
      <c r="F12" s="503">
        <v>0</v>
      </c>
      <c r="G12" s="102" t="s">
        <v>258</v>
      </c>
      <c r="H12" s="504">
        <v>0</v>
      </c>
      <c r="I12" s="103">
        <f t="shared" si="0"/>
        <v>0</v>
      </c>
      <c r="J12" s="105"/>
    </row>
    <row r="13" spans="1:10" ht="18" customHeight="1">
      <c r="B13" s="1000"/>
      <c r="C13" s="99"/>
      <c r="D13" s="100"/>
      <c r="E13" s="101" t="s">
        <v>22</v>
      </c>
      <c r="F13" s="503">
        <v>0</v>
      </c>
      <c r="G13" s="102" t="s">
        <v>258</v>
      </c>
      <c r="H13" s="504">
        <v>0</v>
      </c>
      <c r="I13" s="103">
        <f t="shared" si="0"/>
        <v>0</v>
      </c>
      <c r="J13" s="105"/>
    </row>
    <row r="14" spans="1:10" ht="18" customHeight="1">
      <c r="B14" s="1000"/>
      <c r="C14" s="99"/>
      <c r="D14" s="100"/>
      <c r="E14" s="101" t="s">
        <v>23</v>
      </c>
      <c r="F14" s="503">
        <v>0</v>
      </c>
      <c r="G14" s="102" t="s">
        <v>258</v>
      </c>
      <c r="H14" s="504">
        <v>0</v>
      </c>
      <c r="I14" s="103">
        <f t="shared" si="0"/>
        <v>0</v>
      </c>
      <c r="J14" s="105"/>
    </row>
    <row r="15" spans="1:10" ht="18" customHeight="1">
      <c r="B15" s="1000"/>
      <c r="C15" s="99"/>
      <c r="D15" s="100"/>
      <c r="E15" s="101" t="s">
        <v>24</v>
      </c>
      <c r="F15" s="503">
        <v>0</v>
      </c>
      <c r="G15" s="102" t="s">
        <v>258</v>
      </c>
      <c r="H15" s="504">
        <v>0</v>
      </c>
      <c r="I15" s="103">
        <f t="shared" si="0"/>
        <v>0</v>
      </c>
      <c r="J15" s="105"/>
    </row>
    <row r="16" spans="1:10" ht="18" customHeight="1">
      <c r="B16" s="1000"/>
      <c r="C16" s="99"/>
      <c r="D16" s="100"/>
      <c r="E16" s="101" t="s">
        <v>25</v>
      </c>
      <c r="F16" s="503">
        <v>0</v>
      </c>
      <c r="G16" s="102" t="s">
        <v>258</v>
      </c>
      <c r="H16" s="504">
        <v>0</v>
      </c>
      <c r="I16" s="103">
        <f t="shared" si="0"/>
        <v>0</v>
      </c>
      <c r="J16" s="105"/>
    </row>
    <row r="17" spans="2:10" ht="18" customHeight="1">
      <c r="B17" s="1000"/>
      <c r="C17" s="99"/>
      <c r="D17" s="100"/>
      <c r="E17" s="101" t="s">
        <v>26</v>
      </c>
      <c r="F17" s="503">
        <v>0</v>
      </c>
      <c r="G17" s="102" t="s">
        <v>258</v>
      </c>
      <c r="H17" s="504">
        <v>0</v>
      </c>
      <c r="I17" s="103">
        <f t="shared" si="0"/>
        <v>0</v>
      </c>
      <c r="J17" s="105"/>
    </row>
    <row r="18" spans="2:10" ht="18" hidden="1" customHeight="1">
      <c r="B18" s="1000"/>
      <c r="C18" s="99"/>
      <c r="D18" s="100"/>
      <c r="E18" s="101"/>
      <c r="F18" s="106"/>
      <c r="G18" s="102"/>
      <c r="H18" s="138">
        <v>350</v>
      </c>
      <c r="I18" s="103"/>
      <c r="J18" s="105"/>
    </row>
    <row r="19" spans="2:10" ht="18" hidden="1" customHeight="1">
      <c r="B19" s="1000"/>
      <c r="C19" s="99"/>
      <c r="D19" s="100"/>
      <c r="E19" s="101"/>
      <c r="F19" s="106"/>
      <c r="G19" s="102"/>
      <c r="H19" s="138">
        <v>350</v>
      </c>
      <c r="I19" s="103"/>
      <c r="J19" s="105"/>
    </row>
    <row r="20" spans="2:10" ht="18" hidden="1" customHeight="1">
      <c r="B20" s="1000"/>
      <c r="C20" s="99"/>
      <c r="D20" s="100"/>
      <c r="E20" s="101"/>
      <c r="F20" s="106">
        <v>4000</v>
      </c>
      <c r="G20" s="102"/>
      <c r="H20" s="138">
        <v>350</v>
      </c>
      <c r="I20" s="103"/>
      <c r="J20" s="105"/>
    </row>
    <row r="21" spans="2:10" ht="7.5" hidden="1" customHeight="1">
      <c r="B21" s="1000"/>
      <c r="C21" s="99"/>
      <c r="D21" s="100"/>
      <c r="E21" s="101"/>
      <c r="F21" s="106">
        <v>14500</v>
      </c>
      <c r="G21" s="115"/>
      <c r="H21" s="138">
        <v>350</v>
      </c>
      <c r="I21" s="103"/>
      <c r="J21" s="104"/>
    </row>
    <row r="22" spans="2:10" ht="14">
      <c r="B22" s="1000"/>
      <c r="C22" s="107"/>
      <c r="D22" s="108"/>
      <c r="E22" s="342"/>
      <c r="F22" s="343"/>
      <c r="G22" s="110"/>
      <c r="H22" s="341"/>
      <c r="I22" s="111"/>
      <c r="J22" s="112"/>
    </row>
    <row r="23" spans="2:10" ht="18" customHeight="1" thickBot="1">
      <c r="B23" s="1001"/>
      <c r="C23" s="940" t="s">
        <v>325</v>
      </c>
      <c r="D23" s="123">
        <f>SUM(D5:D22)</f>
        <v>0</v>
      </c>
      <c r="E23" s="124"/>
      <c r="F23" s="941"/>
      <c r="G23" s="126"/>
      <c r="H23" s="127"/>
      <c r="I23" s="127"/>
      <c r="J23" s="942"/>
    </row>
    <row r="24" spans="2:10" ht="18" customHeight="1">
      <c r="B24" s="996" t="s">
        <v>34</v>
      </c>
      <c r="C24" s="96"/>
      <c r="D24" s="344"/>
      <c r="E24" s="116"/>
      <c r="F24" s="345" t="s">
        <v>83</v>
      </c>
      <c r="G24" s="345" t="s">
        <v>81</v>
      </c>
      <c r="H24" s="345" t="s">
        <v>32</v>
      </c>
      <c r="I24" s="345" t="s">
        <v>82</v>
      </c>
      <c r="J24" s="347" t="s">
        <v>326</v>
      </c>
    </row>
    <row r="25" spans="2:10" ht="18" customHeight="1">
      <c r="B25" s="997"/>
      <c r="C25" s="113" t="s">
        <v>640</v>
      </c>
      <c r="D25" s="114">
        <f>SUM(I25:I26)</f>
        <v>0</v>
      </c>
      <c r="E25" s="539"/>
      <c r="F25" s="946">
        <v>1</v>
      </c>
      <c r="G25" s="505"/>
      <c r="H25" s="506"/>
      <c r="I25" s="103">
        <f>F25*H25</f>
        <v>0</v>
      </c>
      <c r="J25" s="104" t="s">
        <v>259</v>
      </c>
    </row>
    <row r="26" spans="2:10" ht="18" customHeight="1">
      <c r="B26" s="997"/>
      <c r="C26" s="322"/>
      <c r="D26" s="323"/>
      <c r="E26" s="540"/>
      <c r="F26" s="507"/>
      <c r="G26" s="507"/>
      <c r="H26" s="508"/>
      <c r="I26" s="324"/>
      <c r="J26" s="325"/>
    </row>
    <row r="27" spans="2:10" ht="18" customHeight="1">
      <c r="B27" s="997"/>
      <c r="C27" s="318" t="s">
        <v>641</v>
      </c>
      <c r="D27" s="319">
        <f>SUM(I27:I30)</f>
        <v>0</v>
      </c>
      <c r="E27" s="541"/>
      <c r="F27" s="509"/>
      <c r="G27" s="509">
        <v>1</v>
      </c>
      <c r="H27" s="510"/>
      <c r="I27" s="320">
        <f t="shared" ref="I27:I29" si="1">F27/G27*H27</f>
        <v>0</v>
      </c>
      <c r="J27" s="321"/>
    </row>
    <row r="28" spans="2:10" ht="18" customHeight="1">
      <c r="B28" s="997"/>
      <c r="C28" s="99"/>
      <c r="D28" s="100"/>
      <c r="E28" s="539"/>
      <c r="F28" s="511"/>
      <c r="G28" s="511">
        <v>1</v>
      </c>
      <c r="H28" s="506"/>
      <c r="I28" s="103">
        <f t="shared" si="1"/>
        <v>0</v>
      </c>
      <c r="J28" s="104"/>
    </row>
    <row r="29" spans="2:10" ht="18" customHeight="1">
      <c r="B29" s="997"/>
      <c r="C29" s="99"/>
      <c r="D29" s="100"/>
      <c r="E29" s="539"/>
      <c r="F29" s="511"/>
      <c r="G29" s="511">
        <v>1</v>
      </c>
      <c r="H29" s="506"/>
      <c r="I29" s="103">
        <f t="shared" si="1"/>
        <v>0</v>
      </c>
      <c r="J29" s="104"/>
    </row>
    <row r="30" spans="2:10" ht="18" customHeight="1">
      <c r="B30" s="997"/>
      <c r="C30" s="322"/>
      <c r="D30" s="323"/>
      <c r="E30" s="540"/>
      <c r="F30" s="935"/>
      <c r="G30" s="935">
        <v>1</v>
      </c>
      <c r="H30" s="514"/>
      <c r="I30" s="103">
        <f>F30/G30*H30</f>
        <v>0</v>
      </c>
      <c r="J30" s="325"/>
    </row>
    <row r="31" spans="2:10" ht="18" customHeight="1">
      <c r="B31" s="997"/>
      <c r="C31" s="318" t="s">
        <v>642</v>
      </c>
      <c r="D31" s="319" t="e">
        <f>SUM(I31:I36)</f>
        <v>#DIV/0!</v>
      </c>
      <c r="E31" s="541"/>
      <c r="F31" s="515">
        <v>0</v>
      </c>
      <c r="G31" s="515">
        <v>0</v>
      </c>
      <c r="H31" s="516">
        <v>0</v>
      </c>
      <c r="I31" s="320" t="e">
        <f t="shared" ref="I31:I35" si="2">F31/G31*H31</f>
        <v>#DIV/0!</v>
      </c>
      <c r="J31" s="321"/>
    </row>
    <row r="32" spans="2:10" ht="18" customHeight="1">
      <c r="B32" s="997"/>
      <c r="C32" s="99"/>
      <c r="D32" s="100"/>
      <c r="E32" s="539"/>
      <c r="F32" s="517">
        <v>0</v>
      </c>
      <c r="G32" s="517">
        <v>0</v>
      </c>
      <c r="H32" s="518">
        <v>0</v>
      </c>
      <c r="I32" s="103" t="e">
        <f t="shared" si="2"/>
        <v>#DIV/0!</v>
      </c>
      <c r="J32" s="104"/>
    </row>
    <row r="33" spans="2:10" ht="18" customHeight="1">
      <c r="B33" s="997"/>
      <c r="C33" s="99"/>
      <c r="D33" s="100"/>
      <c r="E33" s="539"/>
      <c r="F33" s="517">
        <v>0</v>
      </c>
      <c r="G33" s="517">
        <v>0</v>
      </c>
      <c r="H33" s="518">
        <v>0</v>
      </c>
      <c r="I33" s="103" t="e">
        <f t="shared" si="2"/>
        <v>#DIV/0!</v>
      </c>
      <c r="J33" s="104"/>
    </row>
    <row r="34" spans="2:10" ht="18" customHeight="1">
      <c r="B34" s="997"/>
      <c r="C34" s="99"/>
      <c r="D34" s="100"/>
      <c r="E34" s="539"/>
      <c r="F34" s="519">
        <v>0</v>
      </c>
      <c r="G34" s="519">
        <v>0</v>
      </c>
      <c r="H34" s="518">
        <v>0</v>
      </c>
      <c r="I34" s="103" t="e">
        <f t="shared" si="2"/>
        <v>#DIV/0!</v>
      </c>
      <c r="J34" s="104"/>
    </row>
    <row r="35" spans="2:10" ht="18" customHeight="1">
      <c r="B35" s="997"/>
      <c r="C35" s="99"/>
      <c r="D35" s="100"/>
      <c r="E35" s="539"/>
      <c r="F35" s="519">
        <v>0</v>
      </c>
      <c r="G35" s="519">
        <v>0</v>
      </c>
      <c r="H35" s="518">
        <v>0</v>
      </c>
      <c r="I35" s="103" t="e">
        <f t="shared" si="2"/>
        <v>#DIV/0!</v>
      </c>
      <c r="J35" s="104"/>
    </row>
    <row r="36" spans="2:10" ht="18" customHeight="1">
      <c r="B36" s="997"/>
      <c r="C36" s="322"/>
      <c r="D36" s="323"/>
      <c r="E36" s="540"/>
      <c r="F36" s="520"/>
      <c r="G36" s="520"/>
      <c r="H36" s="514"/>
      <c r="I36" s="324"/>
      <c r="J36" s="325"/>
    </row>
    <row r="37" spans="2:10" ht="18" customHeight="1">
      <c r="B37" s="997"/>
      <c r="C37" s="330" t="s">
        <v>39</v>
      </c>
      <c r="D37" s="331">
        <f>I37/J37</f>
        <v>0</v>
      </c>
      <c r="E37" s="541"/>
      <c r="F37" s="521">
        <v>1</v>
      </c>
      <c r="G37" s="522">
        <v>1</v>
      </c>
      <c r="H37" s="516">
        <v>0</v>
      </c>
      <c r="I37" s="326">
        <f>F37/G37*H37</f>
        <v>0</v>
      </c>
      <c r="J37" s="538">
        <v>1</v>
      </c>
    </row>
    <row r="38" spans="2:10" ht="18" customHeight="1">
      <c r="B38" s="997"/>
      <c r="C38" s="332"/>
      <c r="D38" s="333"/>
      <c r="E38" s="540"/>
      <c r="F38" s="523"/>
      <c r="G38" s="524"/>
      <c r="H38" s="514"/>
      <c r="I38" s="324"/>
      <c r="J38" s="340"/>
    </row>
    <row r="39" spans="2:10" ht="18" customHeight="1">
      <c r="B39" s="997"/>
      <c r="C39" s="328" t="s">
        <v>40</v>
      </c>
      <c r="D39" s="543">
        <v>0</v>
      </c>
      <c r="E39" s="542"/>
      <c r="F39" s="526"/>
      <c r="G39" s="526"/>
      <c r="H39" s="525"/>
      <c r="I39" s="329"/>
      <c r="J39" s="334"/>
    </row>
    <row r="40" spans="2:10" ht="18" customHeight="1">
      <c r="B40" s="997"/>
      <c r="C40" s="328" t="s">
        <v>539</v>
      </c>
      <c r="D40" s="543">
        <v>0</v>
      </c>
      <c r="E40" s="542"/>
      <c r="F40" s="527"/>
      <c r="G40" s="527"/>
      <c r="H40" s="525"/>
      <c r="I40" s="336"/>
      <c r="J40" s="334"/>
    </row>
    <row r="41" spans="2:10" ht="18" customHeight="1">
      <c r="B41" s="997"/>
      <c r="C41" s="318" t="s">
        <v>38</v>
      </c>
      <c r="D41" s="319">
        <f>SUM(I41:I43)</f>
        <v>0</v>
      </c>
      <c r="E41" s="541" t="s">
        <v>270</v>
      </c>
      <c r="F41" s="528">
        <v>1</v>
      </c>
      <c r="G41" s="528">
        <v>1</v>
      </c>
      <c r="H41" s="516">
        <v>120</v>
      </c>
      <c r="I41" s="326">
        <v>0</v>
      </c>
      <c r="J41" s="321"/>
    </row>
    <row r="42" spans="2:10" ht="18" customHeight="1">
      <c r="B42" s="997"/>
      <c r="C42" s="99"/>
      <c r="D42" s="100"/>
      <c r="E42" s="539" t="s">
        <v>271</v>
      </c>
      <c r="F42" s="529">
        <v>0</v>
      </c>
      <c r="G42" s="529">
        <v>1</v>
      </c>
      <c r="H42" s="518">
        <v>140</v>
      </c>
      <c r="I42" s="118">
        <f>F42/G42*H42</f>
        <v>0</v>
      </c>
      <c r="J42" s="104"/>
    </row>
    <row r="43" spans="2:10" ht="18" customHeight="1">
      <c r="B43" s="997"/>
      <c r="C43" s="322"/>
      <c r="D43" s="323"/>
      <c r="E43" s="540"/>
      <c r="F43" s="530"/>
      <c r="G43" s="530"/>
      <c r="H43" s="514"/>
      <c r="I43" s="327"/>
      <c r="J43" s="325"/>
    </row>
    <row r="44" spans="2:10" ht="18" customHeight="1">
      <c r="B44" s="997"/>
      <c r="C44" s="113" t="s">
        <v>100</v>
      </c>
      <c r="D44" s="120">
        <f>SUM(I44:I46)</f>
        <v>0</v>
      </c>
      <c r="E44" s="539"/>
      <c r="F44" s="531">
        <v>0</v>
      </c>
      <c r="G44" s="532">
        <v>1</v>
      </c>
      <c r="H44" s="518">
        <v>0</v>
      </c>
      <c r="I44" s="118">
        <f>F44/G44*H44</f>
        <v>0</v>
      </c>
      <c r="J44" s="104"/>
    </row>
    <row r="45" spans="2:10" ht="18" customHeight="1">
      <c r="B45" s="997"/>
      <c r="C45" s="113"/>
      <c r="D45" s="120"/>
      <c r="E45" s="539" t="s">
        <v>274</v>
      </c>
      <c r="F45" s="533">
        <v>0</v>
      </c>
      <c r="G45" s="534"/>
      <c r="H45" s="535">
        <v>0</v>
      </c>
      <c r="I45" s="118">
        <f>F45*H45</f>
        <v>0</v>
      </c>
      <c r="J45" s="104"/>
    </row>
    <row r="46" spans="2:10" ht="18" customHeight="1">
      <c r="B46" s="997"/>
      <c r="C46" s="332"/>
      <c r="D46" s="333"/>
      <c r="E46" s="540"/>
      <c r="F46" s="536"/>
      <c r="G46" s="537"/>
      <c r="H46" s="514"/>
      <c r="I46" s="324"/>
      <c r="J46" s="325"/>
    </row>
    <row r="47" spans="2:10" ht="18" customHeight="1">
      <c r="B47" s="997"/>
      <c r="C47" s="328" t="s">
        <v>41</v>
      </c>
      <c r="D47" s="543">
        <v>0</v>
      </c>
      <c r="E47" s="337"/>
      <c r="F47" s="338"/>
      <c r="G47" s="335"/>
      <c r="H47" s="329"/>
      <c r="I47" s="336"/>
      <c r="J47" s="339"/>
    </row>
    <row r="48" spans="2:10" ht="18" customHeight="1">
      <c r="B48" s="997"/>
      <c r="C48" s="121" t="s">
        <v>140</v>
      </c>
      <c r="D48" s="544">
        <v>0</v>
      </c>
      <c r="E48" s="369"/>
      <c r="F48" s="370"/>
      <c r="G48" s="110"/>
      <c r="H48" s="111"/>
      <c r="I48" s="371"/>
      <c r="J48" s="372"/>
    </row>
    <row r="49" spans="2:11" ht="18" customHeight="1">
      <c r="B49" s="998"/>
      <c r="C49" s="121" t="s">
        <v>324</v>
      </c>
      <c r="D49" s="122" t="e">
        <f>SUM(D25:D48)</f>
        <v>#DIV/0!</v>
      </c>
      <c r="E49" s="109"/>
      <c r="F49" s="110"/>
      <c r="G49" s="110"/>
      <c r="H49" s="111"/>
      <c r="I49" s="111"/>
      <c r="J49" s="112"/>
    </row>
    <row r="50" spans="2:11" ht="18" customHeight="1">
      <c r="B50" s="994" t="s">
        <v>548</v>
      </c>
      <c r="C50" s="995"/>
      <c r="D50" s="947" t="e">
        <f>#REF!-D49</f>
        <v>#REF!</v>
      </c>
      <c r="E50" s="948"/>
      <c r="F50" s="949"/>
      <c r="G50" s="950"/>
      <c r="H50" s="951"/>
      <c r="I50" s="951"/>
      <c r="J50" s="952"/>
    </row>
    <row r="51" spans="2:11" s="119" customFormat="1" ht="18" customHeight="1" thickBot="1">
      <c r="B51" s="992" t="s">
        <v>649</v>
      </c>
      <c r="C51" s="993"/>
      <c r="D51" s="953" t="e">
        <f>D50/F51*12</f>
        <v>#REF!</v>
      </c>
      <c r="E51" s="955" t="s">
        <v>647</v>
      </c>
      <c r="F51" s="957"/>
      <c r="G51" s="956" t="s">
        <v>646</v>
      </c>
      <c r="H51" s="956"/>
      <c r="I51" s="956"/>
      <c r="J51" s="956"/>
      <c r="K51" s="954"/>
    </row>
    <row r="52" spans="2:11" ht="18" customHeight="1">
      <c r="B52" s="278"/>
    </row>
    <row r="57" spans="2:11" ht="18" customHeight="1">
      <c r="K57" s="98"/>
    </row>
    <row r="71" spans="11:11" ht="18" customHeight="1">
      <c r="K71" s="98"/>
    </row>
  </sheetData>
  <mergeCells count="5">
    <mergeCell ref="B51:C51"/>
    <mergeCell ref="B50:C50"/>
    <mergeCell ref="B24:B49"/>
    <mergeCell ref="B4:B23"/>
    <mergeCell ref="E4:J4"/>
  </mergeCells>
  <phoneticPr fontId="2"/>
  <pageMargins left="0.78740157480314965" right="0.78740157480314965" top="0.78740157480314965" bottom="0.78740157480314965" header="0" footer="0"/>
  <pageSetup paperSize="9" scale="62" orientation="portrait" horizontalDpi="360"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pageSetUpPr fitToPage="1"/>
  </sheetPr>
  <dimension ref="A1:AX79"/>
  <sheetViews>
    <sheetView topLeftCell="AA9" zoomScale="80" zoomScaleNormal="80" workbookViewId="0">
      <selection activeCell="N37" sqref="N37"/>
    </sheetView>
  </sheetViews>
  <sheetFormatPr defaultColWidth="9" defaultRowHeight="18" customHeight="1"/>
  <cols>
    <col min="1" max="1" width="3.7265625" style="95" customWidth="1"/>
    <col min="2" max="2" width="4.7265625" style="95" customWidth="1"/>
    <col min="3" max="3" width="16.7265625" style="134" customWidth="1"/>
    <col min="4" max="4" width="12.90625" style="95" customWidth="1"/>
    <col min="5" max="5" width="17.7265625" style="95" customWidth="1"/>
    <col min="6" max="6" width="12.08984375" style="95" customWidth="1"/>
    <col min="7" max="7" width="10.90625" style="95" customWidth="1"/>
    <col min="8" max="8" width="13.08984375" style="95" customWidth="1"/>
    <col min="9" max="9" width="18.36328125" style="95" customWidth="1"/>
    <col min="10" max="10" width="14.26953125" style="95" customWidth="1"/>
    <col min="11" max="11" width="11.6328125" style="95" bestFit="1" customWidth="1"/>
    <col min="12" max="12" width="4.7265625" style="95" customWidth="1"/>
    <col min="13" max="13" width="21.08984375" style="134" customWidth="1"/>
    <col min="14" max="14" width="12.90625" style="95" customWidth="1"/>
    <col min="15" max="15" width="17.7265625" style="95" customWidth="1"/>
    <col min="16" max="16" width="12.08984375" style="95" customWidth="1"/>
    <col min="17" max="17" width="10.90625" style="95" customWidth="1"/>
    <col min="18" max="18" width="13.08984375" style="95" customWidth="1"/>
    <col min="19" max="19" width="18.36328125" style="95" customWidth="1"/>
    <col min="20" max="20" width="14.26953125" style="95" customWidth="1"/>
    <col min="21" max="21" width="9" style="95"/>
    <col min="22" max="22" width="4.7265625" style="95" customWidth="1"/>
    <col min="23" max="23" width="16.7265625" style="134" customWidth="1"/>
    <col min="24" max="24" width="12.90625" style="95" customWidth="1"/>
    <col min="25" max="25" width="17.7265625" style="95" customWidth="1"/>
    <col min="26" max="26" width="12.08984375" style="95" customWidth="1"/>
    <col min="27" max="27" width="10.90625" style="95" customWidth="1"/>
    <col min="28" max="28" width="13.08984375" style="95" customWidth="1"/>
    <col min="29" max="29" width="18.36328125" style="95" customWidth="1"/>
    <col min="30" max="30" width="14.26953125" style="95" customWidth="1"/>
    <col min="31" max="31" width="9" style="95"/>
    <col min="32" max="32" width="4.7265625" style="95" customWidth="1"/>
    <col min="33" max="33" width="16.7265625" style="134" customWidth="1"/>
    <col min="34" max="34" width="12.90625" style="95" customWidth="1"/>
    <col min="35" max="35" width="17.7265625" style="95" customWidth="1"/>
    <col min="36" max="36" width="12.08984375" style="95" customWidth="1"/>
    <col min="37" max="37" width="10.90625" style="95" customWidth="1"/>
    <col min="38" max="38" width="13.08984375" style="95" customWidth="1"/>
    <col min="39" max="39" width="18.36328125" style="95" customWidth="1"/>
    <col min="40" max="40" width="14.26953125" style="95" customWidth="1"/>
    <col min="41" max="41" width="9" style="95"/>
    <col min="42" max="42" width="4.7265625" style="95" customWidth="1"/>
    <col min="43" max="43" width="16.7265625" style="134" customWidth="1"/>
    <col min="44" max="44" width="12.90625" style="95" customWidth="1"/>
    <col min="45" max="45" width="17.7265625" style="95" customWidth="1"/>
    <col min="46" max="46" width="12.08984375" style="95" customWidth="1"/>
    <col min="47" max="47" width="10.90625" style="95" customWidth="1"/>
    <col min="48" max="48" width="13.08984375" style="95" customWidth="1"/>
    <col min="49" max="49" width="18.36328125" style="95" customWidth="1"/>
    <col min="50" max="50" width="14.26953125" style="95" customWidth="1"/>
    <col min="51" max="16384" width="9" style="95"/>
  </cols>
  <sheetData>
    <row r="1" spans="1:50" ht="21">
      <c r="A1" s="366" t="s">
        <v>564</v>
      </c>
      <c r="E1" s="119"/>
      <c r="L1" s="366"/>
      <c r="O1" s="119"/>
      <c r="V1" s="366"/>
      <c r="Y1" s="119"/>
      <c r="AF1" s="366"/>
      <c r="AI1" s="119"/>
      <c r="AP1" s="366"/>
      <c r="AS1" s="119"/>
    </row>
    <row r="2" spans="1:50" ht="11.25" customHeight="1">
      <c r="B2" s="14"/>
      <c r="E2" s="119"/>
      <c r="L2" s="14"/>
      <c r="O2" s="119"/>
      <c r="V2" s="14"/>
      <c r="Y2" s="119"/>
      <c r="AF2" s="14"/>
      <c r="AI2" s="119"/>
      <c r="AP2" s="14"/>
      <c r="AS2" s="119"/>
    </row>
    <row r="3" spans="1:50" ht="23.25" customHeight="1" thickBot="1">
      <c r="B3" s="317" t="s">
        <v>322</v>
      </c>
      <c r="C3" s="281"/>
      <c r="D3" s="281"/>
      <c r="E3" s="119"/>
      <c r="F3" s="119"/>
      <c r="G3" s="119"/>
      <c r="H3" s="545"/>
      <c r="I3" s="546" t="s">
        <v>328</v>
      </c>
      <c r="J3" s="547" t="s">
        <v>77</v>
      </c>
      <c r="L3" s="660" t="s">
        <v>323</v>
      </c>
      <c r="M3" s="451"/>
      <c r="N3" s="131"/>
      <c r="O3" s="119"/>
      <c r="P3" s="119"/>
      <c r="Q3" s="119"/>
      <c r="R3" s="545"/>
      <c r="S3" s="546" t="s">
        <v>327</v>
      </c>
      <c r="T3" s="547" t="s">
        <v>77</v>
      </c>
      <c r="V3" s="660" t="s">
        <v>381</v>
      </c>
      <c r="W3" s="451"/>
      <c r="X3" s="131"/>
      <c r="Y3" s="119"/>
      <c r="Z3" s="119"/>
      <c r="AA3" s="119"/>
      <c r="AB3" s="545"/>
      <c r="AC3" s="546" t="s">
        <v>327</v>
      </c>
      <c r="AD3" s="547" t="s">
        <v>77</v>
      </c>
      <c r="AF3" s="660" t="s">
        <v>382</v>
      </c>
      <c r="AG3" s="451"/>
      <c r="AH3" s="131"/>
      <c r="AI3" s="119"/>
      <c r="AJ3" s="119"/>
      <c r="AK3" s="119"/>
      <c r="AL3" s="545"/>
      <c r="AM3" s="546" t="s">
        <v>327</v>
      </c>
      <c r="AN3" s="547" t="s">
        <v>77</v>
      </c>
      <c r="AP3" s="660" t="s">
        <v>383</v>
      </c>
      <c r="AQ3" s="451"/>
      <c r="AR3" s="131"/>
      <c r="AS3" s="119"/>
      <c r="AT3" s="119"/>
      <c r="AU3" s="119"/>
      <c r="AV3" s="545"/>
      <c r="AW3" s="546" t="s">
        <v>327</v>
      </c>
      <c r="AX3" s="547" t="s">
        <v>77</v>
      </c>
    </row>
    <row r="4" spans="1:50" ht="18" customHeight="1">
      <c r="B4" s="999" t="s">
        <v>84</v>
      </c>
      <c r="C4" s="96" t="s">
        <v>86</v>
      </c>
      <c r="D4" s="96" t="s">
        <v>31</v>
      </c>
      <c r="E4" s="1002" t="s">
        <v>78</v>
      </c>
      <c r="F4" s="1003"/>
      <c r="G4" s="1003"/>
      <c r="H4" s="1003"/>
      <c r="I4" s="1003"/>
      <c r="J4" s="1004"/>
      <c r="L4" s="999" t="s">
        <v>84</v>
      </c>
      <c r="M4" s="96" t="s">
        <v>86</v>
      </c>
      <c r="N4" s="96" t="s">
        <v>31</v>
      </c>
      <c r="O4" s="1002" t="s">
        <v>78</v>
      </c>
      <c r="P4" s="1003"/>
      <c r="Q4" s="1003"/>
      <c r="R4" s="1003"/>
      <c r="S4" s="1003"/>
      <c r="T4" s="1004"/>
      <c r="V4" s="999" t="s">
        <v>84</v>
      </c>
      <c r="W4" s="96" t="s">
        <v>86</v>
      </c>
      <c r="X4" s="96" t="s">
        <v>31</v>
      </c>
      <c r="Y4" s="1002" t="s">
        <v>78</v>
      </c>
      <c r="Z4" s="1003"/>
      <c r="AA4" s="1003"/>
      <c r="AB4" s="1003"/>
      <c r="AC4" s="1003"/>
      <c r="AD4" s="1004"/>
      <c r="AF4" s="999" t="s">
        <v>84</v>
      </c>
      <c r="AG4" s="96" t="s">
        <v>86</v>
      </c>
      <c r="AH4" s="96" t="s">
        <v>31</v>
      </c>
      <c r="AI4" s="1002" t="s">
        <v>78</v>
      </c>
      <c r="AJ4" s="1003"/>
      <c r="AK4" s="1003"/>
      <c r="AL4" s="1003"/>
      <c r="AM4" s="1003"/>
      <c r="AN4" s="1004"/>
      <c r="AP4" s="999" t="s">
        <v>84</v>
      </c>
      <c r="AQ4" s="96" t="s">
        <v>86</v>
      </c>
      <c r="AR4" s="96" t="s">
        <v>31</v>
      </c>
      <c r="AS4" s="1002" t="s">
        <v>78</v>
      </c>
      <c r="AT4" s="1003"/>
      <c r="AU4" s="1003"/>
      <c r="AV4" s="1003"/>
      <c r="AW4" s="1003"/>
      <c r="AX4" s="1004"/>
    </row>
    <row r="5" spans="1:50" ht="18" customHeight="1">
      <c r="B5" s="1000"/>
      <c r="C5" s="97"/>
      <c r="D5" s="346"/>
      <c r="E5" s="109"/>
      <c r="F5" s="348" t="s">
        <v>79</v>
      </c>
      <c r="G5" s="110"/>
      <c r="H5" s="348" t="s">
        <v>80</v>
      </c>
      <c r="I5" s="348" t="s">
        <v>82</v>
      </c>
      <c r="J5" s="349"/>
      <c r="K5" s="98"/>
      <c r="L5" s="1000"/>
      <c r="M5" s="97"/>
      <c r="N5" s="346"/>
      <c r="O5" s="109"/>
      <c r="P5" s="348" t="s">
        <v>79</v>
      </c>
      <c r="Q5" s="110"/>
      <c r="R5" s="348" t="s">
        <v>80</v>
      </c>
      <c r="S5" s="348" t="s">
        <v>82</v>
      </c>
      <c r="T5" s="349"/>
      <c r="V5" s="1000"/>
      <c r="W5" s="97"/>
      <c r="X5" s="346"/>
      <c r="Y5" s="109"/>
      <c r="Z5" s="348" t="s">
        <v>79</v>
      </c>
      <c r="AA5" s="110"/>
      <c r="AB5" s="348" t="s">
        <v>80</v>
      </c>
      <c r="AC5" s="348" t="s">
        <v>82</v>
      </c>
      <c r="AD5" s="349"/>
      <c r="AF5" s="1000"/>
      <c r="AG5" s="97"/>
      <c r="AH5" s="346"/>
      <c r="AI5" s="109"/>
      <c r="AJ5" s="348" t="s">
        <v>79</v>
      </c>
      <c r="AK5" s="110"/>
      <c r="AL5" s="348" t="s">
        <v>80</v>
      </c>
      <c r="AM5" s="348" t="s">
        <v>82</v>
      </c>
      <c r="AN5" s="349"/>
      <c r="AP5" s="1000"/>
      <c r="AQ5" s="97"/>
      <c r="AR5" s="346"/>
      <c r="AS5" s="109"/>
      <c r="AT5" s="348" t="s">
        <v>79</v>
      </c>
      <c r="AU5" s="110"/>
      <c r="AV5" s="348" t="s">
        <v>80</v>
      </c>
      <c r="AW5" s="348" t="s">
        <v>82</v>
      </c>
      <c r="AX5" s="349"/>
    </row>
    <row r="6" spans="1:50" ht="18" customHeight="1">
      <c r="B6" s="1000"/>
      <c r="C6" s="99" t="s">
        <v>33</v>
      </c>
      <c r="D6" s="100">
        <f>SUM(I6:I17)</f>
        <v>4640000</v>
      </c>
      <c r="E6" s="101" t="s">
        <v>52</v>
      </c>
      <c r="F6" s="503">
        <v>1000</v>
      </c>
      <c r="G6" s="102" t="s">
        <v>258</v>
      </c>
      <c r="H6" s="504">
        <v>320</v>
      </c>
      <c r="I6" s="103">
        <f>F6*H6</f>
        <v>320000</v>
      </c>
      <c r="J6" s="104" t="s">
        <v>259</v>
      </c>
      <c r="L6" s="1000"/>
      <c r="M6" s="99" t="s">
        <v>33</v>
      </c>
      <c r="N6" s="100">
        <f>SUM(S6:S17)</f>
        <v>0</v>
      </c>
      <c r="O6" s="101" t="s">
        <v>17</v>
      </c>
      <c r="P6" s="503">
        <v>0</v>
      </c>
      <c r="Q6" s="102" t="s">
        <v>359</v>
      </c>
      <c r="R6" s="504">
        <v>0</v>
      </c>
      <c r="S6" s="103">
        <f>P6*R6</f>
        <v>0</v>
      </c>
      <c r="T6" s="104" t="s">
        <v>360</v>
      </c>
      <c r="V6" s="1000"/>
      <c r="W6" s="99" t="s">
        <v>33</v>
      </c>
      <c r="X6" s="100">
        <f>SUM(AC6:AC17)</f>
        <v>0</v>
      </c>
      <c r="Y6" s="101" t="s">
        <v>17</v>
      </c>
      <c r="Z6" s="503">
        <v>0</v>
      </c>
      <c r="AA6" s="102" t="s">
        <v>258</v>
      </c>
      <c r="AB6" s="504">
        <v>0</v>
      </c>
      <c r="AC6" s="103">
        <f>Z6*AB6</f>
        <v>0</v>
      </c>
      <c r="AD6" s="104" t="s">
        <v>259</v>
      </c>
      <c r="AF6" s="1000"/>
      <c r="AG6" s="99" t="s">
        <v>33</v>
      </c>
      <c r="AH6" s="100">
        <f>SUM(AM6:AM17)</f>
        <v>0</v>
      </c>
      <c r="AI6" s="101" t="s">
        <v>17</v>
      </c>
      <c r="AJ6" s="503">
        <v>0</v>
      </c>
      <c r="AK6" s="102" t="s">
        <v>359</v>
      </c>
      <c r="AL6" s="504">
        <v>0</v>
      </c>
      <c r="AM6" s="103">
        <f>AJ6*AL6</f>
        <v>0</v>
      </c>
      <c r="AN6" s="104" t="s">
        <v>360</v>
      </c>
      <c r="AP6" s="1000"/>
      <c r="AQ6" s="99" t="s">
        <v>33</v>
      </c>
      <c r="AR6" s="100">
        <f>SUM(AW6:AW17)</f>
        <v>0</v>
      </c>
      <c r="AS6" s="101" t="s">
        <v>17</v>
      </c>
      <c r="AT6" s="503">
        <v>0</v>
      </c>
      <c r="AU6" s="102" t="s">
        <v>258</v>
      </c>
      <c r="AV6" s="504">
        <v>0</v>
      </c>
      <c r="AW6" s="103">
        <f>AT6*AV6</f>
        <v>0</v>
      </c>
      <c r="AX6" s="104" t="s">
        <v>259</v>
      </c>
    </row>
    <row r="7" spans="1:50" ht="18" customHeight="1">
      <c r="B7" s="1000"/>
      <c r="C7" s="99"/>
      <c r="D7" s="100"/>
      <c r="E7" s="101" t="s">
        <v>63</v>
      </c>
      <c r="F7" s="503">
        <v>700</v>
      </c>
      <c r="G7" s="102" t="s">
        <v>258</v>
      </c>
      <c r="H7" s="504">
        <v>320</v>
      </c>
      <c r="I7" s="103">
        <f t="shared" ref="I7:I17" si="0">F7*H7</f>
        <v>224000</v>
      </c>
      <c r="J7" s="104"/>
      <c r="L7" s="1000"/>
      <c r="M7" s="99"/>
      <c r="N7" s="100"/>
      <c r="O7" s="101" t="s">
        <v>4</v>
      </c>
      <c r="P7" s="503">
        <v>0</v>
      </c>
      <c r="Q7" s="102" t="s">
        <v>359</v>
      </c>
      <c r="R7" s="504">
        <v>0</v>
      </c>
      <c r="S7" s="103">
        <f t="shared" ref="S7:S17" si="1">P7*R7</f>
        <v>0</v>
      </c>
      <c r="T7" s="104"/>
      <c r="V7" s="1000"/>
      <c r="W7" s="99"/>
      <c r="X7" s="100"/>
      <c r="Y7" s="101" t="s">
        <v>4</v>
      </c>
      <c r="Z7" s="503">
        <v>0</v>
      </c>
      <c r="AA7" s="102" t="s">
        <v>258</v>
      </c>
      <c r="AB7" s="504">
        <v>0</v>
      </c>
      <c r="AC7" s="103">
        <f t="shared" ref="AC7:AC17" si="2">Z7*AB7</f>
        <v>0</v>
      </c>
      <c r="AD7" s="104"/>
      <c r="AF7" s="1000"/>
      <c r="AG7" s="99"/>
      <c r="AH7" s="100"/>
      <c r="AI7" s="101" t="s">
        <v>4</v>
      </c>
      <c r="AJ7" s="503">
        <v>0</v>
      </c>
      <c r="AK7" s="102" t="s">
        <v>258</v>
      </c>
      <c r="AL7" s="504">
        <v>0</v>
      </c>
      <c r="AM7" s="103">
        <f t="shared" ref="AM7:AM17" si="3">AJ7*AL7</f>
        <v>0</v>
      </c>
      <c r="AN7" s="104"/>
      <c r="AP7" s="1000"/>
      <c r="AQ7" s="99"/>
      <c r="AR7" s="100"/>
      <c r="AS7" s="101" t="s">
        <v>4</v>
      </c>
      <c r="AT7" s="503">
        <v>0</v>
      </c>
      <c r="AU7" s="102" t="s">
        <v>258</v>
      </c>
      <c r="AV7" s="504">
        <v>0</v>
      </c>
      <c r="AW7" s="103">
        <f t="shared" ref="AW7:AW17" si="4">AT7*AV7</f>
        <v>0</v>
      </c>
      <c r="AX7" s="104"/>
    </row>
    <row r="8" spans="1:50" ht="18" customHeight="1">
      <c r="B8" s="1000"/>
      <c r="C8" s="99"/>
      <c r="D8" s="100"/>
      <c r="E8" s="101" t="s">
        <v>64</v>
      </c>
      <c r="F8" s="503">
        <v>1000</v>
      </c>
      <c r="G8" s="102" t="s">
        <v>258</v>
      </c>
      <c r="H8" s="504">
        <v>320</v>
      </c>
      <c r="I8" s="103">
        <f t="shared" si="0"/>
        <v>320000</v>
      </c>
      <c r="J8" s="104"/>
      <c r="L8" s="1000"/>
      <c r="M8" s="99"/>
      <c r="N8" s="100"/>
      <c r="O8" s="101" t="s">
        <v>2</v>
      </c>
      <c r="P8" s="503">
        <v>0</v>
      </c>
      <c r="Q8" s="102" t="s">
        <v>359</v>
      </c>
      <c r="R8" s="504">
        <v>0</v>
      </c>
      <c r="S8" s="103">
        <f t="shared" si="1"/>
        <v>0</v>
      </c>
      <c r="T8" s="104"/>
      <c r="V8" s="1000"/>
      <c r="W8" s="99"/>
      <c r="X8" s="100"/>
      <c r="Y8" s="101" t="s">
        <v>2</v>
      </c>
      <c r="Z8" s="503">
        <v>0</v>
      </c>
      <c r="AA8" s="102" t="s">
        <v>258</v>
      </c>
      <c r="AB8" s="504">
        <v>0</v>
      </c>
      <c r="AC8" s="103">
        <f t="shared" si="2"/>
        <v>0</v>
      </c>
      <c r="AD8" s="104"/>
      <c r="AF8" s="1000"/>
      <c r="AG8" s="99"/>
      <c r="AH8" s="100"/>
      <c r="AI8" s="101" t="s">
        <v>2</v>
      </c>
      <c r="AJ8" s="503">
        <v>0</v>
      </c>
      <c r="AK8" s="102" t="s">
        <v>258</v>
      </c>
      <c r="AL8" s="504">
        <v>0</v>
      </c>
      <c r="AM8" s="103">
        <f t="shared" si="3"/>
        <v>0</v>
      </c>
      <c r="AN8" s="104"/>
      <c r="AP8" s="1000"/>
      <c r="AQ8" s="99"/>
      <c r="AR8" s="100"/>
      <c r="AS8" s="101" t="s">
        <v>2</v>
      </c>
      <c r="AT8" s="503">
        <v>0</v>
      </c>
      <c r="AU8" s="102" t="s">
        <v>258</v>
      </c>
      <c r="AV8" s="504">
        <v>0</v>
      </c>
      <c r="AW8" s="103">
        <f t="shared" si="4"/>
        <v>0</v>
      </c>
      <c r="AX8" s="104"/>
    </row>
    <row r="9" spans="1:50" ht="18" customHeight="1">
      <c r="B9" s="1000"/>
      <c r="C9" s="99"/>
      <c r="D9" s="100"/>
      <c r="E9" s="101" t="s">
        <v>65</v>
      </c>
      <c r="F9" s="503">
        <v>1200</v>
      </c>
      <c r="G9" s="102" t="s">
        <v>258</v>
      </c>
      <c r="H9" s="504">
        <v>320</v>
      </c>
      <c r="I9" s="103">
        <f t="shared" si="0"/>
        <v>384000</v>
      </c>
      <c r="J9" s="104"/>
      <c r="L9" s="1000"/>
      <c r="M9" s="99"/>
      <c r="N9" s="100"/>
      <c r="O9" s="101" t="s">
        <v>3</v>
      </c>
      <c r="P9" s="503">
        <v>0</v>
      </c>
      <c r="Q9" s="102" t="s">
        <v>363</v>
      </c>
      <c r="R9" s="504">
        <v>0</v>
      </c>
      <c r="S9" s="103">
        <f t="shared" si="1"/>
        <v>0</v>
      </c>
      <c r="T9" s="104"/>
      <c r="V9" s="1000"/>
      <c r="W9" s="99"/>
      <c r="X9" s="100"/>
      <c r="Y9" s="101" t="s">
        <v>3</v>
      </c>
      <c r="Z9" s="503">
        <v>0</v>
      </c>
      <c r="AA9" s="102" t="s">
        <v>359</v>
      </c>
      <c r="AB9" s="504">
        <v>0</v>
      </c>
      <c r="AC9" s="103">
        <f t="shared" si="2"/>
        <v>0</v>
      </c>
      <c r="AD9" s="104"/>
      <c r="AF9" s="1000"/>
      <c r="AG9" s="99"/>
      <c r="AH9" s="100"/>
      <c r="AI9" s="101" t="s">
        <v>3</v>
      </c>
      <c r="AJ9" s="503">
        <v>0</v>
      </c>
      <c r="AK9" s="102" t="s">
        <v>258</v>
      </c>
      <c r="AL9" s="504">
        <v>0</v>
      </c>
      <c r="AM9" s="103">
        <f t="shared" si="3"/>
        <v>0</v>
      </c>
      <c r="AN9" s="104"/>
      <c r="AP9" s="1000"/>
      <c r="AQ9" s="99"/>
      <c r="AR9" s="100"/>
      <c r="AS9" s="101" t="s">
        <v>3</v>
      </c>
      <c r="AT9" s="503">
        <v>0</v>
      </c>
      <c r="AU9" s="102" t="s">
        <v>258</v>
      </c>
      <c r="AV9" s="504">
        <v>0</v>
      </c>
      <c r="AW9" s="103">
        <f t="shared" si="4"/>
        <v>0</v>
      </c>
      <c r="AX9" s="104"/>
    </row>
    <row r="10" spans="1:50" ht="18" customHeight="1">
      <c r="B10" s="1000"/>
      <c r="C10" s="99"/>
      <c r="D10" s="100" t="s">
        <v>259</v>
      </c>
      <c r="E10" s="101" t="s">
        <v>19</v>
      </c>
      <c r="F10" s="503">
        <v>1400</v>
      </c>
      <c r="G10" s="102" t="s">
        <v>258</v>
      </c>
      <c r="H10" s="504">
        <v>320</v>
      </c>
      <c r="I10" s="103">
        <f t="shared" si="0"/>
        <v>448000</v>
      </c>
      <c r="J10" s="105"/>
      <c r="L10" s="1000"/>
      <c r="M10" s="99"/>
      <c r="N10" s="100" t="s">
        <v>360</v>
      </c>
      <c r="O10" s="101" t="s">
        <v>19</v>
      </c>
      <c r="P10" s="503">
        <v>0</v>
      </c>
      <c r="Q10" s="102" t="s">
        <v>363</v>
      </c>
      <c r="R10" s="504">
        <v>0</v>
      </c>
      <c r="S10" s="103">
        <f t="shared" si="1"/>
        <v>0</v>
      </c>
      <c r="T10" s="105"/>
      <c r="V10" s="1000"/>
      <c r="W10" s="99"/>
      <c r="X10" s="100" t="s">
        <v>259</v>
      </c>
      <c r="Y10" s="101" t="s">
        <v>19</v>
      </c>
      <c r="Z10" s="503">
        <v>0</v>
      </c>
      <c r="AA10" s="102" t="s">
        <v>258</v>
      </c>
      <c r="AB10" s="504">
        <v>0</v>
      </c>
      <c r="AC10" s="103">
        <f t="shared" si="2"/>
        <v>0</v>
      </c>
      <c r="AD10" s="105"/>
      <c r="AF10" s="1000"/>
      <c r="AG10" s="99"/>
      <c r="AH10" s="100" t="s">
        <v>259</v>
      </c>
      <c r="AI10" s="101" t="s">
        <v>19</v>
      </c>
      <c r="AJ10" s="503">
        <v>0</v>
      </c>
      <c r="AK10" s="102" t="s">
        <v>258</v>
      </c>
      <c r="AL10" s="504">
        <v>0</v>
      </c>
      <c r="AM10" s="103">
        <f t="shared" si="3"/>
        <v>0</v>
      </c>
      <c r="AN10" s="105"/>
      <c r="AP10" s="1000"/>
      <c r="AQ10" s="99"/>
      <c r="AR10" s="100" t="s">
        <v>259</v>
      </c>
      <c r="AS10" s="101" t="s">
        <v>19</v>
      </c>
      <c r="AT10" s="503">
        <v>0</v>
      </c>
      <c r="AU10" s="102" t="s">
        <v>258</v>
      </c>
      <c r="AV10" s="504">
        <v>0</v>
      </c>
      <c r="AW10" s="103">
        <f t="shared" si="4"/>
        <v>0</v>
      </c>
      <c r="AX10" s="105"/>
    </row>
    <row r="11" spans="1:50" ht="18" customHeight="1">
      <c r="B11" s="1000"/>
      <c r="C11" s="99"/>
      <c r="D11" s="100"/>
      <c r="E11" s="101" t="s">
        <v>20</v>
      </c>
      <c r="F11" s="503">
        <v>1600</v>
      </c>
      <c r="G11" s="102" t="s">
        <v>258</v>
      </c>
      <c r="H11" s="504">
        <v>320</v>
      </c>
      <c r="I11" s="103">
        <f t="shared" si="0"/>
        <v>512000</v>
      </c>
      <c r="J11" s="105"/>
      <c r="L11" s="1000"/>
      <c r="M11" s="99"/>
      <c r="N11" s="100"/>
      <c r="O11" s="101" t="s">
        <v>20</v>
      </c>
      <c r="P11" s="503">
        <v>0</v>
      </c>
      <c r="Q11" s="102" t="s">
        <v>363</v>
      </c>
      <c r="R11" s="504">
        <v>0</v>
      </c>
      <c r="S11" s="103">
        <f t="shared" si="1"/>
        <v>0</v>
      </c>
      <c r="T11" s="105"/>
      <c r="V11" s="1000"/>
      <c r="W11" s="99"/>
      <c r="X11" s="100"/>
      <c r="Y11" s="101" t="s">
        <v>20</v>
      </c>
      <c r="Z11" s="503">
        <v>0</v>
      </c>
      <c r="AA11" s="102" t="s">
        <v>258</v>
      </c>
      <c r="AB11" s="504">
        <v>0</v>
      </c>
      <c r="AC11" s="103">
        <f t="shared" si="2"/>
        <v>0</v>
      </c>
      <c r="AD11" s="105"/>
      <c r="AF11" s="1000"/>
      <c r="AG11" s="99"/>
      <c r="AH11" s="100"/>
      <c r="AI11" s="101" t="s">
        <v>20</v>
      </c>
      <c r="AJ11" s="503">
        <v>0</v>
      </c>
      <c r="AK11" s="102" t="s">
        <v>258</v>
      </c>
      <c r="AL11" s="504">
        <v>0</v>
      </c>
      <c r="AM11" s="103">
        <f t="shared" si="3"/>
        <v>0</v>
      </c>
      <c r="AN11" s="105"/>
      <c r="AP11" s="1000"/>
      <c r="AQ11" s="99"/>
      <c r="AR11" s="100"/>
      <c r="AS11" s="101" t="s">
        <v>20</v>
      </c>
      <c r="AT11" s="503">
        <v>0</v>
      </c>
      <c r="AU11" s="102" t="s">
        <v>258</v>
      </c>
      <c r="AV11" s="504">
        <v>0</v>
      </c>
      <c r="AW11" s="103">
        <f t="shared" si="4"/>
        <v>0</v>
      </c>
      <c r="AX11" s="105"/>
    </row>
    <row r="12" spans="1:50" ht="18" customHeight="1">
      <c r="B12" s="1000"/>
      <c r="C12" s="99"/>
      <c r="D12" s="100"/>
      <c r="E12" s="101" t="s">
        <v>21</v>
      </c>
      <c r="F12" s="503">
        <v>1600</v>
      </c>
      <c r="G12" s="102" t="s">
        <v>258</v>
      </c>
      <c r="H12" s="504">
        <v>320</v>
      </c>
      <c r="I12" s="103">
        <f t="shared" si="0"/>
        <v>512000</v>
      </c>
      <c r="J12" s="105"/>
      <c r="L12" s="1000"/>
      <c r="M12" s="99"/>
      <c r="N12" s="100"/>
      <c r="O12" s="101" t="s">
        <v>21</v>
      </c>
      <c r="P12" s="503">
        <v>0</v>
      </c>
      <c r="Q12" s="102" t="s">
        <v>363</v>
      </c>
      <c r="R12" s="504">
        <v>0</v>
      </c>
      <c r="S12" s="103">
        <f t="shared" si="1"/>
        <v>0</v>
      </c>
      <c r="T12" s="105"/>
      <c r="V12" s="1000"/>
      <c r="W12" s="99"/>
      <c r="X12" s="100"/>
      <c r="Y12" s="101" t="s">
        <v>21</v>
      </c>
      <c r="Z12" s="503">
        <v>0</v>
      </c>
      <c r="AA12" s="102" t="s">
        <v>258</v>
      </c>
      <c r="AB12" s="504">
        <v>0</v>
      </c>
      <c r="AC12" s="103">
        <f t="shared" si="2"/>
        <v>0</v>
      </c>
      <c r="AD12" s="105"/>
      <c r="AF12" s="1000"/>
      <c r="AG12" s="99"/>
      <c r="AH12" s="100"/>
      <c r="AI12" s="101" t="s">
        <v>21</v>
      </c>
      <c r="AJ12" s="503">
        <v>0</v>
      </c>
      <c r="AK12" s="102" t="s">
        <v>258</v>
      </c>
      <c r="AL12" s="504">
        <v>0</v>
      </c>
      <c r="AM12" s="103">
        <f t="shared" si="3"/>
        <v>0</v>
      </c>
      <c r="AN12" s="105"/>
      <c r="AP12" s="1000"/>
      <c r="AQ12" s="99"/>
      <c r="AR12" s="100"/>
      <c r="AS12" s="101" t="s">
        <v>21</v>
      </c>
      <c r="AT12" s="503">
        <v>0</v>
      </c>
      <c r="AU12" s="102" t="s">
        <v>258</v>
      </c>
      <c r="AV12" s="504">
        <v>0</v>
      </c>
      <c r="AW12" s="103">
        <f t="shared" si="4"/>
        <v>0</v>
      </c>
      <c r="AX12" s="105"/>
    </row>
    <row r="13" spans="1:50" ht="18" customHeight="1">
      <c r="B13" s="1000"/>
      <c r="C13" s="99"/>
      <c r="D13" s="100"/>
      <c r="E13" s="101" t="s">
        <v>22</v>
      </c>
      <c r="F13" s="503">
        <v>1600</v>
      </c>
      <c r="G13" s="102" t="s">
        <v>258</v>
      </c>
      <c r="H13" s="504">
        <v>320</v>
      </c>
      <c r="I13" s="103">
        <f t="shared" si="0"/>
        <v>512000</v>
      </c>
      <c r="J13" s="105"/>
      <c r="L13" s="1000"/>
      <c r="M13" s="99"/>
      <c r="N13" s="100"/>
      <c r="O13" s="101" t="s">
        <v>22</v>
      </c>
      <c r="P13" s="503">
        <v>0</v>
      </c>
      <c r="Q13" s="102" t="s">
        <v>359</v>
      </c>
      <c r="R13" s="504">
        <v>0</v>
      </c>
      <c r="S13" s="103">
        <f t="shared" si="1"/>
        <v>0</v>
      </c>
      <c r="T13" s="105"/>
      <c r="V13" s="1000"/>
      <c r="W13" s="99"/>
      <c r="X13" s="100"/>
      <c r="Y13" s="101" t="s">
        <v>22</v>
      </c>
      <c r="Z13" s="503">
        <v>0</v>
      </c>
      <c r="AA13" s="102" t="s">
        <v>258</v>
      </c>
      <c r="AB13" s="504">
        <v>0</v>
      </c>
      <c r="AC13" s="103">
        <f t="shared" si="2"/>
        <v>0</v>
      </c>
      <c r="AD13" s="105"/>
      <c r="AF13" s="1000"/>
      <c r="AG13" s="99"/>
      <c r="AH13" s="100"/>
      <c r="AI13" s="101" t="s">
        <v>22</v>
      </c>
      <c r="AJ13" s="503">
        <v>0</v>
      </c>
      <c r="AK13" s="102" t="s">
        <v>258</v>
      </c>
      <c r="AL13" s="504">
        <v>0</v>
      </c>
      <c r="AM13" s="103">
        <f t="shared" si="3"/>
        <v>0</v>
      </c>
      <c r="AN13" s="105"/>
      <c r="AP13" s="1000"/>
      <c r="AQ13" s="99"/>
      <c r="AR13" s="100"/>
      <c r="AS13" s="101" t="s">
        <v>22</v>
      </c>
      <c r="AT13" s="503">
        <v>0</v>
      </c>
      <c r="AU13" s="102" t="s">
        <v>258</v>
      </c>
      <c r="AV13" s="504">
        <v>0</v>
      </c>
      <c r="AW13" s="103">
        <f t="shared" si="4"/>
        <v>0</v>
      </c>
      <c r="AX13" s="105"/>
    </row>
    <row r="14" spans="1:50" ht="18" customHeight="1">
      <c r="B14" s="1000"/>
      <c r="C14" s="99"/>
      <c r="D14" s="100"/>
      <c r="E14" s="101" t="s">
        <v>23</v>
      </c>
      <c r="F14" s="503">
        <v>1600</v>
      </c>
      <c r="G14" s="102" t="s">
        <v>258</v>
      </c>
      <c r="H14" s="504">
        <v>320</v>
      </c>
      <c r="I14" s="103">
        <f t="shared" si="0"/>
        <v>512000</v>
      </c>
      <c r="J14" s="105"/>
      <c r="L14" s="1000"/>
      <c r="M14" s="99"/>
      <c r="N14" s="100"/>
      <c r="O14" s="101" t="s">
        <v>23</v>
      </c>
      <c r="P14" s="503">
        <v>0</v>
      </c>
      <c r="Q14" s="102" t="s">
        <v>363</v>
      </c>
      <c r="R14" s="504">
        <v>0</v>
      </c>
      <c r="S14" s="103">
        <f t="shared" si="1"/>
        <v>0</v>
      </c>
      <c r="T14" s="105"/>
      <c r="V14" s="1000"/>
      <c r="W14" s="99"/>
      <c r="X14" s="100"/>
      <c r="Y14" s="101" t="s">
        <v>23</v>
      </c>
      <c r="Z14" s="503">
        <v>0</v>
      </c>
      <c r="AA14" s="102" t="s">
        <v>258</v>
      </c>
      <c r="AB14" s="504">
        <v>0</v>
      </c>
      <c r="AC14" s="103">
        <f t="shared" si="2"/>
        <v>0</v>
      </c>
      <c r="AD14" s="105"/>
      <c r="AF14" s="1000"/>
      <c r="AG14" s="99"/>
      <c r="AH14" s="100"/>
      <c r="AI14" s="101" t="s">
        <v>23</v>
      </c>
      <c r="AJ14" s="503">
        <v>0</v>
      </c>
      <c r="AK14" s="102" t="s">
        <v>359</v>
      </c>
      <c r="AL14" s="504">
        <v>0</v>
      </c>
      <c r="AM14" s="103">
        <f t="shared" si="3"/>
        <v>0</v>
      </c>
      <c r="AN14" s="105"/>
      <c r="AP14" s="1000"/>
      <c r="AQ14" s="99"/>
      <c r="AR14" s="100"/>
      <c r="AS14" s="101" t="s">
        <v>23</v>
      </c>
      <c r="AT14" s="503">
        <v>0</v>
      </c>
      <c r="AU14" s="102" t="s">
        <v>258</v>
      </c>
      <c r="AV14" s="504">
        <v>0</v>
      </c>
      <c r="AW14" s="103">
        <f t="shared" si="4"/>
        <v>0</v>
      </c>
      <c r="AX14" s="105"/>
    </row>
    <row r="15" spans="1:50" ht="18" customHeight="1">
      <c r="B15" s="1000"/>
      <c r="C15" s="99"/>
      <c r="D15" s="100"/>
      <c r="E15" s="101" t="s">
        <v>24</v>
      </c>
      <c r="F15" s="503">
        <v>1000</v>
      </c>
      <c r="G15" s="102" t="s">
        <v>258</v>
      </c>
      <c r="H15" s="504">
        <v>320</v>
      </c>
      <c r="I15" s="103">
        <f t="shared" si="0"/>
        <v>320000</v>
      </c>
      <c r="J15" s="105"/>
      <c r="L15" s="1000"/>
      <c r="M15" s="99"/>
      <c r="N15" s="100"/>
      <c r="O15" s="101" t="s">
        <v>24</v>
      </c>
      <c r="P15" s="503">
        <v>0</v>
      </c>
      <c r="Q15" s="102" t="s">
        <v>363</v>
      </c>
      <c r="R15" s="504">
        <v>0</v>
      </c>
      <c r="S15" s="103">
        <f t="shared" si="1"/>
        <v>0</v>
      </c>
      <c r="T15" s="105"/>
      <c r="V15" s="1000"/>
      <c r="W15" s="99"/>
      <c r="X15" s="100"/>
      <c r="Y15" s="101" t="s">
        <v>24</v>
      </c>
      <c r="Z15" s="503">
        <v>0</v>
      </c>
      <c r="AA15" s="102" t="s">
        <v>258</v>
      </c>
      <c r="AB15" s="504">
        <v>0</v>
      </c>
      <c r="AC15" s="103">
        <f t="shared" si="2"/>
        <v>0</v>
      </c>
      <c r="AD15" s="105"/>
      <c r="AF15" s="1000"/>
      <c r="AG15" s="99"/>
      <c r="AH15" s="100"/>
      <c r="AI15" s="101" t="s">
        <v>24</v>
      </c>
      <c r="AJ15" s="503">
        <v>0</v>
      </c>
      <c r="AK15" s="102" t="s">
        <v>359</v>
      </c>
      <c r="AL15" s="504">
        <v>0</v>
      </c>
      <c r="AM15" s="103">
        <f t="shared" si="3"/>
        <v>0</v>
      </c>
      <c r="AN15" s="105"/>
      <c r="AP15" s="1000"/>
      <c r="AQ15" s="99"/>
      <c r="AR15" s="100"/>
      <c r="AS15" s="101" t="s">
        <v>24</v>
      </c>
      <c r="AT15" s="503">
        <v>0</v>
      </c>
      <c r="AU15" s="102" t="s">
        <v>258</v>
      </c>
      <c r="AV15" s="504">
        <v>0</v>
      </c>
      <c r="AW15" s="103">
        <f t="shared" si="4"/>
        <v>0</v>
      </c>
      <c r="AX15" s="105"/>
    </row>
    <row r="16" spans="1:50" ht="18" customHeight="1">
      <c r="B16" s="1000"/>
      <c r="C16" s="99"/>
      <c r="D16" s="100"/>
      <c r="E16" s="101" t="s">
        <v>25</v>
      </c>
      <c r="F16" s="503">
        <v>1200</v>
      </c>
      <c r="G16" s="102" t="s">
        <v>258</v>
      </c>
      <c r="H16" s="504">
        <v>320</v>
      </c>
      <c r="I16" s="103">
        <f t="shared" si="0"/>
        <v>384000</v>
      </c>
      <c r="J16" s="105"/>
      <c r="L16" s="1000"/>
      <c r="M16" s="99"/>
      <c r="N16" s="100"/>
      <c r="O16" s="101" t="s">
        <v>25</v>
      </c>
      <c r="P16" s="503">
        <v>0</v>
      </c>
      <c r="Q16" s="102" t="s">
        <v>363</v>
      </c>
      <c r="R16" s="504">
        <v>0</v>
      </c>
      <c r="S16" s="103">
        <f t="shared" si="1"/>
        <v>0</v>
      </c>
      <c r="T16" s="105"/>
      <c r="V16" s="1000"/>
      <c r="W16" s="99"/>
      <c r="X16" s="100"/>
      <c r="Y16" s="101" t="s">
        <v>25</v>
      </c>
      <c r="Z16" s="503">
        <v>0</v>
      </c>
      <c r="AA16" s="102" t="s">
        <v>258</v>
      </c>
      <c r="AB16" s="504">
        <v>0</v>
      </c>
      <c r="AC16" s="103">
        <f t="shared" si="2"/>
        <v>0</v>
      </c>
      <c r="AD16" s="105"/>
      <c r="AF16" s="1000"/>
      <c r="AG16" s="99"/>
      <c r="AH16" s="100"/>
      <c r="AI16" s="101" t="s">
        <v>25</v>
      </c>
      <c r="AJ16" s="503">
        <v>0</v>
      </c>
      <c r="AK16" s="102" t="s">
        <v>258</v>
      </c>
      <c r="AL16" s="504">
        <v>0</v>
      </c>
      <c r="AM16" s="103">
        <f t="shared" si="3"/>
        <v>0</v>
      </c>
      <c r="AN16" s="105"/>
      <c r="AP16" s="1000"/>
      <c r="AQ16" s="99"/>
      <c r="AR16" s="100"/>
      <c r="AS16" s="101" t="s">
        <v>25</v>
      </c>
      <c r="AT16" s="503">
        <v>0</v>
      </c>
      <c r="AU16" s="102" t="s">
        <v>258</v>
      </c>
      <c r="AV16" s="504">
        <v>0</v>
      </c>
      <c r="AW16" s="103">
        <f t="shared" si="4"/>
        <v>0</v>
      </c>
      <c r="AX16" s="105"/>
    </row>
    <row r="17" spans="2:50" ht="18" customHeight="1">
      <c r="B17" s="1000"/>
      <c r="C17" s="99"/>
      <c r="D17" s="100"/>
      <c r="E17" s="101" t="s">
        <v>26</v>
      </c>
      <c r="F17" s="503">
        <v>600</v>
      </c>
      <c r="G17" s="102" t="s">
        <v>258</v>
      </c>
      <c r="H17" s="504">
        <v>320</v>
      </c>
      <c r="I17" s="103">
        <f t="shared" si="0"/>
        <v>192000</v>
      </c>
      <c r="J17" s="105"/>
      <c r="L17" s="1000"/>
      <c r="M17" s="99"/>
      <c r="N17" s="100"/>
      <c r="O17" s="101" t="s">
        <v>26</v>
      </c>
      <c r="P17" s="503">
        <v>0</v>
      </c>
      <c r="Q17" s="102" t="s">
        <v>359</v>
      </c>
      <c r="R17" s="504">
        <v>0</v>
      </c>
      <c r="S17" s="103">
        <f t="shared" si="1"/>
        <v>0</v>
      </c>
      <c r="T17" s="105"/>
      <c r="V17" s="1000"/>
      <c r="W17" s="99"/>
      <c r="X17" s="100"/>
      <c r="Y17" s="101" t="s">
        <v>26</v>
      </c>
      <c r="Z17" s="503">
        <v>0</v>
      </c>
      <c r="AA17" s="102" t="s">
        <v>258</v>
      </c>
      <c r="AB17" s="504">
        <v>0</v>
      </c>
      <c r="AC17" s="103">
        <f t="shared" si="2"/>
        <v>0</v>
      </c>
      <c r="AD17" s="105"/>
      <c r="AF17" s="1000"/>
      <c r="AG17" s="99"/>
      <c r="AH17" s="100"/>
      <c r="AI17" s="101" t="s">
        <v>26</v>
      </c>
      <c r="AJ17" s="503">
        <v>0</v>
      </c>
      <c r="AK17" s="102" t="s">
        <v>258</v>
      </c>
      <c r="AL17" s="504">
        <v>0</v>
      </c>
      <c r="AM17" s="103">
        <f t="shared" si="3"/>
        <v>0</v>
      </c>
      <c r="AN17" s="105"/>
      <c r="AP17" s="1000"/>
      <c r="AQ17" s="99"/>
      <c r="AR17" s="100"/>
      <c r="AS17" s="101" t="s">
        <v>26</v>
      </c>
      <c r="AT17" s="503">
        <v>0</v>
      </c>
      <c r="AU17" s="102" t="s">
        <v>258</v>
      </c>
      <c r="AV17" s="504">
        <v>0</v>
      </c>
      <c r="AW17" s="103">
        <f t="shared" si="4"/>
        <v>0</v>
      </c>
      <c r="AX17" s="105"/>
    </row>
    <row r="18" spans="2:50" ht="18" hidden="1" customHeight="1">
      <c r="B18" s="1000"/>
      <c r="C18" s="99"/>
      <c r="D18" s="100"/>
      <c r="E18" s="101"/>
      <c r="F18" s="106"/>
      <c r="G18" s="102"/>
      <c r="H18" s="138">
        <v>350</v>
      </c>
      <c r="I18" s="103"/>
      <c r="J18" s="105"/>
      <c r="L18" s="1000"/>
      <c r="M18" s="99"/>
      <c r="N18" s="100"/>
      <c r="O18" s="101"/>
      <c r="P18" s="106"/>
      <c r="Q18" s="102"/>
      <c r="R18" s="138">
        <v>350</v>
      </c>
      <c r="S18" s="103"/>
      <c r="T18" s="105"/>
      <c r="V18" s="1000"/>
      <c r="W18" s="99"/>
      <c r="X18" s="100"/>
      <c r="Y18" s="101"/>
      <c r="Z18" s="106"/>
      <c r="AA18" s="102"/>
      <c r="AB18" s="138">
        <v>350</v>
      </c>
      <c r="AC18" s="103"/>
      <c r="AD18" s="105"/>
      <c r="AF18" s="1000"/>
      <c r="AG18" s="99"/>
      <c r="AH18" s="100"/>
      <c r="AI18" s="101"/>
      <c r="AJ18" s="106"/>
      <c r="AK18" s="102"/>
      <c r="AL18" s="138">
        <v>350</v>
      </c>
      <c r="AM18" s="103"/>
      <c r="AN18" s="105"/>
      <c r="AP18" s="1000"/>
      <c r="AQ18" s="99"/>
      <c r="AR18" s="100"/>
      <c r="AS18" s="101"/>
      <c r="AT18" s="106"/>
      <c r="AU18" s="102"/>
      <c r="AV18" s="138">
        <v>350</v>
      </c>
      <c r="AW18" s="103"/>
      <c r="AX18" s="105"/>
    </row>
    <row r="19" spans="2:50" ht="18" hidden="1" customHeight="1">
      <c r="B19" s="1000"/>
      <c r="C19" s="99"/>
      <c r="D19" s="100"/>
      <c r="E19" s="101"/>
      <c r="F19" s="106"/>
      <c r="G19" s="102"/>
      <c r="H19" s="138">
        <v>350</v>
      </c>
      <c r="I19" s="103"/>
      <c r="J19" s="105"/>
      <c r="L19" s="1000"/>
      <c r="M19" s="99"/>
      <c r="N19" s="100"/>
      <c r="O19" s="101"/>
      <c r="P19" s="106"/>
      <c r="Q19" s="102"/>
      <c r="R19" s="138">
        <v>350</v>
      </c>
      <c r="S19" s="103"/>
      <c r="T19" s="105"/>
      <c r="V19" s="1000"/>
      <c r="W19" s="99"/>
      <c r="X19" s="100"/>
      <c r="Y19" s="101"/>
      <c r="Z19" s="106"/>
      <c r="AA19" s="102"/>
      <c r="AB19" s="138">
        <v>350</v>
      </c>
      <c r="AC19" s="103"/>
      <c r="AD19" s="105"/>
      <c r="AF19" s="1000"/>
      <c r="AG19" s="99"/>
      <c r="AH19" s="100"/>
      <c r="AI19" s="101"/>
      <c r="AJ19" s="106"/>
      <c r="AK19" s="102"/>
      <c r="AL19" s="138">
        <v>350</v>
      </c>
      <c r="AM19" s="103"/>
      <c r="AN19" s="105"/>
      <c r="AP19" s="1000"/>
      <c r="AQ19" s="99"/>
      <c r="AR19" s="100"/>
      <c r="AS19" s="101"/>
      <c r="AT19" s="106"/>
      <c r="AU19" s="102"/>
      <c r="AV19" s="138">
        <v>350</v>
      </c>
      <c r="AW19" s="103"/>
      <c r="AX19" s="105"/>
    </row>
    <row r="20" spans="2:50" ht="18" hidden="1" customHeight="1">
      <c r="B20" s="1000"/>
      <c r="C20" s="99"/>
      <c r="D20" s="100"/>
      <c r="E20" s="101"/>
      <c r="F20" s="106">
        <v>4000</v>
      </c>
      <c r="G20" s="102"/>
      <c r="H20" s="138">
        <v>350</v>
      </c>
      <c r="I20" s="103"/>
      <c r="J20" s="105"/>
      <c r="L20" s="1000"/>
      <c r="M20" s="99"/>
      <c r="N20" s="100"/>
      <c r="O20" s="101"/>
      <c r="P20" s="106">
        <v>4000</v>
      </c>
      <c r="Q20" s="102"/>
      <c r="R20" s="138">
        <v>350</v>
      </c>
      <c r="S20" s="103"/>
      <c r="T20" s="105"/>
      <c r="V20" s="1000"/>
      <c r="W20" s="99"/>
      <c r="X20" s="100"/>
      <c r="Y20" s="101"/>
      <c r="Z20" s="106">
        <v>4000</v>
      </c>
      <c r="AA20" s="102"/>
      <c r="AB20" s="138">
        <v>350</v>
      </c>
      <c r="AC20" s="103"/>
      <c r="AD20" s="105"/>
      <c r="AF20" s="1000"/>
      <c r="AG20" s="99"/>
      <c r="AH20" s="100"/>
      <c r="AI20" s="101"/>
      <c r="AJ20" s="106">
        <v>4000</v>
      </c>
      <c r="AK20" s="102"/>
      <c r="AL20" s="138">
        <v>350</v>
      </c>
      <c r="AM20" s="103"/>
      <c r="AN20" s="105"/>
      <c r="AP20" s="1000"/>
      <c r="AQ20" s="99"/>
      <c r="AR20" s="100"/>
      <c r="AS20" s="101"/>
      <c r="AT20" s="106">
        <v>4000</v>
      </c>
      <c r="AU20" s="102"/>
      <c r="AV20" s="138">
        <v>350</v>
      </c>
      <c r="AW20" s="103"/>
      <c r="AX20" s="105"/>
    </row>
    <row r="21" spans="2:50" ht="7.5" hidden="1" customHeight="1">
      <c r="B21" s="1000"/>
      <c r="C21" s="99"/>
      <c r="D21" s="100"/>
      <c r="E21" s="101"/>
      <c r="F21" s="106">
        <v>14500</v>
      </c>
      <c r="G21" s="115"/>
      <c r="H21" s="138">
        <v>350</v>
      </c>
      <c r="I21" s="103"/>
      <c r="J21" s="104"/>
      <c r="L21" s="1000"/>
      <c r="M21" s="99"/>
      <c r="N21" s="100"/>
      <c r="O21" s="101"/>
      <c r="P21" s="106">
        <v>14500</v>
      </c>
      <c r="Q21" s="115"/>
      <c r="R21" s="138">
        <v>350</v>
      </c>
      <c r="S21" s="103"/>
      <c r="T21" s="104"/>
      <c r="V21" s="1000"/>
      <c r="W21" s="99"/>
      <c r="X21" s="100"/>
      <c r="Y21" s="101"/>
      <c r="Z21" s="106">
        <v>14500</v>
      </c>
      <c r="AA21" s="115"/>
      <c r="AB21" s="138">
        <v>350</v>
      </c>
      <c r="AC21" s="103"/>
      <c r="AD21" s="104"/>
      <c r="AF21" s="1000"/>
      <c r="AG21" s="99"/>
      <c r="AH21" s="100"/>
      <c r="AI21" s="101"/>
      <c r="AJ21" s="106">
        <v>14500</v>
      </c>
      <c r="AK21" s="115"/>
      <c r="AL21" s="138">
        <v>350</v>
      </c>
      <c r="AM21" s="103"/>
      <c r="AN21" s="104"/>
      <c r="AP21" s="1000"/>
      <c r="AQ21" s="99"/>
      <c r="AR21" s="100"/>
      <c r="AS21" s="101"/>
      <c r="AT21" s="106">
        <v>14500</v>
      </c>
      <c r="AU21" s="115"/>
      <c r="AV21" s="138">
        <v>350</v>
      </c>
      <c r="AW21" s="103"/>
      <c r="AX21" s="104"/>
    </row>
    <row r="22" spans="2:50" ht="14">
      <c r="B22" s="1000"/>
      <c r="C22" s="107"/>
      <c r="D22" s="108"/>
      <c r="E22" s="342"/>
      <c r="F22" s="343"/>
      <c r="G22" s="110"/>
      <c r="H22" s="341"/>
      <c r="I22" s="111"/>
      <c r="J22" s="112"/>
      <c r="L22" s="1000"/>
      <c r="M22" s="107"/>
      <c r="N22" s="108"/>
      <c r="O22" s="342"/>
      <c r="P22" s="343"/>
      <c r="Q22" s="110"/>
      <c r="R22" s="341"/>
      <c r="S22" s="111"/>
      <c r="T22" s="112"/>
      <c r="V22" s="1000"/>
      <c r="W22" s="107"/>
      <c r="X22" s="108"/>
      <c r="Y22" s="342"/>
      <c r="Z22" s="343"/>
      <c r="AA22" s="110"/>
      <c r="AB22" s="341"/>
      <c r="AC22" s="111"/>
      <c r="AD22" s="112"/>
      <c r="AF22" s="1000"/>
      <c r="AG22" s="107"/>
      <c r="AH22" s="108"/>
      <c r="AI22" s="342"/>
      <c r="AJ22" s="343"/>
      <c r="AK22" s="110"/>
      <c r="AL22" s="341"/>
      <c r="AM22" s="111"/>
      <c r="AN22" s="112"/>
      <c r="AP22" s="1000"/>
      <c r="AQ22" s="107"/>
      <c r="AR22" s="108"/>
      <c r="AS22" s="342"/>
      <c r="AT22" s="343"/>
      <c r="AU22" s="110"/>
      <c r="AV22" s="341"/>
      <c r="AW22" s="111"/>
      <c r="AX22" s="112"/>
    </row>
    <row r="23" spans="2:50" ht="18" customHeight="1" thickBot="1">
      <c r="B23" s="1001"/>
      <c r="C23" s="113" t="s">
        <v>325</v>
      </c>
      <c r="D23" s="114">
        <f>SUM(D5:D22)</f>
        <v>4640000</v>
      </c>
      <c r="E23" s="101"/>
      <c r="G23" s="115"/>
      <c r="H23" s="103"/>
      <c r="I23" s="103"/>
      <c r="J23" s="104"/>
      <c r="L23" s="1001"/>
      <c r="M23" s="113" t="s">
        <v>325</v>
      </c>
      <c r="N23" s="114">
        <f>SUM(N5:N22)</f>
        <v>0</v>
      </c>
      <c r="O23" s="101"/>
      <c r="Q23" s="115"/>
      <c r="R23" s="103"/>
      <c r="S23" s="103"/>
      <c r="T23" s="104"/>
      <c r="V23" s="1001"/>
      <c r="W23" s="113" t="s">
        <v>325</v>
      </c>
      <c r="X23" s="114">
        <f>SUM(X5:X22)</f>
        <v>0</v>
      </c>
      <c r="Y23" s="101"/>
      <c r="AA23" s="115"/>
      <c r="AB23" s="103"/>
      <c r="AC23" s="103"/>
      <c r="AD23" s="104"/>
      <c r="AF23" s="1001"/>
      <c r="AG23" s="113" t="s">
        <v>325</v>
      </c>
      <c r="AH23" s="114">
        <f>SUM(AH5:AH22)</f>
        <v>0</v>
      </c>
      <c r="AI23" s="101"/>
      <c r="AK23" s="115"/>
      <c r="AL23" s="103"/>
      <c r="AM23" s="103"/>
      <c r="AN23" s="104"/>
      <c r="AP23" s="1001"/>
      <c r="AQ23" s="113" t="s">
        <v>325</v>
      </c>
      <c r="AR23" s="114">
        <f>SUM(AR5:AR22)</f>
        <v>0</v>
      </c>
      <c r="AS23" s="101"/>
      <c r="AU23" s="115"/>
      <c r="AV23" s="103"/>
      <c r="AW23" s="103"/>
      <c r="AX23" s="104"/>
    </row>
    <row r="24" spans="2:50" ht="18" customHeight="1">
      <c r="B24" s="996" t="s">
        <v>34</v>
      </c>
      <c r="C24" s="96"/>
      <c r="D24" s="344"/>
      <c r="E24" s="116"/>
      <c r="F24" s="345" t="s">
        <v>83</v>
      </c>
      <c r="G24" s="345" t="s">
        <v>81</v>
      </c>
      <c r="H24" s="345" t="s">
        <v>32</v>
      </c>
      <c r="I24" s="345" t="s">
        <v>82</v>
      </c>
      <c r="J24" s="347" t="s">
        <v>326</v>
      </c>
      <c r="L24" s="996" t="s">
        <v>34</v>
      </c>
      <c r="M24" s="96"/>
      <c r="N24" s="344"/>
      <c r="O24" s="116"/>
      <c r="P24" s="345" t="s">
        <v>83</v>
      </c>
      <c r="Q24" s="345" t="s">
        <v>81</v>
      </c>
      <c r="R24" s="345" t="s">
        <v>32</v>
      </c>
      <c r="S24" s="345" t="s">
        <v>82</v>
      </c>
      <c r="T24" s="347" t="s">
        <v>326</v>
      </c>
      <c r="V24" s="996" t="s">
        <v>34</v>
      </c>
      <c r="W24" s="96"/>
      <c r="X24" s="344"/>
      <c r="Y24" s="116"/>
      <c r="Z24" s="345" t="s">
        <v>83</v>
      </c>
      <c r="AA24" s="345" t="s">
        <v>81</v>
      </c>
      <c r="AB24" s="345" t="s">
        <v>32</v>
      </c>
      <c r="AC24" s="345" t="s">
        <v>82</v>
      </c>
      <c r="AD24" s="347" t="s">
        <v>326</v>
      </c>
      <c r="AF24" s="996" t="s">
        <v>34</v>
      </c>
      <c r="AG24" s="96"/>
      <c r="AH24" s="344"/>
      <c r="AI24" s="116"/>
      <c r="AJ24" s="345" t="s">
        <v>83</v>
      </c>
      <c r="AK24" s="345" t="s">
        <v>81</v>
      </c>
      <c r="AL24" s="345" t="s">
        <v>32</v>
      </c>
      <c r="AM24" s="345" t="s">
        <v>82</v>
      </c>
      <c r="AN24" s="347" t="s">
        <v>326</v>
      </c>
      <c r="AP24" s="996" t="s">
        <v>34</v>
      </c>
      <c r="AQ24" s="96"/>
      <c r="AR24" s="344"/>
      <c r="AS24" s="116"/>
      <c r="AT24" s="345" t="s">
        <v>83</v>
      </c>
      <c r="AU24" s="345" t="s">
        <v>81</v>
      </c>
      <c r="AV24" s="345" t="s">
        <v>32</v>
      </c>
      <c r="AW24" s="345" t="s">
        <v>82</v>
      </c>
      <c r="AX24" s="347" t="s">
        <v>326</v>
      </c>
    </row>
    <row r="25" spans="2:50" ht="18" customHeight="1">
      <c r="B25" s="997"/>
      <c r="C25" s="113" t="s">
        <v>35</v>
      </c>
      <c r="D25" s="114">
        <f>SUM(I25:I26)</f>
        <v>94000</v>
      </c>
      <c r="E25" s="539" t="s">
        <v>260</v>
      </c>
      <c r="F25" s="505">
        <v>40</v>
      </c>
      <c r="G25" s="505">
        <v>2</v>
      </c>
      <c r="H25" s="506">
        <v>4700</v>
      </c>
      <c r="I25" s="103">
        <f>F25/G25*H25</f>
        <v>94000</v>
      </c>
      <c r="J25" s="104" t="s">
        <v>261</v>
      </c>
      <c r="K25" s="98"/>
      <c r="L25" s="997"/>
      <c r="M25" s="113" t="s">
        <v>35</v>
      </c>
      <c r="N25" s="114" t="e">
        <f>SUM(S25:S26)</f>
        <v>#DIV/0!</v>
      </c>
      <c r="O25" s="539" t="s">
        <v>260</v>
      </c>
      <c r="P25" s="505">
        <v>0</v>
      </c>
      <c r="Q25" s="505">
        <v>0</v>
      </c>
      <c r="R25" s="506">
        <v>0</v>
      </c>
      <c r="S25" s="103" t="e">
        <f>P25/Q25*R25</f>
        <v>#DIV/0!</v>
      </c>
      <c r="T25" s="104" t="s">
        <v>361</v>
      </c>
      <c r="V25" s="997"/>
      <c r="W25" s="113" t="s">
        <v>35</v>
      </c>
      <c r="X25" s="114" t="e">
        <f>SUM(AC25:AC26)</f>
        <v>#DIV/0!</v>
      </c>
      <c r="Y25" s="539" t="s">
        <v>260</v>
      </c>
      <c r="Z25" s="505">
        <v>0</v>
      </c>
      <c r="AA25" s="505">
        <v>0</v>
      </c>
      <c r="AB25" s="506">
        <v>0</v>
      </c>
      <c r="AC25" s="103" t="e">
        <f>Z25/AA25*AB25</f>
        <v>#DIV/0!</v>
      </c>
      <c r="AD25" s="104" t="s">
        <v>361</v>
      </c>
      <c r="AF25" s="997"/>
      <c r="AG25" s="113" t="s">
        <v>35</v>
      </c>
      <c r="AH25" s="114" t="e">
        <f>SUM(AM25:AM26)</f>
        <v>#DIV/0!</v>
      </c>
      <c r="AI25" s="539" t="s">
        <v>260</v>
      </c>
      <c r="AJ25" s="505">
        <v>0</v>
      </c>
      <c r="AK25" s="505">
        <v>0</v>
      </c>
      <c r="AL25" s="506">
        <v>0</v>
      </c>
      <c r="AM25" s="103" t="e">
        <f>AJ25/AK25*AL25</f>
        <v>#DIV/0!</v>
      </c>
      <c r="AN25" s="104" t="s">
        <v>361</v>
      </c>
      <c r="AP25" s="997"/>
      <c r="AQ25" s="113" t="s">
        <v>35</v>
      </c>
      <c r="AR25" s="114" t="e">
        <f>SUM(AW25:AW26)</f>
        <v>#DIV/0!</v>
      </c>
      <c r="AS25" s="539" t="s">
        <v>260</v>
      </c>
      <c r="AT25" s="505">
        <v>0</v>
      </c>
      <c r="AU25" s="505">
        <v>0</v>
      </c>
      <c r="AV25" s="506">
        <v>0</v>
      </c>
      <c r="AW25" s="103" t="e">
        <f>AT25/AU25*AV25</f>
        <v>#DIV/0!</v>
      </c>
      <c r="AX25" s="104" t="s">
        <v>259</v>
      </c>
    </row>
    <row r="26" spans="2:50" ht="18" customHeight="1">
      <c r="B26" s="997"/>
      <c r="C26" s="322"/>
      <c r="D26" s="323"/>
      <c r="E26" s="540"/>
      <c r="F26" s="507"/>
      <c r="G26" s="507"/>
      <c r="H26" s="508"/>
      <c r="I26" s="324"/>
      <c r="J26" s="325"/>
      <c r="K26" s="98"/>
      <c r="L26" s="997"/>
      <c r="M26" s="322"/>
      <c r="N26" s="323"/>
      <c r="O26" s="540"/>
      <c r="P26" s="507"/>
      <c r="Q26" s="507"/>
      <c r="R26" s="508"/>
      <c r="S26" s="324"/>
      <c r="T26" s="325"/>
      <c r="V26" s="997"/>
      <c r="W26" s="322"/>
      <c r="X26" s="323"/>
      <c r="Y26" s="540"/>
      <c r="Z26" s="507"/>
      <c r="AA26" s="507"/>
      <c r="AB26" s="508"/>
      <c r="AC26" s="324"/>
      <c r="AD26" s="325"/>
      <c r="AF26" s="997"/>
      <c r="AG26" s="322"/>
      <c r="AH26" s="323"/>
      <c r="AI26" s="540"/>
      <c r="AJ26" s="507"/>
      <c r="AK26" s="507"/>
      <c r="AL26" s="508"/>
      <c r="AM26" s="324"/>
      <c r="AN26" s="325"/>
      <c r="AP26" s="997"/>
      <c r="AQ26" s="322"/>
      <c r="AR26" s="323"/>
      <c r="AS26" s="540"/>
      <c r="AT26" s="507"/>
      <c r="AU26" s="507"/>
      <c r="AV26" s="508"/>
      <c r="AW26" s="324"/>
      <c r="AX26" s="325"/>
    </row>
    <row r="27" spans="2:50" ht="18" customHeight="1">
      <c r="B27" s="997"/>
      <c r="C27" s="318" t="s">
        <v>36</v>
      </c>
      <c r="D27" s="319">
        <f>SUM(I27:I30)</f>
        <v>226548</v>
      </c>
      <c r="E27" s="541" t="s">
        <v>262</v>
      </c>
      <c r="F27" s="509">
        <v>4000</v>
      </c>
      <c r="G27" s="509">
        <v>20</v>
      </c>
      <c r="H27" s="510">
        <v>730</v>
      </c>
      <c r="I27" s="320">
        <f t="shared" ref="I27:I29" si="5">F27/G27*H27</f>
        <v>146000</v>
      </c>
      <c r="J27" s="321"/>
      <c r="K27" s="117"/>
      <c r="L27" s="997"/>
      <c r="M27" s="318" t="s">
        <v>36</v>
      </c>
      <c r="N27" s="319">
        <f>SUM(S27:S30)</f>
        <v>0</v>
      </c>
      <c r="O27" s="541"/>
      <c r="P27" s="509">
        <v>0</v>
      </c>
      <c r="Q27" s="509">
        <v>20</v>
      </c>
      <c r="R27" s="510">
        <v>0</v>
      </c>
      <c r="S27" s="320">
        <f t="shared" ref="S27:S29" si="6">P27/Q27*R27</f>
        <v>0</v>
      </c>
      <c r="T27" s="321"/>
      <c r="V27" s="997"/>
      <c r="W27" s="318" t="s">
        <v>36</v>
      </c>
      <c r="X27" s="319">
        <f>SUM(AC27:AC30)</f>
        <v>0</v>
      </c>
      <c r="Y27" s="541"/>
      <c r="Z27" s="509">
        <v>0</v>
      </c>
      <c r="AA27" s="509">
        <v>20</v>
      </c>
      <c r="AB27" s="510">
        <v>0</v>
      </c>
      <c r="AC27" s="320">
        <f t="shared" ref="AC27:AC29" si="7">Z27/AA27*AB27</f>
        <v>0</v>
      </c>
      <c r="AD27" s="321"/>
      <c r="AF27" s="997"/>
      <c r="AG27" s="318" t="s">
        <v>36</v>
      </c>
      <c r="AH27" s="319">
        <f>SUM(AM27:AM30)</f>
        <v>0</v>
      </c>
      <c r="AI27" s="541"/>
      <c r="AJ27" s="509">
        <v>0</v>
      </c>
      <c r="AK27" s="509">
        <v>20</v>
      </c>
      <c r="AL27" s="510">
        <v>0</v>
      </c>
      <c r="AM27" s="320">
        <f t="shared" ref="AM27:AM29" si="8">AJ27/AK27*AL27</f>
        <v>0</v>
      </c>
      <c r="AN27" s="321"/>
      <c r="AP27" s="997"/>
      <c r="AQ27" s="318" t="s">
        <v>36</v>
      </c>
      <c r="AR27" s="319">
        <f>SUM(AW27:AW30)</f>
        <v>0</v>
      </c>
      <c r="AS27" s="541"/>
      <c r="AT27" s="509">
        <v>0</v>
      </c>
      <c r="AU27" s="509">
        <v>20</v>
      </c>
      <c r="AV27" s="510">
        <v>0</v>
      </c>
      <c r="AW27" s="320">
        <f t="shared" ref="AW27:AW29" si="9">AT27/AU27*AV27</f>
        <v>0</v>
      </c>
      <c r="AX27" s="321"/>
    </row>
    <row r="28" spans="2:50" ht="18" customHeight="1">
      <c r="B28" s="997"/>
      <c r="C28" s="99"/>
      <c r="D28" s="100"/>
      <c r="E28" s="539" t="s">
        <v>263</v>
      </c>
      <c r="F28" s="511">
        <v>360</v>
      </c>
      <c r="G28" s="511">
        <v>20</v>
      </c>
      <c r="H28" s="506">
        <v>3186</v>
      </c>
      <c r="I28" s="103">
        <f t="shared" si="5"/>
        <v>57348</v>
      </c>
      <c r="J28" s="104"/>
      <c r="K28" s="117"/>
      <c r="L28" s="997"/>
      <c r="M28" s="99"/>
      <c r="N28" s="100"/>
      <c r="O28" s="539"/>
      <c r="P28" s="511">
        <v>0</v>
      </c>
      <c r="Q28" s="511">
        <v>20</v>
      </c>
      <c r="R28" s="506">
        <v>0</v>
      </c>
      <c r="S28" s="103">
        <f t="shared" si="6"/>
        <v>0</v>
      </c>
      <c r="T28" s="104"/>
      <c r="V28" s="997"/>
      <c r="W28" s="99"/>
      <c r="X28" s="100"/>
      <c r="Y28" s="539"/>
      <c r="Z28" s="511">
        <v>0</v>
      </c>
      <c r="AA28" s="511">
        <v>20</v>
      </c>
      <c r="AB28" s="506">
        <v>0</v>
      </c>
      <c r="AC28" s="103">
        <f t="shared" si="7"/>
        <v>0</v>
      </c>
      <c r="AD28" s="104"/>
      <c r="AF28" s="997"/>
      <c r="AG28" s="99"/>
      <c r="AH28" s="100"/>
      <c r="AI28" s="539"/>
      <c r="AJ28" s="511">
        <v>0</v>
      </c>
      <c r="AK28" s="511">
        <v>20</v>
      </c>
      <c r="AL28" s="506">
        <v>0</v>
      </c>
      <c r="AM28" s="103">
        <f t="shared" si="8"/>
        <v>0</v>
      </c>
      <c r="AN28" s="104"/>
      <c r="AP28" s="997"/>
      <c r="AQ28" s="99"/>
      <c r="AR28" s="100"/>
      <c r="AS28" s="539"/>
      <c r="AT28" s="511">
        <v>0</v>
      </c>
      <c r="AU28" s="511">
        <v>20</v>
      </c>
      <c r="AV28" s="506">
        <v>0</v>
      </c>
      <c r="AW28" s="103">
        <f t="shared" si="9"/>
        <v>0</v>
      </c>
      <c r="AX28" s="104"/>
    </row>
    <row r="29" spans="2:50" ht="18" customHeight="1">
      <c r="B29" s="997"/>
      <c r="C29" s="99"/>
      <c r="D29" s="100"/>
      <c r="E29" s="539" t="s">
        <v>264</v>
      </c>
      <c r="F29" s="511">
        <v>800</v>
      </c>
      <c r="G29" s="511">
        <v>20</v>
      </c>
      <c r="H29" s="506">
        <v>580</v>
      </c>
      <c r="I29" s="103">
        <f t="shared" si="5"/>
        <v>23200</v>
      </c>
      <c r="J29" s="104"/>
      <c r="K29" s="117"/>
      <c r="L29" s="997"/>
      <c r="M29" s="99"/>
      <c r="N29" s="100"/>
      <c r="O29" s="539"/>
      <c r="P29" s="511">
        <v>0</v>
      </c>
      <c r="Q29" s="511">
        <v>20</v>
      </c>
      <c r="R29" s="506">
        <v>0</v>
      </c>
      <c r="S29" s="103">
        <f t="shared" si="6"/>
        <v>0</v>
      </c>
      <c r="T29" s="104"/>
      <c r="V29" s="997"/>
      <c r="W29" s="99"/>
      <c r="X29" s="100"/>
      <c r="Y29" s="539"/>
      <c r="Z29" s="511">
        <v>0</v>
      </c>
      <c r="AA29" s="511">
        <v>20</v>
      </c>
      <c r="AB29" s="506">
        <v>0</v>
      </c>
      <c r="AC29" s="103">
        <f t="shared" si="7"/>
        <v>0</v>
      </c>
      <c r="AD29" s="104"/>
      <c r="AF29" s="997"/>
      <c r="AG29" s="99"/>
      <c r="AH29" s="100"/>
      <c r="AI29" s="539"/>
      <c r="AJ29" s="511">
        <v>0</v>
      </c>
      <c r="AK29" s="511">
        <v>20</v>
      </c>
      <c r="AL29" s="506">
        <v>0</v>
      </c>
      <c r="AM29" s="103">
        <f t="shared" si="8"/>
        <v>0</v>
      </c>
      <c r="AN29" s="104"/>
      <c r="AP29" s="997"/>
      <c r="AQ29" s="99"/>
      <c r="AR29" s="100"/>
      <c r="AS29" s="539"/>
      <c r="AT29" s="511">
        <v>0</v>
      </c>
      <c r="AU29" s="511">
        <v>20</v>
      </c>
      <c r="AV29" s="506">
        <v>0</v>
      </c>
      <c r="AW29" s="103">
        <f t="shared" si="9"/>
        <v>0</v>
      </c>
      <c r="AX29" s="104"/>
    </row>
    <row r="30" spans="2:50" ht="18" customHeight="1">
      <c r="B30" s="997"/>
      <c r="C30" s="322"/>
      <c r="D30" s="323"/>
      <c r="E30" s="540"/>
      <c r="F30" s="512"/>
      <c r="G30" s="513"/>
      <c r="H30" s="514"/>
      <c r="I30" s="324"/>
      <c r="J30" s="325"/>
      <c r="L30" s="997"/>
      <c r="M30" s="322"/>
      <c r="N30" s="323"/>
      <c r="O30" s="540"/>
      <c r="P30" s="512"/>
      <c r="Q30" s="513"/>
      <c r="R30" s="514"/>
      <c r="S30" s="324"/>
      <c r="T30" s="325"/>
      <c r="V30" s="997"/>
      <c r="W30" s="322"/>
      <c r="X30" s="323"/>
      <c r="Y30" s="540"/>
      <c r="Z30" s="512"/>
      <c r="AA30" s="513"/>
      <c r="AB30" s="514"/>
      <c r="AC30" s="324"/>
      <c r="AD30" s="325"/>
      <c r="AF30" s="997"/>
      <c r="AG30" s="322"/>
      <c r="AH30" s="323"/>
      <c r="AI30" s="540"/>
      <c r="AJ30" s="512"/>
      <c r="AK30" s="513"/>
      <c r="AL30" s="514"/>
      <c r="AM30" s="324"/>
      <c r="AN30" s="325"/>
      <c r="AP30" s="997"/>
      <c r="AQ30" s="322"/>
      <c r="AR30" s="323"/>
      <c r="AS30" s="540"/>
      <c r="AT30" s="512"/>
      <c r="AU30" s="513"/>
      <c r="AV30" s="514"/>
      <c r="AW30" s="324"/>
      <c r="AX30" s="325"/>
    </row>
    <row r="31" spans="2:50" ht="18" customHeight="1">
      <c r="B31" s="997"/>
      <c r="C31" s="318" t="s">
        <v>37</v>
      </c>
      <c r="D31" s="319">
        <f>SUM(I31:I36)</f>
        <v>110429.06666666667</v>
      </c>
      <c r="E31" s="541" t="s">
        <v>265</v>
      </c>
      <c r="F31" s="515">
        <v>32</v>
      </c>
      <c r="G31" s="515">
        <v>3</v>
      </c>
      <c r="H31" s="516">
        <v>2905</v>
      </c>
      <c r="I31" s="320">
        <f t="shared" ref="I31:I35" si="10">F31/G31*H31</f>
        <v>30986.666666666664</v>
      </c>
      <c r="J31" s="321"/>
      <c r="L31" s="997"/>
      <c r="M31" s="318" t="s">
        <v>37</v>
      </c>
      <c r="N31" s="319" t="e">
        <f>SUM(S31:S36)</f>
        <v>#DIV/0!</v>
      </c>
      <c r="O31" s="541"/>
      <c r="P31" s="515">
        <v>0</v>
      </c>
      <c r="Q31" s="515">
        <v>0</v>
      </c>
      <c r="R31" s="516">
        <v>0</v>
      </c>
      <c r="S31" s="320" t="e">
        <f t="shared" ref="S31:S35" si="11">P31/Q31*R31</f>
        <v>#DIV/0!</v>
      </c>
      <c r="T31" s="321"/>
      <c r="V31" s="997"/>
      <c r="W31" s="318" t="s">
        <v>37</v>
      </c>
      <c r="X31" s="319" t="e">
        <f>SUM(AC31:AC36)</f>
        <v>#DIV/0!</v>
      </c>
      <c r="Y31" s="541"/>
      <c r="Z31" s="515">
        <v>0</v>
      </c>
      <c r="AA31" s="515">
        <v>0</v>
      </c>
      <c r="AB31" s="516">
        <v>0</v>
      </c>
      <c r="AC31" s="320" t="e">
        <f t="shared" ref="AC31:AC35" si="12">Z31/AA31*AB31</f>
        <v>#DIV/0!</v>
      </c>
      <c r="AD31" s="321"/>
      <c r="AF31" s="997"/>
      <c r="AG31" s="318" t="s">
        <v>37</v>
      </c>
      <c r="AH31" s="319" t="e">
        <f>SUM(AM31:AM36)</f>
        <v>#DIV/0!</v>
      </c>
      <c r="AI31" s="541"/>
      <c r="AJ31" s="515">
        <v>0</v>
      </c>
      <c r="AK31" s="515">
        <v>0</v>
      </c>
      <c r="AL31" s="516">
        <v>0</v>
      </c>
      <c r="AM31" s="320" t="e">
        <f t="shared" ref="AM31:AM35" si="13">AJ31/AK31*AL31</f>
        <v>#DIV/0!</v>
      </c>
      <c r="AN31" s="321"/>
      <c r="AP31" s="997"/>
      <c r="AQ31" s="318" t="s">
        <v>37</v>
      </c>
      <c r="AR31" s="319" t="e">
        <f>SUM(AW31:AW36)</f>
        <v>#DIV/0!</v>
      </c>
      <c r="AS31" s="541"/>
      <c r="AT31" s="515">
        <v>0</v>
      </c>
      <c r="AU31" s="515">
        <v>0</v>
      </c>
      <c r="AV31" s="516">
        <v>0</v>
      </c>
      <c r="AW31" s="320" t="e">
        <f t="shared" ref="AW31:AW35" si="14">AT31/AU31*AV31</f>
        <v>#DIV/0!</v>
      </c>
      <c r="AX31" s="321"/>
    </row>
    <row r="32" spans="2:50" ht="18" customHeight="1">
      <c r="B32" s="997"/>
      <c r="C32" s="99"/>
      <c r="D32" s="100"/>
      <c r="E32" s="539" t="s">
        <v>266</v>
      </c>
      <c r="F32" s="517">
        <v>400</v>
      </c>
      <c r="G32" s="517">
        <v>500</v>
      </c>
      <c r="H32" s="518">
        <v>9039</v>
      </c>
      <c r="I32" s="103">
        <f t="shared" si="10"/>
        <v>7231.2000000000007</v>
      </c>
      <c r="J32" s="104"/>
      <c r="L32" s="997"/>
      <c r="M32" s="99"/>
      <c r="N32" s="100"/>
      <c r="O32" s="539"/>
      <c r="P32" s="517">
        <v>0</v>
      </c>
      <c r="Q32" s="517">
        <v>0</v>
      </c>
      <c r="R32" s="518">
        <v>0</v>
      </c>
      <c r="S32" s="103" t="e">
        <f t="shared" si="11"/>
        <v>#DIV/0!</v>
      </c>
      <c r="T32" s="104"/>
      <c r="V32" s="997"/>
      <c r="W32" s="99"/>
      <c r="X32" s="100"/>
      <c r="Y32" s="539"/>
      <c r="Z32" s="517">
        <v>0</v>
      </c>
      <c r="AA32" s="517">
        <v>0</v>
      </c>
      <c r="AB32" s="518">
        <v>0</v>
      </c>
      <c r="AC32" s="103" t="e">
        <f t="shared" si="12"/>
        <v>#DIV/0!</v>
      </c>
      <c r="AD32" s="104"/>
      <c r="AF32" s="997"/>
      <c r="AG32" s="99"/>
      <c r="AH32" s="100"/>
      <c r="AI32" s="539"/>
      <c r="AJ32" s="517">
        <v>0</v>
      </c>
      <c r="AK32" s="517">
        <v>0</v>
      </c>
      <c r="AL32" s="518">
        <v>0</v>
      </c>
      <c r="AM32" s="103" t="e">
        <f t="shared" si="13"/>
        <v>#DIV/0!</v>
      </c>
      <c r="AN32" s="104"/>
      <c r="AP32" s="997"/>
      <c r="AQ32" s="99"/>
      <c r="AR32" s="100"/>
      <c r="AS32" s="539"/>
      <c r="AT32" s="517">
        <v>0</v>
      </c>
      <c r="AU32" s="517">
        <v>0</v>
      </c>
      <c r="AV32" s="518">
        <v>0</v>
      </c>
      <c r="AW32" s="103" t="e">
        <f t="shared" si="14"/>
        <v>#DIV/0!</v>
      </c>
      <c r="AX32" s="104"/>
    </row>
    <row r="33" spans="2:50" ht="18" customHeight="1">
      <c r="B33" s="997"/>
      <c r="C33" s="99"/>
      <c r="D33" s="100"/>
      <c r="E33" s="539" t="s">
        <v>267</v>
      </c>
      <c r="F33" s="517">
        <v>800</v>
      </c>
      <c r="G33" s="517">
        <v>250</v>
      </c>
      <c r="H33" s="518">
        <v>6447</v>
      </c>
      <c r="I33" s="103">
        <f t="shared" si="10"/>
        <v>20630.400000000001</v>
      </c>
      <c r="J33" s="104"/>
      <c r="L33" s="997"/>
      <c r="M33" s="99"/>
      <c r="N33" s="100"/>
      <c r="O33" s="539"/>
      <c r="P33" s="517">
        <v>0</v>
      </c>
      <c r="Q33" s="517">
        <v>0</v>
      </c>
      <c r="R33" s="518">
        <v>0</v>
      </c>
      <c r="S33" s="103" t="e">
        <f t="shared" si="11"/>
        <v>#DIV/0!</v>
      </c>
      <c r="T33" s="104"/>
      <c r="V33" s="997"/>
      <c r="W33" s="99"/>
      <c r="X33" s="100"/>
      <c r="Y33" s="539"/>
      <c r="Z33" s="517">
        <v>0</v>
      </c>
      <c r="AA33" s="517">
        <v>0</v>
      </c>
      <c r="AB33" s="518">
        <v>0</v>
      </c>
      <c r="AC33" s="103" t="e">
        <f t="shared" si="12"/>
        <v>#DIV/0!</v>
      </c>
      <c r="AD33" s="104"/>
      <c r="AF33" s="997"/>
      <c r="AG33" s="99"/>
      <c r="AH33" s="100"/>
      <c r="AI33" s="539"/>
      <c r="AJ33" s="517">
        <v>0</v>
      </c>
      <c r="AK33" s="517">
        <v>0</v>
      </c>
      <c r="AL33" s="518">
        <v>0</v>
      </c>
      <c r="AM33" s="103" t="e">
        <f t="shared" si="13"/>
        <v>#DIV/0!</v>
      </c>
      <c r="AN33" s="104"/>
      <c r="AP33" s="997"/>
      <c r="AQ33" s="99"/>
      <c r="AR33" s="100"/>
      <c r="AS33" s="539"/>
      <c r="AT33" s="517">
        <v>0</v>
      </c>
      <c r="AU33" s="517">
        <v>0</v>
      </c>
      <c r="AV33" s="518">
        <v>0</v>
      </c>
      <c r="AW33" s="103" t="e">
        <f t="shared" si="14"/>
        <v>#DIV/0!</v>
      </c>
      <c r="AX33" s="104"/>
    </row>
    <row r="34" spans="2:50" ht="18" customHeight="1">
      <c r="B34" s="997"/>
      <c r="C34" s="99"/>
      <c r="D34" s="100"/>
      <c r="E34" s="539" t="s">
        <v>268</v>
      </c>
      <c r="F34" s="519">
        <v>800</v>
      </c>
      <c r="G34" s="519">
        <v>500</v>
      </c>
      <c r="H34" s="518">
        <v>5670</v>
      </c>
      <c r="I34" s="103">
        <f t="shared" si="10"/>
        <v>9072</v>
      </c>
      <c r="J34" s="104"/>
      <c r="L34" s="997"/>
      <c r="M34" s="99"/>
      <c r="N34" s="100"/>
      <c r="O34" s="539"/>
      <c r="P34" s="519">
        <v>0</v>
      </c>
      <c r="Q34" s="519">
        <v>0</v>
      </c>
      <c r="R34" s="518">
        <v>0</v>
      </c>
      <c r="S34" s="103" t="e">
        <f t="shared" si="11"/>
        <v>#DIV/0!</v>
      </c>
      <c r="T34" s="104"/>
      <c r="V34" s="997"/>
      <c r="W34" s="99"/>
      <c r="X34" s="100"/>
      <c r="Y34" s="539"/>
      <c r="Z34" s="519">
        <v>0</v>
      </c>
      <c r="AA34" s="519">
        <v>0</v>
      </c>
      <c r="AB34" s="518">
        <v>0</v>
      </c>
      <c r="AC34" s="103" t="e">
        <f t="shared" si="12"/>
        <v>#DIV/0!</v>
      </c>
      <c r="AD34" s="104"/>
      <c r="AF34" s="997"/>
      <c r="AG34" s="99"/>
      <c r="AH34" s="100"/>
      <c r="AI34" s="539"/>
      <c r="AJ34" s="519">
        <v>0</v>
      </c>
      <c r="AK34" s="519">
        <v>0</v>
      </c>
      <c r="AL34" s="518">
        <v>0</v>
      </c>
      <c r="AM34" s="103" t="e">
        <f t="shared" si="13"/>
        <v>#DIV/0!</v>
      </c>
      <c r="AN34" s="104"/>
      <c r="AP34" s="997"/>
      <c r="AQ34" s="99"/>
      <c r="AR34" s="100"/>
      <c r="AS34" s="539"/>
      <c r="AT34" s="519">
        <v>0</v>
      </c>
      <c r="AU34" s="519">
        <v>0</v>
      </c>
      <c r="AV34" s="518">
        <v>0</v>
      </c>
      <c r="AW34" s="103" t="e">
        <f t="shared" si="14"/>
        <v>#DIV/0!</v>
      </c>
      <c r="AX34" s="104"/>
    </row>
    <row r="35" spans="2:50" ht="18" customHeight="1">
      <c r="B35" s="997"/>
      <c r="C35" s="99"/>
      <c r="D35" s="100"/>
      <c r="E35" s="539" t="s">
        <v>269</v>
      </c>
      <c r="F35" s="519">
        <v>1600</v>
      </c>
      <c r="G35" s="519">
        <v>250</v>
      </c>
      <c r="H35" s="518">
        <v>6642</v>
      </c>
      <c r="I35" s="103">
        <f t="shared" si="10"/>
        <v>42508.800000000003</v>
      </c>
      <c r="J35" s="104"/>
      <c r="L35" s="997"/>
      <c r="M35" s="99"/>
      <c r="N35" s="100"/>
      <c r="O35" s="539"/>
      <c r="P35" s="519">
        <v>0</v>
      </c>
      <c r="Q35" s="519">
        <v>0</v>
      </c>
      <c r="R35" s="518">
        <v>0</v>
      </c>
      <c r="S35" s="103" t="e">
        <f t="shared" si="11"/>
        <v>#DIV/0!</v>
      </c>
      <c r="T35" s="104"/>
      <c r="V35" s="997"/>
      <c r="W35" s="99"/>
      <c r="X35" s="100"/>
      <c r="Y35" s="539"/>
      <c r="Z35" s="519">
        <v>0</v>
      </c>
      <c r="AA35" s="519">
        <v>0</v>
      </c>
      <c r="AB35" s="518">
        <v>0</v>
      </c>
      <c r="AC35" s="103" t="e">
        <f t="shared" si="12"/>
        <v>#DIV/0!</v>
      </c>
      <c r="AD35" s="104"/>
      <c r="AF35" s="997"/>
      <c r="AG35" s="99"/>
      <c r="AH35" s="100"/>
      <c r="AI35" s="539"/>
      <c r="AJ35" s="519">
        <v>0</v>
      </c>
      <c r="AK35" s="519">
        <v>0</v>
      </c>
      <c r="AL35" s="518">
        <v>0</v>
      </c>
      <c r="AM35" s="103" t="e">
        <f t="shared" si="13"/>
        <v>#DIV/0!</v>
      </c>
      <c r="AN35" s="104"/>
      <c r="AP35" s="997"/>
      <c r="AQ35" s="99"/>
      <c r="AR35" s="100"/>
      <c r="AS35" s="539"/>
      <c r="AT35" s="519">
        <v>0</v>
      </c>
      <c r="AU35" s="519">
        <v>0</v>
      </c>
      <c r="AV35" s="518">
        <v>0</v>
      </c>
      <c r="AW35" s="103" t="e">
        <f t="shared" si="14"/>
        <v>#DIV/0!</v>
      </c>
      <c r="AX35" s="104"/>
    </row>
    <row r="36" spans="2:50" ht="18" customHeight="1">
      <c r="B36" s="997"/>
      <c r="C36" s="322"/>
      <c r="D36" s="323"/>
      <c r="E36" s="540"/>
      <c r="F36" s="520"/>
      <c r="G36" s="520"/>
      <c r="H36" s="514"/>
      <c r="I36" s="324"/>
      <c r="J36" s="325"/>
      <c r="L36" s="997"/>
      <c r="M36" s="322"/>
      <c r="N36" s="323"/>
      <c r="O36" s="540"/>
      <c r="P36" s="520"/>
      <c r="Q36" s="520"/>
      <c r="R36" s="514"/>
      <c r="S36" s="324"/>
      <c r="T36" s="325"/>
      <c r="V36" s="997"/>
      <c r="W36" s="322"/>
      <c r="X36" s="323"/>
      <c r="Y36" s="540"/>
      <c r="Z36" s="520"/>
      <c r="AA36" s="520"/>
      <c r="AB36" s="514"/>
      <c r="AC36" s="324"/>
      <c r="AD36" s="325"/>
      <c r="AF36" s="997"/>
      <c r="AG36" s="322"/>
      <c r="AH36" s="323"/>
      <c r="AI36" s="540"/>
      <c r="AJ36" s="520"/>
      <c r="AK36" s="520"/>
      <c r="AL36" s="514"/>
      <c r="AM36" s="324"/>
      <c r="AN36" s="325"/>
      <c r="AP36" s="997"/>
      <c r="AQ36" s="322"/>
      <c r="AR36" s="323"/>
      <c r="AS36" s="540"/>
      <c r="AT36" s="520"/>
      <c r="AU36" s="520"/>
      <c r="AV36" s="514"/>
      <c r="AW36" s="324"/>
      <c r="AX36" s="325"/>
    </row>
    <row r="37" spans="2:50" ht="18" customHeight="1">
      <c r="B37" s="997"/>
      <c r="C37" s="330" t="s">
        <v>39</v>
      </c>
      <c r="D37" s="331">
        <f>I37/J37</f>
        <v>93150</v>
      </c>
      <c r="E37" s="541" t="s">
        <v>272</v>
      </c>
      <c r="F37" s="521">
        <v>1</v>
      </c>
      <c r="G37" s="522">
        <v>1</v>
      </c>
      <c r="H37" s="516">
        <v>186300</v>
      </c>
      <c r="I37" s="326">
        <f>F37/G37*H37</f>
        <v>186300</v>
      </c>
      <c r="J37" s="538">
        <v>2</v>
      </c>
      <c r="L37" s="997"/>
      <c r="M37" s="330" t="s">
        <v>39</v>
      </c>
      <c r="N37" s="331">
        <f>S37/T37</f>
        <v>0</v>
      </c>
      <c r="O37" s="541"/>
      <c r="P37" s="521">
        <v>1</v>
      </c>
      <c r="Q37" s="522">
        <v>1</v>
      </c>
      <c r="R37" s="516">
        <v>0</v>
      </c>
      <c r="S37" s="326">
        <f>P37/Q37*R37</f>
        <v>0</v>
      </c>
      <c r="T37" s="538">
        <v>1</v>
      </c>
      <c r="V37" s="997"/>
      <c r="W37" s="330" t="s">
        <v>39</v>
      </c>
      <c r="X37" s="331">
        <f>AC37/AD37</f>
        <v>0</v>
      </c>
      <c r="Y37" s="541"/>
      <c r="Z37" s="521">
        <v>1</v>
      </c>
      <c r="AA37" s="522">
        <v>1</v>
      </c>
      <c r="AB37" s="516">
        <v>0</v>
      </c>
      <c r="AC37" s="326">
        <f>Z37/AA37*AB37</f>
        <v>0</v>
      </c>
      <c r="AD37" s="538">
        <v>1</v>
      </c>
      <c r="AF37" s="997"/>
      <c r="AG37" s="330" t="s">
        <v>39</v>
      </c>
      <c r="AH37" s="331">
        <f>AM37/AN37</f>
        <v>0</v>
      </c>
      <c r="AI37" s="541"/>
      <c r="AJ37" s="521">
        <v>1</v>
      </c>
      <c r="AK37" s="522">
        <v>1</v>
      </c>
      <c r="AL37" s="516">
        <v>0</v>
      </c>
      <c r="AM37" s="326">
        <f>AJ37/AK37*AL37</f>
        <v>0</v>
      </c>
      <c r="AN37" s="538">
        <v>1</v>
      </c>
      <c r="AP37" s="997"/>
      <c r="AQ37" s="330" t="s">
        <v>39</v>
      </c>
      <c r="AR37" s="331">
        <f>AW37/AX37</f>
        <v>0</v>
      </c>
      <c r="AS37" s="541"/>
      <c r="AT37" s="521">
        <v>1</v>
      </c>
      <c r="AU37" s="522">
        <v>1</v>
      </c>
      <c r="AV37" s="516">
        <v>0</v>
      </c>
      <c r="AW37" s="326">
        <f>AT37/AU37*AV37</f>
        <v>0</v>
      </c>
      <c r="AX37" s="538">
        <v>1</v>
      </c>
    </row>
    <row r="38" spans="2:50" ht="18" customHeight="1">
      <c r="B38" s="997"/>
      <c r="C38" s="332"/>
      <c r="D38" s="333"/>
      <c r="E38" s="540"/>
      <c r="F38" s="523"/>
      <c r="G38" s="524"/>
      <c r="H38" s="514"/>
      <c r="I38" s="324"/>
      <c r="J38" s="340"/>
      <c r="L38" s="997"/>
      <c r="M38" s="332"/>
      <c r="N38" s="333"/>
      <c r="O38" s="540"/>
      <c r="P38" s="523"/>
      <c r="Q38" s="524"/>
      <c r="R38" s="514"/>
      <c r="S38" s="324"/>
      <c r="T38" s="340"/>
      <c r="V38" s="997"/>
      <c r="W38" s="332"/>
      <c r="X38" s="333"/>
      <c r="Y38" s="540"/>
      <c r="Z38" s="523"/>
      <c r="AA38" s="524"/>
      <c r="AB38" s="514"/>
      <c r="AC38" s="324"/>
      <c r="AD38" s="340"/>
      <c r="AF38" s="997"/>
      <c r="AG38" s="332"/>
      <c r="AH38" s="333"/>
      <c r="AI38" s="540"/>
      <c r="AJ38" s="523"/>
      <c r="AK38" s="524"/>
      <c r="AL38" s="514"/>
      <c r="AM38" s="324"/>
      <c r="AN38" s="340"/>
      <c r="AP38" s="997"/>
      <c r="AQ38" s="332"/>
      <c r="AR38" s="333"/>
      <c r="AS38" s="540"/>
      <c r="AT38" s="523"/>
      <c r="AU38" s="524"/>
      <c r="AV38" s="514"/>
      <c r="AW38" s="324"/>
      <c r="AX38" s="340"/>
    </row>
    <row r="39" spans="2:50" ht="18" customHeight="1">
      <c r="B39" s="997"/>
      <c r="C39" s="328" t="s">
        <v>40</v>
      </c>
      <c r="D39" s="543">
        <v>4546</v>
      </c>
      <c r="E39" s="542" t="s">
        <v>435</v>
      </c>
      <c r="F39" s="526"/>
      <c r="G39" s="526"/>
      <c r="H39" s="525"/>
      <c r="I39" s="329"/>
      <c r="J39" s="334"/>
      <c r="L39" s="997"/>
      <c r="M39" s="328" t="s">
        <v>40</v>
      </c>
      <c r="N39" s="543">
        <v>0</v>
      </c>
      <c r="O39" s="542"/>
      <c r="P39" s="526"/>
      <c r="Q39" s="526"/>
      <c r="R39" s="525"/>
      <c r="S39" s="329"/>
      <c r="T39" s="334"/>
      <c r="V39" s="997"/>
      <c r="W39" s="328" t="s">
        <v>40</v>
      </c>
      <c r="X39" s="543">
        <v>0</v>
      </c>
      <c r="Y39" s="542"/>
      <c r="Z39" s="526"/>
      <c r="AA39" s="526"/>
      <c r="AB39" s="525"/>
      <c r="AC39" s="329"/>
      <c r="AD39" s="334"/>
      <c r="AF39" s="997"/>
      <c r="AG39" s="328" t="s">
        <v>40</v>
      </c>
      <c r="AH39" s="543">
        <v>0</v>
      </c>
      <c r="AI39" s="542"/>
      <c r="AJ39" s="526"/>
      <c r="AK39" s="526"/>
      <c r="AL39" s="525"/>
      <c r="AM39" s="329"/>
      <c r="AN39" s="334"/>
      <c r="AP39" s="997"/>
      <c r="AQ39" s="328" t="s">
        <v>40</v>
      </c>
      <c r="AR39" s="543">
        <v>0</v>
      </c>
      <c r="AS39" s="542"/>
      <c r="AT39" s="526"/>
      <c r="AU39" s="526"/>
      <c r="AV39" s="525"/>
      <c r="AW39" s="329"/>
      <c r="AX39" s="334"/>
    </row>
    <row r="40" spans="2:50" ht="18" customHeight="1">
      <c r="B40" s="997"/>
      <c r="C40" s="328" t="s">
        <v>539</v>
      </c>
      <c r="D40" s="543">
        <v>0</v>
      </c>
      <c r="E40" s="542"/>
      <c r="F40" s="527"/>
      <c r="G40" s="527"/>
      <c r="H40" s="525"/>
      <c r="I40" s="336"/>
      <c r="J40" s="334"/>
      <c r="L40" s="997"/>
      <c r="M40" s="831" t="s">
        <v>539</v>
      </c>
      <c r="N40" s="543">
        <v>0</v>
      </c>
      <c r="O40" s="542"/>
      <c r="P40" s="527"/>
      <c r="Q40" s="527"/>
      <c r="R40" s="525"/>
      <c r="S40" s="336"/>
      <c r="T40" s="334"/>
      <c r="V40" s="997"/>
      <c r="W40" s="328" t="s">
        <v>539</v>
      </c>
      <c r="X40" s="543">
        <v>0</v>
      </c>
      <c r="Y40" s="542"/>
      <c r="Z40" s="527"/>
      <c r="AA40" s="527"/>
      <c r="AB40" s="525"/>
      <c r="AC40" s="336"/>
      <c r="AD40" s="334"/>
      <c r="AF40" s="997"/>
      <c r="AG40" s="328" t="s">
        <v>539</v>
      </c>
      <c r="AH40" s="543">
        <v>0</v>
      </c>
      <c r="AI40" s="542"/>
      <c r="AJ40" s="527"/>
      <c r="AK40" s="527"/>
      <c r="AL40" s="525"/>
      <c r="AM40" s="336"/>
      <c r="AN40" s="334"/>
      <c r="AP40" s="997"/>
      <c r="AQ40" s="328" t="s">
        <v>539</v>
      </c>
      <c r="AR40" s="543">
        <v>0</v>
      </c>
      <c r="AS40" s="542"/>
      <c r="AT40" s="527"/>
      <c r="AU40" s="527"/>
      <c r="AV40" s="525"/>
      <c r="AW40" s="336"/>
      <c r="AX40" s="334"/>
    </row>
    <row r="41" spans="2:50" ht="18" customHeight="1">
      <c r="B41" s="997"/>
      <c r="C41" s="318" t="s">
        <v>38</v>
      </c>
      <c r="D41" s="319">
        <f>SUM(I41:I43)</f>
        <v>64000</v>
      </c>
      <c r="E41" s="541" t="s">
        <v>270</v>
      </c>
      <c r="F41" s="528">
        <v>300</v>
      </c>
      <c r="G41" s="528">
        <v>1</v>
      </c>
      <c r="H41" s="516">
        <v>120</v>
      </c>
      <c r="I41" s="326">
        <f>F41/G41*H41</f>
        <v>36000</v>
      </c>
      <c r="J41" s="321"/>
      <c r="L41" s="997"/>
      <c r="M41" s="318" t="s">
        <v>38</v>
      </c>
      <c r="N41" s="319">
        <f>SUM(S41:S43)</f>
        <v>0</v>
      </c>
      <c r="O41" s="541" t="s">
        <v>270</v>
      </c>
      <c r="P41" s="528">
        <v>1</v>
      </c>
      <c r="Q41" s="528">
        <v>1</v>
      </c>
      <c r="R41" s="516">
        <v>120</v>
      </c>
      <c r="S41" s="326">
        <v>0</v>
      </c>
      <c r="T41" s="321"/>
      <c r="V41" s="997"/>
      <c r="W41" s="318" t="s">
        <v>38</v>
      </c>
      <c r="X41" s="319">
        <f>SUM(AC41:AC43)</f>
        <v>0</v>
      </c>
      <c r="Y41" s="541" t="s">
        <v>270</v>
      </c>
      <c r="Z41" s="528">
        <v>1</v>
      </c>
      <c r="AA41" s="528">
        <v>1</v>
      </c>
      <c r="AB41" s="516">
        <v>120</v>
      </c>
      <c r="AC41" s="326">
        <v>0</v>
      </c>
      <c r="AD41" s="321"/>
      <c r="AF41" s="997"/>
      <c r="AG41" s="318" t="s">
        <v>38</v>
      </c>
      <c r="AH41" s="319">
        <f>SUM(AM41:AM43)</f>
        <v>0</v>
      </c>
      <c r="AI41" s="541" t="s">
        <v>270</v>
      </c>
      <c r="AJ41" s="528">
        <v>1</v>
      </c>
      <c r="AK41" s="528">
        <v>1</v>
      </c>
      <c r="AL41" s="516">
        <v>120</v>
      </c>
      <c r="AM41" s="326">
        <v>0</v>
      </c>
      <c r="AN41" s="321"/>
      <c r="AP41" s="997"/>
      <c r="AQ41" s="318" t="s">
        <v>38</v>
      </c>
      <c r="AR41" s="319">
        <f>SUM(AW41:AW43)</f>
        <v>0</v>
      </c>
      <c r="AS41" s="541" t="s">
        <v>270</v>
      </c>
      <c r="AT41" s="528">
        <v>1</v>
      </c>
      <c r="AU41" s="528">
        <v>1</v>
      </c>
      <c r="AV41" s="516">
        <v>120</v>
      </c>
      <c r="AW41" s="326">
        <v>0</v>
      </c>
      <c r="AX41" s="321"/>
    </row>
    <row r="42" spans="2:50" ht="18" customHeight="1">
      <c r="B42" s="997"/>
      <c r="C42" s="99"/>
      <c r="D42" s="100"/>
      <c r="E42" s="539" t="s">
        <v>271</v>
      </c>
      <c r="F42" s="529">
        <v>200</v>
      </c>
      <c r="G42" s="529">
        <v>1</v>
      </c>
      <c r="H42" s="518">
        <v>140</v>
      </c>
      <c r="I42" s="118">
        <f>F42/G42*H42</f>
        <v>28000</v>
      </c>
      <c r="J42" s="104"/>
      <c r="L42" s="997"/>
      <c r="M42" s="99"/>
      <c r="N42" s="100"/>
      <c r="O42" s="539" t="s">
        <v>364</v>
      </c>
      <c r="P42" s="529">
        <v>0</v>
      </c>
      <c r="Q42" s="529">
        <v>1</v>
      </c>
      <c r="R42" s="518">
        <v>140</v>
      </c>
      <c r="S42" s="118">
        <f>P42/Q42*R42</f>
        <v>0</v>
      </c>
      <c r="T42" s="104"/>
      <c r="V42" s="997"/>
      <c r="W42" s="99"/>
      <c r="X42" s="100"/>
      <c r="Y42" s="539" t="s">
        <v>362</v>
      </c>
      <c r="Z42" s="529">
        <v>0</v>
      </c>
      <c r="AA42" s="529">
        <v>1</v>
      </c>
      <c r="AB42" s="518">
        <v>140</v>
      </c>
      <c r="AC42" s="118">
        <f>Z42/AA42*AB42</f>
        <v>0</v>
      </c>
      <c r="AD42" s="104"/>
      <c r="AF42" s="997"/>
      <c r="AG42" s="99"/>
      <c r="AH42" s="100"/>
      <c r="AI42" s="539" t="s">
        <v>362</v>
      </c>
      <c r="AJ42" s="529">
        <v>0</v>
      </c>
      <c r="AK42" s="529">
        <v>1</v>
      </c>
      <c r="AL42" s="518">
        <v>140</v>
      </c>
      <c r="AM42" s="118">
        <f>AJ42/AK42*AL42</f>
        <v>0</v>
      </c>
      <c r="AN42" s="104"/>
      <c r="AP42" s="997"/>
      <c r="AQ42" s="99"/>
      <c r="AR42" s="100"/>
      <c r="AS42" s="539" t="s">
        <v>271</v>
      </c>
      <c r="AT42" s="529">
        <v>0</v>
      </c>
      <c r="AU42" s="529">
        <v>1</v>
      </c>
      <c r="AV42" s="518">
        <v>140</v>
      </c>
      <c r="AW42" s="118">
        <f>AT42/AU42*AV42</f>
        <v>0</v>
      </c>
      <c r="AX42" s="104"/>
    </row>
    <row r="43" spans="2:50" ht="18" customHeight="1">
      <c r="B43" s="997"/>
      <c r="C43" s="322"/>
      <c r="D43" s="323"/>
      <c r="E43" s="540"/>
      <c r="F43" s="530"/>
      <c r="G43" s="530"/>
      <c r="H43" s="514"/>
      <c r="I43" s="327"/>
      <c r="J43" s="325"/>
      <c r="L43" s="997"/>
      <c r="M43" s="322"/>
      <c r="N43" s="323"/>
      <c r="O43" s="540"/>
      <c r="P43" s="530"/>
      <c r="Q43" s="530"/>
      <c r="R43" s="514"/>
      <c r="S43" s="327"/>
      <c r="T43" s="325"/>
      <c r="V43" s="997"/>
      <c r="W43" s="322"/>
      <c r="X43" s="323"/>
      <c r="Y43" s="540"/>
      <c r="Z43" s="530"/>
      <c r="AA43" s="530"/>
      <c r="AB43" s="514"/>
      <c r="AC43" s="327"/>
      <c r="AD43" s="325"/>
      <c r="AF43" s="997"/>
      <c r="AG43" s="322"/>
      <c r="AH43" s="323"/>
      <c r="AI43" s="540"/>
      <c r="AJ43" s="530"/>
      <c r="AK43" s="530"/>
      <c r="AL43" s="514"/>
      <c r="AM43" s="327"/>
      <c r="AN43" s="325"/>
      <c r="AP43" s="997"/>
      <c r="AQ43" s="322"/>
      <c r="AR43" s="323"/>
      <c r="AS43" s="540"/>
      <c r="AT43" s="530"/>
      <c r="AU43" s="530"/>
      <c r="AV43" s="514"/>
      <c r="AW43" s="327"/>
      <c r="AX43" s="325"/>
    </row>
    <row r="44" spans="2:50" ht="18" customHeight="1">
      <c r="B44" s="997"/>
      <c r="C44" s="113" t="s">
        <v>100</v>
      </c>
      <c r="D44" s="120">
        <f>SUM(I44:I46)</f>
        <v>986000</v>
      </c>
      <c r="E44" s="539" t="s">
        <v>273</v>
      </c>
      <c r="F44" s="531">
        <v>72500</v>
      </c>
      <c r="G44" s="532">
        <v>1</v>
      </c>
      <c r="H44" s="518">
        <v>4</v>
      </c>
      <c r="I44" s="118">
        <f>F44/G44*H44</f>
        <v>290000</v>
      </c>
      <c r="J44" s="104"/>
      <c r="L44" s="997"/>
      <c r="M44" s="113" t="s">
        <v>100</v>
      </c>
      <c r="N44" s="120">
        <f>SUM(S44:S46)</f>
        <v>0</v>
      </c>
      <c r="O44" s="539"/>
      <c r="P44" s="531">
        <v>0</v>
      </c>
      <c r="Q44" s="532">
        <v>1</v>
      </c>
      <c r="R44" s="518">
        <v>0</v>
      </c>
      <c r="S44" s="118">
        <f>P44/Q44*R44</f>
        <v>0</v>
      </c>
      <c r="T44" s="104"/>
      <c r="V44" s="997"/>
      <c r="W44" s="113" t="s">
        <v>100</v>
      </c>
      <c r="X44" s="120">
        <f>SUM(AC44:AC46)</f>
        <v>0</v>
      </c>
      <c r="Y44" s="539"/>
      <c r="Z44" s="531">
        <v>0</v>
      </c>
      <c r="AA44" s="532">
        <v>1</v>
      </c>
      <c r="AB44" s="518">
        <v>0</v>
      </c>
      <c r="AC44" s="118">
        <f>Z44/AA44*AB44</f>
        <v>0</v>
      </c>
      <c r="AD44" s="104"/>
      <c r="AF44" s="997"/>
      <c r="AG44" s="113" t="s">
        <v>100</v>
      </c>
      <c r="AH44" s="120">
        <f>SUM(AM44:AM46)</f>
        <v>0</v>
      </c>
      <c r="AI44" s="539"/>
      <c r="AJ44" s="531">
        <v>0</v>
      </c>
      <c r="AK44" s="532">
        <v>1</v>
      </c>
      <c r="AL44" s="518">
        <v>0</v>
      </c>
      <c r="AM44" s="118">
        <f>AJ44/AK44*AL44</f>
        <v>0</v>
      </c>
      <c r="AN44" s="104"/>
      <c r="AP44" s="997"/>
      <c r="AQ44" s="113" t="s">
        <v>100</v>
      </c>
      <c r="AR44" s="120">
        <f>SUM(AW44:AW46)</f>
        <v>0</v>
      </c>
      <c r="AS44" s="539"/>
      <c r="AT44" s="531">
        <v>0</v>
      </c>
      <c r="AU44" s="532">
        <v>1</v>
      </c>
      <c r="AV44" s="518">
        <v>0</v>
      </c>
      <c r="AW44" s="118">
        <f>AT44/AU44*AV44</f>
        <v>0</v>
      </c>
      <c r="AX44" s="104"/>
    </row>
    <row r="45" spans="2:50" ht="18" customHeight="1">
      <c r="B45" s="997"/>
      <c r="C45" s="113"/>
      <c r="D45" s="120"/>
      <c r="E45" s="539" t="s">
        <v>274</v>
      </c>
      <c r="F45" s="533">
        <v>4640000</v>
      </c>
      <c r="G45" s="534"/>
      <c r="H45" s="535">
        <v>0.15</v>
      </c>
      <c r="I45" s="118">
        <f>F45*H45</f>
        <v>696000</v>
      </c>
      <c r="J45" s="104"/>
      <c r="L45" s="997"/>
      <c r="M45" s="113"/>
      <c r="N45" s="120"/>
      <c r="O45" s="539" t="s">
        <v>274</v>
      </c>
      <c r="P45" s="533">
        <v>0</v>
      </c>
      <c r="Q45" s="534"/>
      <c r="R45" s="535">
        <v>0</v>
      </c>
      <c r="S45" s="118">
        <f>P45*R45</f>
        <v>0</v>
      </c>
      <c r="T45" s="104"/>
      <c r="V45" s="997"/>
      <c r="W45" s="113"/>
      <c r="X45" s="120"/>
      <c r="Y45" s="539" t="s">
        <v>274</v>
      </c>
      <c r="Z45" s="533">
        <v>0</v>
      </c>
      <c r="AA45" s="534"/>
      <c r="AB45" s="535">
        <v>0</v>
      </c>
      <c r="AC45" s="118">
        <f>Z45*AB45</f>
        <v>0</v>
      </c>
      <c r="AD45" s="104"/>
      <c r="AF45" s="997"/>
      <c r="AG45" s="113"/>
      <c r="AH45" s="120"/>
      <c r="AI45" s="539" t="s">
        <v>274</v>
      </c>
      <c r="AJ45" s="533">
        <v>0</v>
      </c>
      <c r="AK45" s="534"/>
      <c r="AL45" s="535">
        <v>0</v>
      </c>
      <c r="AM45" s="118">
        <f>AJ45*AL45</f>
        <v>0</v>
      </c>
      <c r="AN45" s="104"/>
      <c r="AP45" s="997"/>
      <c r="AQ45" s="113"/>
      <c r="AR45" s="120"/>
      <c r="AS45" s="539" t="s">
        <v>274</v>
      </c>
      <c r="AT45" s="533">
        <v>0</v>
      </c>
      <c r="AU45" s="534"/>
      <c r="AV45" s="535">
        <v>0</v>
      </c>
      <c r="AW45" s="118">
        <f>AT45*AV45</f>
        <v>0</v>
      </c>
      <c r="AX45" s="104"/>
    </row>
    <row r="46" spans="2:50" ht="18" customHeight="1">
      <c r="B46" s="997"/>
      <c r="C46" s="332"/>
      <c r="D46" s="333"/>
      <c r="E46" s="540"/>
      <c r="F46" s="536"/>
      <c r="G46" s="537"/>
      <c r="H46" s="514"/>
      <c r="I46" s="324"/>
      <c r="J46" s="325"/>
      <c r="L46" s="997"/>
      <c r="M46" s="332"/>
      <c r="N46" s="333"/>
      <c r="O46" s="540"/>
      <c r="P46" s="536"/>
      <c r="Q46" s="537"/>
      <c r="R46" s="514"/>
      <c r="S46" s="324"/>
      <c r="T46" s="325"/>
      <c r="V46" s="997"/>
      <c r="W46" s="332"/>
      <c r="X46" s="333"/>
      <c r="Y46" s="540"/>
      <c r="Z46" s="536"/>
      <c r="AA46" s="537"/>
      <c r="AB46" s="514"/>
      <c r="AC46" s="324"/>
      <c r="AD46" s="325"/>
      <c r="AF46" s="997"/>
      <c r="AG46" s="332"/>
      <c r="AH46" s="333"/>
      <c r="AI46" s="540"/>
      <c r="AJ46" s="536"/>
      <c r="AK46" s="537"/>
      <c r="AL46" s="514"/>
      <c r="AM46" s="324"/>
      <c r="AN46" s="325"/>
      <c r="AP46" s="997"/>
      <c r="AQ46" s="332"/>
      <c r="AR46" s="333"/>
      <c r="AS46" s="540"/>
      <c r="AT46" s="536"/>
      <c r="AU46" s="537"/>
      <c r="AV46" s="514"/>
      <c r="AW46" s="324"/>
      <c r="AX46" s="325"/>
    </row>
    <row r="47" spans="2:50" ht="18" customHeight="1">
      <c r="B47" s="997"/>
      <c r="C47" s="328" t="s">
        <v>41</v>
      </c>
      <c r="D47" s="543">
        <v>20000</v>
      </c>
      <c r="E47" s="337"/>
      <c r="F47" s="338"/>
      <c r="G47" s="335"/>
      <c r="H47" s="329"/>
      <c r="I47" s="336"/>
      <c r="J47" s="339"/>
      <c r="L47" s="997"/>
      <c r="M47" s="328" t="s">
        <v>41</v>
      </c>
      <c r="N47" s="543">
        <v>0</v>
      </c>
      <c r="O47" s="337"/>
      <c r="P47" s="338"/>
      <c r="Q47" s="335"/>
      <c r="R47" s="329"/>
      <c r="S47" s="336"/>
      <c r="T47" s="339"/>
      <c r="V47" s="997"/>
      <c r="W47" s="328" t="s">
        <v>41</v>
      </c>
      <c r="X47" s="543">
        <v>0</v>
      </c>
      <c r="Y47" s="337"/>
      <c r="Z47" s="338"/>
      <c r="AA47" s="335"/>
      <c r="AB47" s="329"/>
      <c r="AC47" s="336"/>
      <c r="AD47" s="339"/>
      <c r="AF47" s="997"/>
      <c r="AG47" s="328" t="s">
        <v>41</v>
      </c>
      <c r="AH47" s="543">
        <v>0</v>
      </c>
      <c r="AI47" s="337"/>
      <c r="AJ47" s="338"/>
      <c r="AK47" s="335"/>
      <c r="AL47" s="329"/>
      <c r="AM47" s="336"/>
      <c r="AN47" s="339"/>
      <c r="AP47" s="997"/>
      <c r="AQ47" s="328" t="s">
        <v>41</v>
      </c>
      <c r="AR47" s="543">
        <v>0</v>
      </c>
      <c r="AS47" s="337"/>
      <c r="AT47" s="338"/>
      <c r="AU47" s="335"/>
      <c r="AV47" s="329"/>
      <c r="AW47" s="336"/>
      <c r="AX47" s="339"/>
    </row>
    <row r="48" spans="2:50" ht="18" customHeight="1">
      <c r="B48" s="997"/>
      <c r="C48" s="121" t="s">
        <v>140</v>
      </c>
      <c r="D48" s="544">
        <v>0</v>
      </c>
      <c r="E48" s="369"/>
      <c r="F48" s="370"/>
      <c r="G48" s="110"/>
      <c r="H48" s="111"/>
      <c r="I48" s="371"/>
      <c r="J48" s="372"/>
      <c r="L48" s="997"/>
      <c r="M48" s="121" t="s">
        <v>140</v>
      </c>
      <c r="N48" s="544">
        <v>0</v>
      </c>
      <c r="O48" s="369"/>
      <c r="P48" s="370"/>
      <c r="Q48" s="110"/>
      <c r="R48" s="111"/>
      <c r="S48" s="371"/>
      <c r="T48" s="372"/>
      <c r="V48" s="997"/>
      <c r="W48" s="121" t="s">
        <v>140</v>
      </c>
      <c r="X48" s="544">
        <v>0</v>
      </c>
      <c r="Y48" s="369"/>
      <c r="Z48" s="370"/>
      <c r="AA48" s="110"/>
      <c r="AB48" s="111"/>
      <c r="AC48" s="371"/>
      <c r="AD48" s="372"/>
      <c r="AF48" s="997"/>
      <c r="AG48" s="121" t="s">
        <v>140</v>
      </c>
      <c r="AH48" s="544">
        <v>0</v>
      </c>
      <c r="AI48" s="369"/>
      <c r="AJ48" s="370"/>
      <c r="AK48" s="110"/>
      <c r="AL48" s="111"/>
      <c r="AM48" s="371"/>
      <c r="AN48" s="372"/>
      <c r="AP48" s="997"/>
      <c r="AQ48" s="121" t="s">
        <v>140</v>
      </c>
      <c r="AR48" s="544">
        <v>0</v>
      </c>
      <c r="AS48" s="369"/>
      <c r="AT48" s="370"/>
      <c r="AU48" s="110"/>
      <c r="AV48" s="111"/>
      <c r="AW48" s="371"/>
      <c r="AX48" s="372"/>
    </row>
    <row r="49" spans="2:50" ht="18" customHeight="1">
      <c r="B49" s="998"/>
      <c r="C49" s="121" t="s">
        <v>324</v>
      </c>
      <c r="D49" s="122">
        <f>SUM(D25:D48)</f>
        <v>1598673.0666666667</v>
      </c>
      <c r="E49" s="109"/>
      <c r="F49" s="110"/>
      <c r="G49" s="110"/>
      <c r="H49" s="111"/>
      <c r="I49" s="111"/>
      <c r="J49" s="112"/>
      <c r="L49" s="998"/>
      <c r="M49" s="121" t="s">
        <v>324</v>
      </c>
      <c r="N49" s="122" t="e">
        <f>SUM(N25:N48)</f>
        <v>#DIV/0!</v>
      </c>
      <c r="O49" s="109"/>
      <c r="P49" s="110"/>
      <c r="Q49" s="110"/>
      <c r="R49" s="111"/>
      <c r="S49" s="111"/>
      <c r="T49" s="112"/>
      <c r="V49" s="998"/>
      <c r="W49" s="121" t="s">
        <v>324</v>
      </c>
      <c r="X49" s="122" t="e">
        <f>SUM(X25:X48)</f>
        <v>#DIV/0!</v>
      </c>
      <c r="Y49" s="109"/>
      <c r="Z49" s="110"/>
      <c r="AA49" s="110"/>
      <c r="AB49" s="111"/>
      <c r="AC49" s="111"/>
      <c r="AD49" s="112"/>
      <c r="AF49" s="998"/>
      <c r="AG49" s="121" t="s">
        <v>324</v>
      </c>
      <c r="AH49" s="122" t="e">
        <f>SUM(AH25:AH48)</f>
        <v>#DIV/0!</v>
      </c>
      <c r="AI49" s="109"/>
      <c r="AJ49" s="110"/>
      <c r="AK49" s="110"/>
      <c r="AL49" s="111"/>
      <c r="AM49" s="111"/>
      <c r="AN49" s="112"/>
      <c r="AP49" s="998"/>
      <c r="AQ49" s="121" t="s">
        <v>324</v>
      </c>
      <c r="AR49" s="122" t="e">
        <f>SUM(AR25:AR48)</f>
        <v>#DIV/0!</v>
      </c>
      <c r="AS49" s="109"/>
      <c r="AT49" s="110"/>
      <c r="AU49" s="110"/>
      <c r="AV49" s="111"/>
      <c r="AW49" s="111"/>
      <c r="AX49" s="112"/>
    </row>
    <row r="50" spans="2:50" ht="18" customHeight="1" thickBot="1">
      <c r="B50" s="1005" t="s">
        <v>548</v>
      </c>
      <c r="C50" s="1006"/>
      <c r="D50" s="123">
        <f>D23-D49</f>
        <v>3041326.9333333336</v>
      </c>
      <c r="E50" s="124"/>
      <c r="F50" s="125"/>
      <c r="G50" s="126"/>
      <c r="H50" s="127"/>
      <c r="I50" s="127"/>
      <c r="J50" s="128"/>
      <c r="L50" s="1005" t="s">
        <v>548</v>
      </c>
      <c r="M50" s="1006"/>
      <c r="N50" s="123" t="e">
        <f>N23-N49</f>
        <v>#DIV/0!</v>
      </c>
      <c r="O50" s="124"/>
      <c r="P50" s="125"/>
      <c r="Q50" s="126"/>
      <c r="R50" s="127"/>
      <c r="S50" s="127"/>
      <c r="T50" s="128"/>
      <c r="V50" s="1005" t="s">
        <v>548</v>
      </c>
      <c r="W50" s="1006"/>
      <c r="X50" s="123" t="e">
        <f>X23-X49</f>
        <v>#DIV/0!</v>
      </c>
      <c r="Y50" s="124"/>
      <c r="Z50" s="125"/>
      <c r="AA50" s="126"/>
      <c r="AB50" s="127"/>
      <c r="AC50" s="127"/>
      <c r="AD50" s="128"/>
      <c r="AF50" s="1005" t="s">
        <v>548</v>
      </c>
      <c r="AG50" s="1006"/>
      <c r="AH50" s="123" t="e">
        <f>AH23-AH49</f>
        <v>#DIV/0!</v>
      </c>
      <c r="AI50" s="124"/>
      <c r="AJ50" s="125"/>
      <c r="AK50" s="126"/>
      <c r="AL50" s="127"/>
      <c r="AM50" s="127"/>
      <c r="AN50" s="128"/>
      <c r="AP50" s="1005" t="s">
        <v>548</v>
      </c>
      <c r="AQ50" s="1006"/>
      <c r="AR50" s="123" t="e">
        <f>AR23-AR49</f>
        <v>#DIV/0!</v>
      </c>
      <c r="AS50" s="124"/>
      <c r="AT50" s="125"/>
      <c r="AU50" s="126"/>
      <c r="AV50" s="127"/>
      <c r="AW50" s="127"/>
      <c r="AX50" s="128"/>
    </row>
    <row r="51" spans="2:50" s="119" customFormat="1" ht="18" customHeight="1">
      <c r="B51" s="129"/>
      <c r="C51" s="129"/>
      <c r="D51" s="130"/>
      <c r="E51" s="131"/>
      <c r="F51" s="132"/>
      <c r="G51" s="131"/>
      <c r="H51" s="130"/>
      <c r="I51" s="130"/>
      <c r="J51" s="133"/>
      <c r="L51" s="129"/>
      <c r="M51" s="129"/>
      <c r="N51" s="130"/>
      <c r="O51" s="131"/>
      <c r="P51" s="132"/>
      <c r="Q51" s="131"/>
      <c r="R51" s="130"/>
      <c r="S51" s="130"/>
      <c r="T51" s="133"/>
      <c r="V51" s="129"/>
      <c r="W51" s="129"/>
      <c r="X51" s="130"/>
      <c r="Y51" s="131"/>
      <c r="Z51" s="132"/>
      <c r="AA51" s="131"/>
      <c r="AB51" s="130"/>
      <c r="AC51" s="130"/>
      <c r="AD51" s="133"/>
      <c r="AF51" s="129"/>
      <c r="AG51" s="129"/>
      <c r="AH51" s="130"/>
      <c r="AI51" s="131"/>
      <c r="AJ51" s="132"/>
      <c r="AK51" s="131"/>
      <c r="AL51" s="130"/>
      <c r="AM51" s="130"/>
      <c r="AN51" s="133"/>
      <c r="AP51" s="129"/>
      <c r="AQ51" s="129"/>
      <c r="AR51" s="130"/>
      <c r="AS51" s="131"/>
      <c r="AT51" s="132"/>
      <c r="AU51" s="131"/>
      <c r="AV51" s="130"/>
      <c r="AW51" s="130"/>
      <c r="AX51" s="133"/>
    </row>
    <row r="52" spans="2:50" ht="18" customHeight="1">
      <c r="B52" s="129"/>
      <c r="C52" s="129"/>
      <c r="D52" s="130"/>
      <c r="E52" s="131"/>
      <c r="F52" s="132"/>
      <c r="G52" s="131"/>
      <c r="H52" s="130"/>
      <c r="I52" s="130"/>
      <c r="J52" s="133"/>
      <c r="L52" s="129"/>
      <c r="M52" s="129"/>
      <c r="N52" s="130"/>
      <c r="O52" s="131"/>
      <c r="P52" s="132"/>
      <c r="Q52" s="131"/>
      <c r="R52" s="130"/>
      <c r="S52" s="130"/>
      <c r="T52" s="133"/>
      <c r="V52" s="129"/>
      <c r="W52" s="129"/>
      <c r="X52" s="130"/>
      <c r="Y52" s="131"/>
      <c r="Z52" s="132"/>
      <c r="AA52" s="131"/>
      <c r="AB52" s="130"/>
      <c r="AC52" s="130"/>
      <c r="AD52" s="133"/>
      <c r="AF52" s="129"/>
      <c r="AG52" s="129"/>
      <c r="AH52" s="130"/>
      <c r="AI52" s="131"/>
      <c r="AJ52" s="132"/>
      <c r="AK52" s="131"/>
      <c r="AL52" s="130"/>
      <c r="AM52" s="130"/>
      <c r="AN52" s="133"/>
      <c r="AP52" s="129"/>
      <c r="AQ52" s="129"/>
      <c r="AR52" s="130"/>
      <c r="AS52" s="131"/>
      <c r="AT52" s="132"/>
      <c r="AU52" s="131"/>
      <c r="AV52" s="130"/>
      <c r="AW52" s="130"/>
      <c r="AX52" s="133"/>
    </row>
    <row r="53" spans="2:50" ht="18" customHeight="1">
      <c r="B53" s="129"/>
      <c r="C53" s="129"/>
      <c r="D53" s="130"/>
      <c r="E53" s="131"/>
      <c r="F53" s="132"/>
      <c r="G53" s="131"/>
      <c r="H53" s="130"/>
      <c r="I53" s="130"/>
      <c r="J53" s="133"/>
      <c r="L53" s="129"/>
      <c r="M53" s="129"/>
      <c r="N53" s="130"/>
      <c r="O53" s="131"/>
      <c r="P53" s="132"/>
      <c r="Q53" s="131"/>
      <c r="R53" s="130"/>
      <c r="S53" s="130"/>
      <c r="T53" s="133"/>
      <c r="V53" s="129"/>
      <c r="W53" s="129"/>
      <c r="X53" s="130"/>
      <c r="Y53" s="131"/>
      <c r="Z53" s="132"/>
      <c r="AA53" s="131"/>
      <c r="AB53" s="130"/>
      <c r="AC53" s="130"/>
      <c r="AD53" s="133"/>
      <c r="AF53" s="129"/>
      <c r="AG53" s="129"/>
      <c r="AH53" s="130"/>
      <c r="AI53" s="131"/>
      <c r="AJ53" s="132"/>
      <c r="AK53" s="131"/>
      <c r="AL53" s="130"/>
      <c r="AM53" s="130"/>
      <c r="AN53" s="133"/>
      <c r="AP53" s="129"/>
      <c r="AQ53" s="129"/>
      <c r="AR53" s="130"/>
      <c r="AS53" s="131"/>
      <c r="AT53" s="132"/>
      <c r="AU53" s="131"/>
      <c r="AV53" s="130"/>
      <c r="AW53" s="130"/>
      <c r="AX53" s="133"/>
    </row>
    <row r="54" spans="2:50" ht="18" customHeight="1">
      <c r="B54" s="129"/>
      <c r="C54" s="129"/>
      <c r="D54" s="130"/>
      <c r="E54" s="131"/>
      <c r="F54" s="132"/>
      <c r="G54" s="131"/>
      <c r="H54" s="130"/>
      <c r="I54" s="130"/>
      <c r="J54" s="133"/>
      <c r="L54" s="129"/>
      <c r="M54" s="129"/>
      <c r="N54" s="130"/>
      <c r="O54" s="131"/>
      <c r="P54" s="132"/>
      <c r="Q54" s="131"/>
      <c r="R54" s="130"/>
      <c r="S54" s="130"/>
      <c r="T54" s="133"/>
      <c r="V54" s="129"/>
      <c r="W54" s="129"/>
      <c r="X54" s="130"/>
      <c r="Y54" s="131"/>
      <c r="Z54" s="132"/>
      <c r="AA54" s="131"/>
      <c r="AB54" s="130"/>
      <c r="AC54" s="130"/>
      <c r="AD54" s="133"/>
      <c r="AF54" s="129"/>
      <c r="AG54" s="129"/>
      <c r="AH54" s="130"/>
      <c r="AI54" s="131"/>
      <c r="AJ54" s="132"/>
      <c r="AK54" s="131"/>
      <c r="AL54" s="130"/>
      <c r="AM54" s="130"/>
      <c r="AN54" s="133"/>
      <c r="AP54" s="129"/>
      <c r="AQ54" s="129"/>
      <c r="AR54" s="130"/>
      <c r="AS54" s="131"/>
      <c r="AT54" s="132"/>
      <c r="AU54" s="131"/>
      <c r="AV54" s="130"/>
      <c r="AW54" s="130"/>
      <c r="AX54" s="133"/>
    </row>
    <row r="55" spans="2:50" ht="18" customHeight="1">
      <c r="J55" s="135"/>
      <c r="T55" s="135"/>
      <c r="AD55" s="135"/>
      <c r="AN55" s="135"/>
      <c r="AX55" s="135"/>
    </row>
    <row r="56" spans="2:50" ht="18" customHeight="1">
      <c r="F56" s="136"/>
      <c r="P56" s="136"/>
      <c r="Z56" s="136"/>
      <c r="AJ56" s="136"/>
      <c r="AT56" s="136"/>
    </row>
    <row r="57" spans="2:50" ht="18" customHeight="1">
      <c r="H57" s="98"/>
      <c r="I57" s="98"/>
      <c r="J57" s="98"/>
      <c r="K57" s="98"/>
      <c r="R57" s="98"/>
      <c r="S57" s="98"/>
      <c r="T57" s="98"/>
      <c r="AB57" s="98"/>
      <c r="AC57" s="98"/>
      <c r="AD57" s="98"/>
      <c r="AL57" s="98"/>
      <c r="AM57" s="98"/>
      <c r="AN57" s="98"/>
      <c r="AV57" s="98"/>
      <c r="AW57" s="98"/>
      <c r="AX57" s="98"/>
    </row>
    <row r="58" spans="2:50" ht="18" customHeight="1">
      <c r="H58" s="137"/>
      <c r="R58" s="137"/>
      <c r="AB58" s="137"/>
      <c r="AL58" s="137"/>
      <c r="AV58" s="137"/>
    </row>
    <row r="59" spans="2:50" ht="18" customHeight="1">
      <c r="H59" s="137"/>
      <c r="R59" s="137"/>
      <c r="AB59" s="137"/>
      <c r="AL59" s="137"/>
      <c r="AV59" s="137"/>
    </row>
    <row r="60" spans="2:50" ht="18" customHeight="1">
      <c r="H60" s="137"/>
      <c r="R60" s="137"/>
      <c r="AB60" s="137"/>
      <c r="AL60" s="137"/>
      <c r="AV60" s="137"/>
    </row>
    <row r="61" spans="2:50" ht="18" customHeight="1">
      <c r="H61" s="137"/>
      <c r="R61" s="137"/>
      <c r="AB61" s="137"/>
      <c r="AL61" s="137"/>
      <c r="AV61" s="137"/>
    </row>
    <row r="62" spans="2:50" ht="18" customHeight="1">
      <c r="H62" s="137"/>
      <c r="R62" s="137"/>
      <c r="AB62" s="137"/>
      <c r="AL62" s="137"/>
      <c r="AV62" s="137"/>
    </row>
    <row r="63" spans="2:50" ht="18" customHeight="1">
      <c r="H63" s="137"/>
      <c r="R63" s="137"/>
      <c r="AB63" s="137"/>
      <c r="AL63" s="137"/>
      <c r="AV63" s="137"/>
    </row>
    <row r="64" spans="2:50" ht="18" customHeight="1">
      <c r="H64" s="137"/>
      <c r="R64" s="137"/>
      <c r="AB64" s="137"/>
      <c r="AL64" s="137"/>
      <c r="AV64" s="137"/>
    </row>
    <row r="65" spans="6:50" ht="18" customHeight="1">
      <c r="H65" s="137"/>
      <c r="R65" s="137"/>
      <c r="AB65" s="137"/>
      <c r="AL65" s="137"/>
      <c r="AV65" s="137"/>
    </row>
    <row r="70" spans="6:50" ht="18" customHeight="1">
      <c r="F70" s="136"/>
      <c r="P70" s="136"/>
      <c r="Z70" s="136"/>
      <c r="AJ70" s="136"/>
      <c r="AT70" s="136"/>
    </row>
    <row r="71" spans="6:50" ht="18" customHeight="1">
      <c r="H71" s="98"/>
      <c r="I71" s="98"/>
      <c r="J71" s="98"/>
      <c r="K71" s="98"/>
      <c r="R71" s="98"/>
      <c r="S71" s="98"/>
      <c r="T71" s="98"/>
      <c r="AB71" s="98"/>
      <c r="AC71" s="98"/>
      <c r="AD71" s="98"/>
      <c r="AL71" s="98"/>
      <c r="AM71" s="98"/>
      <c r="AN71" s="98"/>
      <c r="AV71" s="98"/>
      <c r="AW71" s="98"/>
      <c r="AX71" s="98"/>
    </row>
    <row r="72" spans="6:50" ht="18" customHeight="1">
      <c r="H72" s="137"/>
      <c r="R72" s="137"/>
      <c r="AB72" s="137"/>
      <c r="AL72" s="137"/>
      <c r="AV72" s="137"/>
    </row>
    <row r="73" spans="6:50" ht="18" customHeight="1">
      <c r="H73" s="137"/>
      <c r="R73" s="137"/>
      <c r="AB73" s="137"/>
      <c r="AL73" s="137"/>
      <c r="AV73" s="137"/>
    </row>
    <row r="74" spans="6:50" ht="18" customHeight="1">
      <c r="H74" s="137"/>
      <c r="R74" s="137"/>
      <c r="AB74" s="137"/>
      <c r="AL74" s="137"/>
      <c r="AV74" s="137"/>
    </row>
    <row r="75" spans="6:50" ht="18" customHeight="1">
      <c r="H75" s="137"/>
      <c r="R75" s="137"/>
      <c r="AB75" s="137"/>
      <c r="AL75" s="137"/>
      <c r="AV75" s="137"/>
    </row>
    <row r="76" spans="6:50" ht="18" customHeight="1">
      <c r="H76" s="137"/>
      <c r="R76" s="137"/>
      <c r="AB76" s="137"/>
      <c r="AL76" s="137"/>
      <c r="AV76" s="137"/>
    </row>
    <row r="77" spans="6:50" ht="18" customHeight="1">
      <c r="H77" s="137"/>
      <c r="R77" s="137"/>
      <c r="AB77" s="137"/>
      <c r="AL77" s="137"/>
      <c r="AV77" s="137"/>
    </row>
    <row r="78" spans="6:50" ht="18" customHeight="1">
      <c r="H78" s="137"/>
      <c r="R78" s="137"/>
      <c r="AB78" s="137"/>
      <c r="AL78" s="137"/>
      <c r="AV78" s="137"/>
    </row>
    <row r="79" spans="6:50" ht="18" customHeight="1">
      <c r="H79" s="137"/>
      <c r="R79" s="137"/>
      <c r="AB79" s="137"/>
      <c r="AL79" s="137"/>
      <c r="AV79" s="137"/>
    </row>
  </sheetData>
  <mergeCells count="20">
    <mergeCell ref="V50:W50"/>
    <mergeCell ref="AF50:AG50"/>
    <mergeCell ref="AP4:AP23"/>
    <mergeCell ref="AS4:AX4"/>
    <mergeCell ref="AP24:AP49"/>
    <mergeCell ref="AP50:AQ50"/>
    <mergeCell ref="AI4:AN4"/>
    <mergeCell ref="V4:V23"/>
    <mergeCell ref="Y4:AD4"/>
    <mergeCell ref="AF4:AF23"/>
    <mergeCell ref="AF24:AF49"/>
    <mergeCell ref="V24:V49"/>
    <mergeCell ref="B50:C50"/>
    <mergeCell ref="L4:L23"/>
    <mergeCell ref="O4:T4"/>
    <mergeCell ref="B4:B23"/>
    <mergeCell ref="E4:J4"/>
    <mergeCell ref="B24:B49"/>
    <mergeCell ref="L50:M50"/>
    <mergeCell ref="L24:L49"/>
  </mergeCells>
  <phoneticPr fontId="2"/>
  <pageMargins left="0.78740157480314965" right="0.78740157480314965" top="0.78740157480314965" bottom="0.78740157480314965" header="0" footer="0"/>
  <pageSetup paperSize="9" scale="62" orientation="portrait" horizontalDpi="360" verticalDpi="36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19"/>
  <sheetViews>
    <sheetView zoomScale="70" zoomScaleNormal="70" workbookViewId="0">
      <selection activeCell="P20" sqref="P20"/>
    </sheetView>
  </sheetViews>
  <sheetFormatPr defaultColWidth="9" defaultRowHeight="13"/>
  <cols>
    <col min="1" max="1" width="3.90625" style="1" customWidth="1"/>
    <col min="2" max="2" width="5.36328125" style="1" customWidth="1"/>
    <col min="3" max="3" width="28.26953125" style="1" customWidth="1"/>
    <col min="4" max="13" width="13.6328125" style="1" customWidth="1"/>
    <col min="14" max="14" width="12.6328125" style="1" customWidth="1"/>
    <col min="15" max="15" width="8.6328125" style="1" customWidth="1"/>
    <col min="16" max="16" width="27.08984375" style="1" customWidth="1"/>
    <col min="17" max="17" width="12.6328125" style="1" customWidth="1"/>
    <col min="18" max="18" width="12.90625" style="1" customWidth="1"/>
    <col min="19" max="19" width="9" style="1"/>
    <col min="20" max="20" width="27.6328125" style="1" customWidth="1"/>
    <col min="21" max="21" width="9" style="1"/>
    <col min="22" max="22" width="14.36328125" style="1" customWidth="1"/>
    <col min="23" max="16384" width="9" style="1"/>
  </cols>
  <sheetData>
    <row r="1" spans="2:14" ht="21">
      <c r="B1" s="14" t="s">
        <v>565</v>
      </c>
      <c r="G1" s="352"/>
      <c r="L1" s="352"/>
    </row>
    <row r="2" spans="2:14" ht="12.75" customHeight="1">
      <c r="B2" s="14"/>
    </row>
    <row r="3" spans="2:14" ht="22.5" customHeight="1" thickBot="1">
      <c r="B3" s="502" t="s">
        <v>319</v>
      </c>
      <c r="C3" s="501"/>
      <c r="D3" s="1013"/>
      <c r="E3" s="1013"/>
      <c r="F3" s="1013"/>
      <c r="G3" s="1013"/>
      <c r="H3" s="1013"/>
      <c r="I3" s="1013"/>
      <c r="J3" s="1013"/>
    </row>
    <row r="4" spans="2:14" ht="25.5" customHeight="1" thickBot="1">
      <c r="B4" s="63" t="s">
        <v>47</v>
      </c>
      <c r="C4" s="64" t="s">
        <v>109</v>
      </c>
      <c r="D4" s="64" t="s">
        <v>87</v>
      </c>
      <c r="E4" s="64" t="s">
        <v>88</v>
      </c>
      <c r="F4" s="64" t="s">
        <v>89</v>
      </c>
      <c r="G4" s="64" t="s">
        <v>90</v>
      </c>
      <c r="H4" s="64" t="s">
        <v>242</v>
      </c>
      <c r="I4" s="64" t="s">
        <v>417</v>
      </c>
      <c r="J4" s="64" t="s">
        <v>418</v>
      </c>
      <c r="K4" s="64" t="s">
        <v>419</v>
      </c>
      <c r="L4" s="64" t="s">
        <v>420</v>
      </c>
      <c r="M4" s="64" t="s">
        <v>421</v>
      </c>
    </row>
    <row r="5" spans="2:14" ht="25.5" customHeight="1">
      <c r="B5" s="43"/>
      <c r="C5" s="646" t="s">
        <v>643</v>
      </c>
      <c r="D5" s="554"/>
      <c r="E5" s="554"/>
      <c r="F5" s="554"/>
      <c r="G5" s="554"/>
      <c r="H5" s="555"/>
      <c r="I5" s="554"/>
      <c r="J5" s="554"/>
      <c r="K5" s="554"/>
      <c r="L5" s="554"/>
      <c r="M5" s="555"/>
    </row>
    <row r="6" spans="2:14" ht="25.5" customHeight="1">
      <c r="B6" s="50"/>
      <c r="C6" s="936" t="s">
        <v>644</v>
      </c>
      <c r="D6" s="937"/>
      <c r="E6" s="937"/>
      <c r="F6" s="937"/>
      <c r="G6" s="937"/>
      <c r="H6" s="938"/>
      <c r="I6" s="937"/>
      <c r="J6" s="937"/>
      <c r="K6" s="937"/>
      <c r="L6" s="937"/>
      <c r="M6" s="938"/>
    </row>
    <row r="7" spans="2:14" ht="25.5" customHeight="1">
      <c r="B7" s="50"/>
      <c r="C7" s="944" t="s">
        <v>651</v>
      </c>
      <c r="D7" s="937"/>
      <c r="E7" s="937"/>
      <c r="F7" s="937"/>
      <c r="G7" s="937"/>
      <c r="H7" s="938"/>
      <c r="I7" s="960"/>
      <c r="J7" s="937"/>
      <c r="K7" s="937"/>
      <c r="L7" s="945"/>
      <c r="M7" s="938"/>
    </row>
    <row r="8" spans="2:14" ht="25.5" customHeight="1">
      <c r="B8" s="50"/>
      <c r="C8" s="944" t="s">
        <v>650</v>
      </c>
      <c r="D8" s="945"/>
      <c r="E8" s="937"/>
      <c r="F8" s="937"/>
      <c r="G8" s="937"/>
      <c r="H8" s="938"/>
      <c r="I8" s="958"/>
      <c r="J8" s="937"/>
      <c r="K8" s="945"/>
      <c r="L8" s="937"/>
      <c r="M8" s="938"/>
    </row>
    <row r="9" spans="2:14" ht="25.5" customHeight="1">
      <c r="B9" s="44"/>
      <c r="C9" s="939" t="s">
        <v>94</v>
      </c>
      <c r="D9" s="492"/>
      <c r="E9" s="488"/>
      <c r="F9" s="488"/>
      <c r="G9" s="488"/>
      <c r="H9" s="489"/>
      <c r="I9" s="488"/>
      <c r="J9" s="488"/>
      <c r="K9" s="492"/>
      <c r="L9" s="492"/>
      <c r="M9" s="489"/>
    </row>
    <row r="10" spans="2:14" ht="25.5" customHeight="1" thickBot="1">
      <c r="B10" s="46"/>
      <c r="C10" s="647" t="s">
        <v>333</v>
      </c>
      <c r="D10" s="556"/>
      <c r="E10" s="556"/>
      <c r="F10" s="556"/>
      <c r="G10" s="556"/>
      <c r="H10" s="557"/>
      <c r="I10" s="556"/>
      <c r="J10" s="556"/>
      <c r="K10" s="556"/>
      <c r="L10" s="556"/>
      <c r="M10" s="557"/>
    </row>
    <row r="11" spans="2:14" ht="25.5" customHeight="1">
      <c r="B11" s="48"/>
      <c r="C11" s="49" t="s">
        <v>96</v>
      </c>
      <c r="D11" s="641">
        <f>D6*D9*D10</f>
        <v>0</v>
      </c>
      <c r="E11" s="641">
        <f t="shared" ref="E11:M11" si="0">E6*E9*E10</f>
        <v>0</v>
      </c>
      <c r="F11" s="641">
        <f t="shared" si="0"/>
        <v>0</v>
      </c>
      <c r="G11" s="641">
        <f t="shared" si="0"/>
        <v>0</v>
      </c>
      <c r="H11" s="943">
        <f t="shared" si="0"/>
        <v>0</v>
      </c>
      <c r="I11" s="961">
        <f t="shared" si="0"/>
        <v>0</v>
      </c>
      <c r="J11" s="641">
        <f t="shared" si="0"/>
        <v>0</v>
      </c>
      <c r="K11" s="641">
        <f t="shared" si="0"/>
        <v>0</v>
      </c>
      <c r="L11" s="641">
        <f t="shared" si="0"/>
        <v>0</v>
      </c>
      <c r="M11" s="962">
        <f t="shared" si="0"/>
        <v>0</v>
      </c>
      <c r="N11" s="819"/>
    </row>
    <row r="12" spans="2:14" ht="25.5" customHeight="1">
      <c r="B12" s="50" t="s">
        <v>104</v>
      </c>
      <c r="C12" s="45" t="s">
        <v>97</v>
      </c>
      <c r="D12" s="492"/>
      <c r="E12" s="492"/>
      <c r="F12" s="492"/>
      <c r="G12" s="492"/>
      <c r="H12" s="493"/>
      <c r="I12" s="492"/>
      <c r="J12" s="492"/>
      <c r="K12" s="492"/>
      <c r="L12" s="492"/>
      <c r="M12" s="493"/>
    </row>
    <row r="13" spans="2:14" ht="25.5" customHeight="1">
      <c r="B13" s="50"/>
      <c r="C13" s="648" t="s">
        <v>336</v>
      </c>
      <c r="D13" s="643">
        <f>'５．生産計画(②受託・③加工)'!D22</f>
        <v>0</v>
      </c>
      <c r="E13" s="643">
        <f>'５．生産計画(②受託・③加工)'!E22</f>
        <v>0</v>
      </c>
      <c r="F13" s="643">
        <f>'５．生産計画(②受託・③加工)'!F22</f>
        <v>0</v>
      </c>
      <c r="G13" s="643">
        <f>'５．生産計画(②受託・③加工)'!G22</f>
        <v>0</v>
      </c>
      <c r="H13" s="810">
        <f>'５．生産計画(②受託・③加工)'!H22</f>
        <v>0</v>
      </c>
      <c r="I13" s="809">
        <f>'５．生産計画(②受託・③加工)'!I22</f>
        <v>0</v>
      </c>
      <c r="J13" s="643">
        <f>'５．生産計画(②受託・③加工)'!J22</f>
        <v>0</v>
      </c>
      <c r="K13" s="643">
        <f>'５．生産計画(②受託・③加工)'!K22</f>
        <v>0</v>
      </c>
      <c r="L13" s="643">
        <f>'５．生産計画(②受託・③加工)'!L22</f>
        <v>0</v>
      </c>
      <c r="M13" s="810">
        <f>'５．生産計画(②受託・③加工)'!M22</f>
        <v>0</v>
      </c>
    </row>
    <row r="14" spans="2:14" ht="25.5" customHeight="1">
      <c r="B14" s="50" t="s">
        <v>105</v>
      </c>
      <c r="C14" s="45" t="s">
        <v>95</v>
      </c>
      <c r="D14" s="494"/>
      <c r="E14" s="494"/>
      <c r="F14" s="494"/>
      <c r="G14" s="494"/>
      <c r="H14" s="495"/>
      <c r="I14" s="494"/>
      <c r="J14" s="494"/>
      <c r="K14" s="494"/>
      <c r="L14" s="494"/>
      <c r="M14" s="495"/>
    </row>
    <row r="15" spans="2:14" ht="25.5" customHeight="1">
      <c r="B15" s="50"/>
      <c r="C15" s="54" t="s">
        <v>602</v>
      </c>
      <c r="D15" s="494"/>
      <c r="E15" s="494"/>
      <c r="F15" s="494"/>
      <c r="G15" s="494"/>
      <c r="H15" s="495"/>
      <c r="I15" s="494"/>
      <c r="J15" s="494"/>
      <c r="K15" s="494"/>
      <c r="L15" s="494"/>
      <c r="M15" s="495"/>
    </row>
    <row r="16" spans="2:14" ht="25.5" customHeight="1">
      <c r="B16" s="50"/>
      <c r="C16" s="54" t="s">
        <v>92</v>
      </c>
      <c r="D16" s="494"/>
      <c r="E16" s="494"/>
      <c r="F16" s="494"/>
      <c r="G16" s="494"/>
      <c r="H16" s="495"/>
      <c r="I16" s="494"/>
      <c r="J16" s="494"/>
      <c r="K16" s="494"/>
      <c r="L16" s="494"/>
      <c r="M16" s="495"/>
    </row>
    <row r="17" spans="2:14" ht="25.5" customHeight="1">
      <c r="B17" s="50"/>
      <c r="C17" s="368"/>
      <c r="D17" s="492"/>
      <c r="E17" s="492"/>
      <c r="F17" s="492"/>
      <c r="G17" s="492"/>
      <c r="H17" s="493"/>
      <c r="I17" s="492"/>
      <c r="J17" s="492"/>
      <c r="K17" s="492"/>
      <c r="L17" s="492"/>
      <c r="M17" s="493"/>
    </row>
    <row r="18" spans="2:14" ht="25.5" customHeight="1" thickBot="1">
      <c r="B18" s="51"/>
      <c r="C18" s="52" t="s">
        <v>108</v>
      </c>
      <c r="D18" s="298">
        <f t="shared" ref="D18:M18" si="1">SUM(D11:D17)</f>
        <v>0</v>
      </c>
      <c r="E18" s="298">
        <f t="shared" si="1"/>
        <v>0</v>
      </c>
      <c r="F18" s="298">
        <f t="shared" si="1"/>
        <v>0</v>
      </c>
      <c r="G18" s="298">
        <f t="shared" si="1"/>
        <v>0</v>
      </c>
      <c r="H18" s="310">
        <f t="shared" si="1"/>
        <v>0</v>
      </c>
      <c r="I18" s="298">
        <f t="shared" si="1"/>
        <v>0</v>
      </c>
      <c r="J18" s="298">
        <f t="shared" si="1"/>
        <v>0</v>
      </c>
      <c r="K18" s="298">
        <f t="shared" si="1"/>
        <v>0</v>
      </c>
      <c r="L18" s="298">
        <f t="shared" si="1"/>
        <v>0</v>
      </c>
      <c r="M18" s="310">
        <f t="shared" si="1"/>
        <v>0</v>
      </c>
    </row>
    <row r="19" spans="2:14" ht="25.5" customHeight="1">
      <c r="B19" s="44"/>
      <c r="C19" s="650" t="s">
        <v>645</v>
      </c>
      <c r="D19" s="651">
        <f>'２．収支内訳 10a当(１部門)'!$D$25*D7</f>
        <v>0</v>
      </c>
      <c r="E19" s="651">
        <f>'２．収支内訳 10a当(１部門)'!$D$25*E7</f>
        <v>0</v>
      </c>
      <c r="F19" s="651">
        <f>'２．収支内訳 10a当(１部門)'!$D$25*F7</f>
        <v>0</v>
      </c>
      <c r="G19" s="651">
        <f>'２．収支内訳 10a当(１部門)'!$D$25*G7</f>
        <v>0</v>
      </c>
      <c r="H19" s="828">
        <f>'２．収支内訳 10a当(１部門)'!$D$25*H7</f>
        <v>0</v>
      </c>
      <c r="I19" s="963">
        <f>'２．収支内訳 10a当(１部門)'!$D$25*I7</f>
        <v>0</v>
      </c>
      <c r="J19" s="651">
        <f>'２．収支内訳 10a当(１部門)'!$D$25*J7</f>
        <v>0</v>
      </c>
      <c r="K19" s="651">
        <f>'２．収支内訳 10a当(１部門)'!$D$25*K7</f>
        <v>0</v>
      </c>
      <c r="L19" s="651">
        <f>'２．収支内訳 10a当(１部門)'!$D$25*L7</f>
        <v>0</v>
      </c>
      <c r="M19" s="828">
        <f>'２．収支内訳 10a当(１部門)'!$D$25*M7</f>
        <v>0</v>
      </c>
      <c r="N19" s="819"/>
    </row>
    <row r="20" spans="2:14" ht="25.5" customHeight="1">
      <c r="B20" s="50" t="s">
        <v>102</v>
      </c>
      <c r="C20" s="645" t="s">
        <v>641</v>
      </c>
      <c r="D20" s="642" t="e">
        <f>'２．収支内訳 10a当(１部門)'!$D$27/D8*12*D5</f>
        <v>#DIV/0!</v>
      </c>
      <c r="E20" s="642" t="e">
        <f>'２．収支内訳 10a当(１部門)'!$D$27/E8*12*E5</f>
        <v>#DIV/0!</v>
      </c>
      <c r="F20" s="642" t="e">
        <f>'２．収支内訳 10a当(１部門)'!$D$27/F8*12*F5</f>
        <v>#DIV/0!</v>
      </c>
      <c r="G20" s="642" t="e">
        <f>'２．収支内訳 10a当(１部門)'!$D$27/G8*12*G5</f>
        <v>#DIV/0!</v>
      </c>
      <c r="H20" s="834" t="e">
        <f>'２．収支内訳 10a当(１部門)'!$D$27/H8*12*H5</f>
        <v>#DIV/0!</v>
      </c>
      <c r="I20" s="642" t="e">
        <f>'２．収支内訳 10a当(１部門)'!$D$27/I8*12*I5</f>
        <v>#DIV/0!</v>
      </c>
      <c r="J20" s="833" t="e">
        <f>'２．収支内訳 10a当(１部門)'!$D$27/J8*12*J5</f>
        <v>#DIV/0!</v>
      </c>
      <c r="K20" s="833" t="e">
        <f>'２．収支内訳 10a当(１部門)'!$D$27/K8*12*K5</f>
        <v>#DIV/0!</v>
      </c>
      <c r="L20" s="833" t="e">
        <f>'２．収支内訳 10a当(１部門)'!$D$27/L8*12*L5</f>
        <v>#DIV/0!</v>
      </c>
      <c r="M20" s="834" t="e">
        <f>'２．収支内訳 10a当(１部門)'!$D$27/M8*12*M5</f>
        <v>#DIV/0!</v>
      </c>
    </row>
    <row r="21" spans="2:14" ht="25.5" customHeight="1">
      <c r="B21" s="50"/>
      <c r="C21" s="649" t="s">
        <v>642</v>
      </c>
      <c r="D21" s="642" t="e">
        <f>'２．収支内訳 10a当(１部門)'!$D$31/D8*12*D5</f>
        <v>#DIV/0!</v>
      </c>
      <c r="E21" s="835" t="e">
        <f>'２．収支内訳 10a当(１部門)'!$D$31/E8*12*E5</f>
        <v>#DIV/0!</v>
      </c>
      <c r="F21" s="835" t="e">
        <f>'２．収支内訳 10a当(１部門)'!$D$31/F8*12*F5</f>
        <v>#DIV/0!</v>
      </c>
      <c r="G21" s="835" t="e">
        <f>'２．収支内訳 10a当(１部門)'!$D$31/G8*12*G5</f>
        <v>#DIV/0!</v>
      </c>
      <c r="H21" s="834" t="e">
        <f>'２．収支内訳 10a当(１部門)'!$D$31/H8*12*H5</f>
        <v>#DIV/0!</v>
      </c>
      <c r="I21" s="833" t="e">
        <f>'２．収支内訳 10a当(１部門)'!$D$31/I8*12*I5</f>
        <v>#DIV/0!</v>
      </c>
      <c r="J21" s="835" t="e">
        <f>'２．収支内訳 10a当(１部門)'!$D$31/J8*12*J5</f>
        <v>#DIV/0!</v>
      </c>
      <c r="K21" s="835" t="e">
        <f>'２．収支内訳 10a当(１部門)'!$D$31/K8*12*K5</f>
        <v>#DIV/0!</v>
      </c>
      <c r="L21" s="835" t="e">
        <f>'２．収支内訳 10a当(１部門)'!$D$31/L8*12*L5</f>
        <v>#DIV/0!</v>
      </c>
      <c r="M21" s="834" t="e">
        <f>'２．収支内訳 10a当(１部門)'!$D$31/M8*12*M5</f>
        <v>#DIV/0!</v>
      </c>
    </row>
    <row r="22" spans="2:14" ht="25.5" customHeight="1">
      <c r="B22" s="50" t="s">
        <v>103</v>
      </c>
      <c r="C22" s="649" t="s">
        <v>53</v>
      </c>
      <c r="D22" s="642" t="e">
        <f>'２．収支内訳 10a当(１部門)'!$D$37/D8*12*D5</f>
        <v>#DIV/0!</v>
      </c>
      <c r="E22" s="642" t="e">
        <f>'２．収支内訳 10a当(１部門)'!$D$37/E8*12*E5</f>
        <v>#DIV/0!</v>
      </c>
      <c r="F22" s="642" t="e">
        <f>'２．収支内訳 10a当(１部門)'!$D$37/F8*12*F5</f>
        <v>#DIV/0!</v>
      </c>
      <c r="G22" s="642" t="e">
        <f>'２．収支内訳 10a当(１部門)'!$D$37/G8*12*G5</f>
        <v>#DIV/0!</v>
      </c>
      <c r="H22" s="810" t="e">
        <f>'２．収支内訳 10a当(１部門)'!$D$37/H8*12*H5</f>
        <v>#DIV/0!</v>
      </c>
      <c r="I22" s="812" t="e">
        <f>'２．収支内訳 10a当(１部門)'!$D$37/I8*12*I5</f>
        <v>#DIV/0!</v>
      </c>
      <c r="J22" s="642" t="e">
        <f>'２．収支内訳 10a当(１部門)'!$D$37/J8*12*J5</f>
        <v>#DIV/0!</v>
      </c>
      <c r="K22" s="642" t="e">
        <f>'２．収支内訳 10a当(１部門)'!$D$37/K8*12*K5</f>
        <v>#DIV/0!</v>
      </c>
      <c r="L22" s="642" t="e">
        <f>'２．収支内訳 10a当(１部門)'!$D$37/L8*12*L5</f>
        <v>#DIV/0!</v>
      </c>
      <c r="M22" s="810" t="e">
        <f>'２．収支内訳 10a当(１部門)'!$D$37/M8*12*M5</f>
        <v>#DIV/0!</v>
      </c>
    </row>
    <row r="23" spans="2:14" ht="25.5" customHeight="1">
      <c r="B23" s="55"/>
      <c r="C23" s="649" t="s">
        <v>43</v>
      </c>
      <c r="D23" s="492"/>
      <c r="E23" s="499"/>
      <c r="F23" s="499"/>
      <c r="G23" s="499"/>
      <c r="H23" s="498"/>
      <c r="I23" s="811"/>
      <c r="J23" s="499"/>
      <c r="K23" s="499"/>
      <c r="L23" s="499"/>
      <c r="M23" s="498"/>
    </row>
    <row r="24" spans="2:14" ht="25.5" customHeight="1">
      <c r="B24" s="50" t="s">
        <v>358</v>
      </c>
      <c r="C24" s="649" t="s">
        <v>93</v>
      </c>
      <c r="D24" s="642">
        <f>'９．施設機械(年別)'!N45</f>
        <v>0</v>
      </c>
      <c r="E24" s="642">
        <f>'９．施設機械(年別)'!O45</f>
        <v>0</v>
      </c>
      <c r="F24" s="642">
        <f>'９．施設機械(年別)'!P45</f>
        <v>0</v>
      </c>
      <c r="G24" s="642">
        <f>'９．施設機械(年別)'!Q45</f>
        <v>0</v>
      </c>
      <c r="H24" s="810">
        <f>'９．施設機械(年別)'!R45</f>
        <v>0</v>
      </c>
      <c r="I24" s="812">
        <f>'９．施設機械(年別)'!S45</f>
        <v>0</v>
      </c>
      <c r="J24" s="642">
        <f>'９．施設機械(年別)'!T45</f>
        <v>0</v>
      </c>
      <c r="K24" s="642">
        <f>'９．施設機械(年別)'!U45</f>
        <v>0</v>
      </c>
      <c r="L24" s="642">
        <f>'９．施設機械(年別)'!V45</f>
        <v>0</v>
      </c>
      <c r="M24" s="810">
        <f>'９．施設機械(年別)'!W45</f>
        <v>0</v>
      </c>
    </row>
    <row r="25" spans="2:14" ht="25.5" customHeight="1">
      <c r="B25" s="50"/>
      <c r="C25" s="649" t="s">
        <v>40</v>
      </c>
      <c r="D25" s="642" t="e">
        <f>'２．収支内訳 10a当(１部門)'!$D$39/D8*12*D5</f>
        <v>#DIV/0!</v>
      </c>
      <c r="E25" s="642" t="e">
        <f>'２．収支内訳 10a当(１部門)'!$D$39/E8*12*E5</f>
        <v>#DIV/0!</v>
      </c>
      <c r="F25" s="642" t="e">
        <f>'２．収支内訳 10a当(１部門)'!$D$39/F8*12*F5</f>
        <v>#DIV/0!</v>
      </c>
      <c r="G25" s="642" t="e">
        <f>'２．収支内訳 10a当(１部門)'!$D$39/G8*12*G5</f>
        <v>#DIV/0!</v>
      </c>
      <c r="H25" s="839" t="e">
        <f>'２．収支内訳 10a当(１部門)'!$D$39/H8*12*H5</f>
        <v>#DIV/0!</v>
      </c>
      <c r="I25" s="840" t="e">
        <f>'２．収支内訳 10a当(１部門)'!$D$39/I8*12*I5</f>
        <v>#DIV/0!</v>
      </c>
      <c r="J25" s="642" t="e">
        <f>'２．収支内訳 10a当(１部門)'!$D$39/J8*12*J5</f>
        <v>#DIV/0!</v>
      </c>
      <c r="K25" s="642" t="e">
        <f>'２．収支内訳 10a当(１部門)'!$D$39/K8*12*K5</f>
        <v>#DIV/0!</v>
      </c>
      <c r="L25" s="642" t="e">
        <f>'２．収支内訳 10a当(１部門)'!$D$39/L8*12*L5</f>
        <v>#DIV/0!</v>
      </c>
      <c r="M25" s="810" t="e">
        <f>'２．収支内訳 10a当(１部門)'!$D$39/M8*12*M5</f>
        <v>#DIV/0!</v>
      </c>
    </row>
    <row r="26" spans="2:14" ht="25.5" customHeight="1">
      <c r="B26" s="44"/>
      <c r="C26" s="649" t="s">
        <v>42</v>
      </c>
      <c r="D26" s="642">
        <f>'９．施設機械(年別)'!X45</f>
        <v>0</v>
      </c>
      <c r="E26" s="642">
        <f>'９．施設機械(年別)'!Y45</f>
        <v>0</v>
      </c>
      <c r="F26" s="642">
        <f>'９．施設機械(年別)'!Z45</f>
        <v>0</v>
      </c>
      <c r="G26" s="642">
        <f>'９．施設機械(年別)'!AA45</f>
        <v>0</v>
      </c>
      <c r="H26" s="810">
        <f>'９．施設機械(年別)'!AB45</f>
        <v>0</v>
      </c>
      <c r="I26" s="812">
        <f>'９．施設機械(年別)'!AC45</f>
        <v>0</v>
      </c>
      <c r="J26" s="642">
        <f>'９．施設機械(年別)'!AD45</f>
        <v>0</v>
      </c>
      <c r="K26" s="642">
        <f>'９．施設機械(年別)'!AE45</f>
        <v>0</v>
      </c>
      <c r="L26" s="642">
        <f>'９．施設機械(年別)'!AF45</f>
        <v>0</v>
      </c>
      <c r="M26" s="810">
        <f>'９．施設機械(年別)'!AG45</f>
        <v>0</v>
      </c>
    </row>
    <row r="27" spans="2:14" ht="25.5" customHeight="1">
      <c r="B27" s="44"/>
      <c r="C27" s="649" t="s">
        <v>526</v>
      </c>
      <c r="D27" s="642">
        <f>'９．施設機械(年別)'!N67</f>
        <v>0</v>
      </c>
      <c r="E27" s="642">
        <f>'９．施設機械(年別)'!O67</f>
        <v>0</v>
      </c>
      <c r="F27" s="642">
        <f>'９．施設機械(年別)'!P67</f>
        <v>0</v>
      </c>
      <c r="G27" s="642">
        <f>'９．施設機械(年別)'!Q67</f>
        <v>0</v>
      </c>
      <c r="H27" s="810">
        <f>'９．施設機械(年別)'!R67</f>
        <v>0</v>
      </c>
      <c r="I27" s="812">
        <f>'９．施設機械(年別)'!S67</f>
        <v>0</v>
      </c>
      <c r="J27" s="642">
        <f>'９．施設機械(年別)'!T67</f>
        <v>0</v>
      </c>
      <c r="K27" s="642">
        <f>'９．施設機械(年別)'!U67</f>
        <v>0</v>
      </c>
      <c r="L27" s="642">
        <f>'９．施設機械(年別)'!V67</f>
        <v>0</v>
      </c>
      <c r="M27" s="810">
        <f>'９．施設機械(年別)'!W67</f>
        <v>0</v>
      </c>
    </row>
    <row r="28" spans="2:14" ht="25.5" customHeight="1">
      <c r="B28" s="44"/>
      <c r="C28" s="649" t="s">
        <v>527</v>
      </c>
      <c r="D28" s="492"/>
      <c r="E28" s="499"/>
      <c r="F28" s="499"/>
      <c r="G28" s="499"/>
      <c r="H28" s="498"/>
      <c r="I28" s="492"/>
      <c r="J28" s="499"/>
      <c r="K28" s="499"/>
      <c r="L28" s="499"/>
      <c r="M28" s="498"/>
    </row>
    <row r="29" spans="2:14" ht="25.5" customHeight="1">
      <c r="B29" s="44"/>
      <c r="C29" s="649" t="s">
        <v>540</v>
      </c>
      <c r="D29" s="642">
        <f>'２．収支内訳 10a当(１部門)'!$D$40*D5/10</f>
        <v>0</v>
      </c>
      <c r="E29" s="835">
        <f>'２．収支内訳 10a当(１部門)'!$D$40*E5/10</f>
        <v>0</v>
      </c>
      <c r="F29" s="835">
        <f>'２．収支内訳 10a当(１部門)'!$D$40*F5/10</f>
        <v>0</v>
      </c>
      <c r="G29" s="835">
        <f>'２．収支内訳 10a当(１部門)'!$D$40*G5/10</f>
        <v>0</v>
      </c>
      <c r="H29" s="834">
        <f>'２．収支内訳 10a当(１部門)'!$D$40*H5/10</f>
        <v>0</v>
      </c>
      <c r="I29" s="642">
        <f>'２．収支内訳 10a当(１部門)'!$D$40*I5/10</f>
        <v>0</v>
      </c>
      <c r="J29" s="835">
        <f>'２．収支内訳 10a当(１部門)'!$D$40*J5/10</f>
        <v>0</v>
      </c>
      <c r="K29" s="835">
        <f>'２．収支内訳 10a当(１部門)'!$D$40*K5/10</f>
        <v>0</v>
      </c>
      <c r="L29" s="835">
        <f>'２．収支内訳 10a当(１部門)'!$D$40*L5/10</f>
        <v>0</v>
      </c>
      <c r="M29" s="834">
        <f>'２．収支内訳 10a当(１部門)'!$D$40*M5/10</f>
        <v>0</v>
      </c>
    </row>
    <row r="30" spans="2:14" ht="25.5" customHeight="1">
      <c r="B30" s="50"/>
      <c r="C30" s="649" t="s">
        <v>98</v>
      </c>
      <c r="D30" s="642" t="e">
        <f>'２．収支内訳 10a当(１部門)'!$D$41/D8*12*D5</f>
        <v>#DIV/0!</v>
      </c>
      <c r="E30" s="642" t="e">
        <f>'２．収支内訳 10a当(１部門)'!$D$41/E8*12*E5</f>
        <v>#DIV/0!</v>
      </c>
      <c r="F30" s="642" t="e">
        <f>'２．収支内訳 10a当(１部門)'!$D$41/F8*12*F5</f>
        <v>#DIV/0!</v>
      </c>
      <c r="G30" s="642" t="e">
        <f>'２．収支内訳 10a当(１部門)'!$D$41/G8*12*G5</f>
        <v>#DIV/0!</v>
      </c>
      <c r="H30" s="810" t="e">
        <f>'２．収支内訳 10a当(１部門)'!$D$41/H8*12*H5</f>
        <v>#DIV/0!</v>
      </c>
      <c r="I30" s="812" t="e">
        <f>'２．収支内訳 10a当(１部門)'!$D$41/I8*12*I5</f>
        <v>#DIV/0!</v>
      </c>
      <c r="J30" s="642" t="e">
        <f>'２．収支内訳 10a当(１部門)'!$D$41/J8*12*J5</f>
        <v>#DIV/0!</v>
      </c>
      <c r="K30" s="642" t="e">
        <f>'２．収支内訳 10a当(１部門)'!$D$41/K8*12*K5</f>
        <v>#DIV/0!</v>
      </c>
      <c r="L30" s="642" t="e">
        <f>'２．収支内訳 10a当(１部門)'!$D$41/L8*12*L5</f>
        <v>#DIV/0!</v>
      </c>
      <c r="M30" s="810" t="e">
        <f>'２．収支内訳 10a当(１部門)'!$D$41/M8*12*M5</f>
        <v>#DIV/0!</v>
      </c>
    </row>
    <row r="31" spans="2:14" ht="25.5" customHeight="1">
      <c r="B31" s="44"/>
      <c r="C31" s="649" t="s">
        <v>100</v>
      </c>
      <c r="D31" s="642">
        <f>'２．収支内訳 10a当(１部門)'!$D$44*D6</f>
        <v>0</v>
      </c>
      <c r="E31" s="642">
        <f>'２．収支内訳 10a当(１部門)'!$D$44*E6</f>
        <v>0</v>
      </c>
      <c r="F31" s="642">
        <f>'２．収支内訳 10a当(１部門)'!$D$44*F6</f>
        <v>0</v>
      </c>
      <c r="G31" s="642">
        <f>'２．収支内訳 10a当(１部門)'!$D$44*G6</f>
        <v>0</v>
      </c>
      <c r="H31" s="834">
        <f>'２．収支内訳 10a当(１部門)'!$D$44*H6</f>
        <v>0</v>
      </c>
      <c r="I31" s="642">
        <f>'２．収支内訳 10a当(１部門)'!$D$44*I6</f>
        <v>0</v>
      </c>
      <c r="J31" s="835">
        <f>'２．収支内訳 10a当(１部門)'!$D$44*J6</f>
        <v>0</v>
      </c>
      <c r="K31" s="835">
        <f>'２．収支内訳 10a当(１部門)'!$D$44*K6</f>
        <v>0</v>
      </c>
      <c r="L31" s="835">
        <f>'２．収支内訳 10a当(１部門)'!$D$44*L6</f>
        <v>0</v>
      </c>
      <c r="M31" s="834">
        <f>'２．収支内訳 10a当(１部門)'!$D$44*M6</f>
        <v>0</v>
      </c>
    </row>
    <row r="32" spans="2:14" ht="25.5" customHeight="1">
      <c r="B32" s="44"/>
      <c r="C32" s="649" t="s">
        <v>99</v>
      </c>
      <c r="D32" s="492"/>
      <c r="E32" s="499"/>
      <c r="F32" s="499"/>
      <c r="G32" s="499"/>
      <c r="H32" s="498"/>
      <c r="I32" s="492"/>
      <c r="J32" s="499"/>
      <c r="K32" s="499"/>
      <c r="L32" s="499"/>
      <c r="M32" s="498"/>
    </row>
    <row r="33" spans="1:24" ht="25.5" customHeight="1">
      <c r="B33" s="44"/>
      <c r="C33" s="649" t="s">
        <v>101</v>
      </c>
      <c r="D33" s="492"/>
      <c r="E33" s="499"/>
      <c r="F33" s="499"/>
      <c r="G33" s="499"/>
      <c r="H33" s="498"/>
      <c r="I33" s="492"/>
      <c r="J33" s="499"/>
      <c r="K33" s="499"/>
      <c r="L33" s="499"/>
      <c r="M33" s="498"/>
    </row>
    <row r="34" spans="1:24" ht="25.5" customHeight="1">
      <c r="B34" s="55"/>
      <c r="C34" s="649" t="s">
        <v>41</v>
      </c>
      <c r="D34" s="642">
        <f>'２．収支内訳 10a当(１部門)'!$D$47*D5</f>
        <v>0</v>
      </c>
      <c r="E34" s="835">
        <f>'２．収支内訳 10a当(１部門)'!$D$47*E5</f>
        <v>0</v>
      </c>
      <c r="F34" s="835">
        <f>'２．収支内訳 10a当(１部門)'!$D$47*F5</f>
        <v>0</v>
      </c>
      <c r="G34" s="835">
        <f>'２．収支内訳 10a当(１部門)'!$D$47*G5</f>
        <v>0</v>
      </c>
      <c r="H34" s="834">
        <f>'２．収支内訳 10a当(１部門)'!$D$47*H5</f>
        <v>0</v>
      </c>
      <c r="I34" s="812">
        <f>'２．収支内訳 10a当(１部門)'!$D$47*I5</f>
        <v>0</v>
      </c>
      <c r="J34" s="835">
        <f>'２．収支内訳 10a当(１部門)'!$D$47*J5</f>
        <v>0</v>
      </c>
      <c r="K34" s="835">
        <f>'２．収支内訳 10a当(１部門)'!$D$47*K5</f>
        <v>0</v>
      </c>
      <c r="L34" s="835">
        <f>'２．収支内訳 10a当(１部門)'!$D$47*L5</f>
        <v>0</v>
      </c>
      <c r="M34" s="834">
        <f>'２．収支内訳 10a当(１部門)'!$D$47*M5</f>
        <v>0</v>
      </c>
    </row>
    <row r="35" spans="1:24" ht="25.5" customHeight="1">
      <c r="B35" s="55"/>
      <c r="C35" s="649" t="s">
        <v>55</v>
      </c>
      <c r="D35" s="642">
        <f>'１２．資金計画'!L21</f>
        <v>0</v>
      </c>
      <c r="E35" s="642">
        <f>'１２．資金計画'!M21</f>
        <v>0</v>
      </c>
      <c r="F35" s="642">
        <f>'１２．資金計画'!N21</f>
        <v>0</v>
      </c>
      <c r="G35" s="642">
        <f>'１２．資金計画'!O21</f>
        <v>0</v>
      </c>
      <c r="H35" s="810">
        <f>'１２．資金計画'!P21</f>
        <v>0</v>
      </c>
      <c r="I35" s="812">
        <f>'１２．資金計画'!Q21</f>
        <v>0</v>
      </c>
      <c r="J35" s="642">
        <f>'１２．資金計画'!R21</f>
        <v>0</v>
      </c>
      <c r="K35" s="642">
        <f>'１２．資金計画'!S21</f>
        <v>0</v>
      </c>
      <c r="L35" s="642">
        <f>'１２．資金計画'!T21</f>
        <v>0</v>
      </c>
      <c r="M35" s="810">
        <f>'１２．資金計画'!U21</f>
        <v>0</v>
      </c>
    </row>
    <row r="36" spans="1:24" ht="25.5" customHeight="1">
      <c r="B36" s="55"/>
      <c r="C36" s="649" t="s">
        <v>342</v>
      </c>
      <c r="D36" s="492"/>
      <c r="E36" s="499"/>
      <c r="F36" s="499"/>
      <c r="G36" s="499"/>
      <c r="H36" s="498"/>
      <c r="I36" s="492"/>
      <c r="J36" s="499"/>
      <c r="K36" s="499"/>
      <c r="L36" s="499"/>
      <c r="M36" s="498"/>
    </row>
    <row r="37" spans="1:24" ht="25.5" customHeight="1">
      <c r="B37" s="55"/>
      <c r="C37" s="649" t="s">
        <v>600</v>
      </c>
      <c r="D37" s="492"/>
      <c r="E37" s="499"/>
      <c r="F37" s="499"/>
      <c r="G37" s="499"/>
      <c r="H37" s="498"/>
      <c r="I37" s="492"/>
      <c r="J37" s="499"/>
      <c r="K37" s="499"/>
      <c r="L37" s="499"/>
      <c r="M37" s="498"/>
    </row>
    <row r="38" spans="1:24" ht="25.5" customHeight="1">
      <c r="B38" s="55"/>
      <c r="C38" s="54" t="s">
        <v>92</v>
      </c>
      <c r="D38" s="492"/>
      <c r="E38" s="499"/>
      <c r="F38" s="499"/>
      <c r="G38" s="499"/>
      <c r="H38" s="498"/>
      <c r="I38" s="492"/>
      <c r="J38" s="499"/>
      <c r="K38" s="499"/>
      <c r="L38" s="499"/>
      <c r="M38" s="498"/>
    </row>
    <row r="39" spans="1:24" ht="25.5" customHeight="1" thickBot="1">
      <c r="B39" s="44"/>
      <c r="C39" s="56" t="s">
        <v>519</v>
      </c>
      <c r="D39" s="299" t="e">
        <f t="shared" ref="D39:M39" si="2">SUM(D19:D38)</f>
        <v>#DIV/0!</v>
      </c>
      <c r="E39" s="299" t="e">
        <f t="shared" si="2"/>
        <v>#DIV/0!</v>
      </c>
      <c r="F39" s="299" t="e">
        <f t="shared" si="2"/>
        <v>#DIV/0!</v>
      </c>
      <c r="G39" s="299" t="e">
        <f t="shared" si="2"/>
        <v>#DIV/0!</v>
      </c>
      <c r="H39" s="311" t="e">
        <f t="shared" si="2"/>
        <v>#DIV/0!</v>
      </c>
      <c r="I39" s="299" t="e">
        <f t="shared" si="2"/>
        <v>#DIV/0!</v>
      </c>
      <c r="J39" s="299" t="e">
        <f t="shared" si="2"/>
        <v>#DIV/0!</v>
      </c>
      <c r="K39" s="299" t="e">
        <f t="shared" si="2"/>
        <v>#DIV/0!</v>
      </c>
      <c r="L39" s="299" t="e">
        <f t="shared" si="2"/>
        <v>#DIV/0!</v>
      </c>
      <c r="M39" s="311" t="e">
        <f t="shared" si="2"/>
        <v>#DIV/0!</v>
      </c>
    </row>
    <row r="40" spans="1:24" ht="25.5" customHeight="1" thickTop="1">
      <c r="B40" s="55"/>
      <c r="C40" s="925" t="s">
        <v>520</v>
      </c>
      <c r="D40" s="806"/>
      <c r="E40" s="806"/>
      <c r="F40" s="806"/>
      <c r="G40" s="806"/>
      <c r="H40" s="837"/>
      <c r="I40" s="838"/>
      <c r="J40" s="806"/>
      <c r="K40" s="806"/>
      <c r="L40" s="806"/>
      <c r="M40" s="807"/>
    </row>
    <row r="41" spans="1:24" ht="25.5" customHeight="1">
      <c r="B41" s="55"/>
      <c r="C41" s="926" t="s">
        <v>537</v>
      </c>
      <c r="D41" s="488"/>
      <c r="E41" s="651">
        <f t="shared" ref="E41:M41" si="3">D42</f>
        <v>0</v>
      </c>
      <c r="F41" s="651">
        <f t="shared" si="3"/>
        <v>0</v>
      </c>
      <c r="G41" s="642">
        <f t="shared" si="3"/>
        <v>0</v>
      </c>
      <c r="H41" s="839">
        <f t="shared" si="3"/>
        <v>0</v>
      </c>
      <c r="I41" s="840">
        <f t="shared" si="3"/>
        <v>0</v>
      </c>
      <c r="J41" s="651">
        <f t="shared" si="3"/>
        <v>0</v>
      </c>
      <c r="K41" s="651">
        <f t="shared" si="3"/>
        <v>0</v>
      </c>
      <c r="L41" s="642">
        <f t="shared" si="3"/>
        <v>0</v>
      </c>
      <c r="M41" s="810">
        <f t="shared" si="3"/>
        <v>0</v>
      </c>
      <c r="N41" s="819"/>
    </row>
    <row r="42" spans="1:24" ht="25.5" customHeight="1">
      <c r="A42" s="916"/>
      <c r="B42" s="55"/>
      <c r="C42" s="927" t="s">
        <v>538</v>
      </c>
      <c r="D42" s="492"/>
      <c r="E42" s="492"/>
      <c r="F42" s="492"/>
      <c r="G42" s="488"/>
      <c r="H42" s="827"/>
      <c r="I42" s="841"/>
      <c r="J42" s="492"/>
      <c r="K42" s="492"/>
      <c r="L42" s="488"/>
      <c r="M42" s="493"/>
      <c r="N42" s="819"/>
    </row>
    <row r="43" spans="1:24" ht="25.5" customHeight="1" thickBot="1">
      <c r="B43" s="846"/>
      <c r="C43" s="928" t="s">
        <v>603</v>
      </c>
      <c r="D43" s="802" t="e">
        <f>D39-D40+D41-D42</f>
        <v>#DIV/0!</v>
      </c>
      <c r="E43" s="802" t="e">
        <f>E39-E40+E41-E42</f>
        <v>#DIV/0!</v>
      </c>
      <c r="F43" s="802" t="e">
        <f t="shared" ref="F43:L43" si="4">F39-F40+F41-F42</f>
        <v>#DIV/0!</v>
      </c>
      <c r="G43" s="802" t="e">
        <f t="shared" si="4"/>
        <v>#DIV/0!</v>
      </c>
      <c r="H43" s="836" t="e">
        <f t="shared" si="4"/>
        <v>#DIV/0!</v>
      </c>
      <c r="I43" s="842" t="e">
        <f t="shared" si="4"/>
        <v>#DIV/0!</v>
      </c>
      <c r="J43" s="802" t="e">
        <f t="shared" si="4"/>
        <v>#DIV/0!</v>
      </c>
      <c r="K43" s="802" t="e">
        <f t="shared" si="4"/>
        <v>#DIV/0!</v>
      </c>
      <c r="L43" s="802" t="e">
        <f t="shared" si="4"/>
        <v>#DIV/0!</v>
      </c>
      <c r="M43" s="959" t="e">
        <f>M39-M40+M41-M42</f>
        <v>#DIV/0!</v>
      </c>
    </row>
    <row r="44" spans="1:24" ht="25.5" customHeight="1" thickTop="1">
      <c r="B44" s="301" t="s">
        <v>106</v>
      </c>
      <c r="C44" s="302"/>
      <c r="D44" s="303" t="e">
        <f>D18-D43</f>
        <v>#DIV/0!</v>
      </c>
      <c r="E44" s="303" t="e">
        <f t="shared" ref="E44:M44" si="5">E18-E43</f>
        <v>#DIV/0!</v>
      </c>
      <c r="F44" s="303" t="e">
        <f>F18-F43</f>
        <v>#DIV/0!</v>
      </c>
      <c r="G44" s="303" t="e">
        <f t="shared" si="5"/>
        <v>#DIV/0!</v>
      </c>
      <c r="H44" s="314" t="e">
        <f t="shared" si="5"/>
        <v>#DIV/0!</v>
      </c>
      <c r="I44" s="303" t="e">
        <f t="shared" si="5"/>
        <v>#DIV/0!</v>
      </c>
      <c r="J44" s="303" t="e">
        <f t="shared" si="5"/>
        <v>#DIV/0!</v>
      </c>
      <c r="K44" s="303" t="e">
        <f t="shared" si="5"/>
        <v>#DIV/0!</v>
      </c>
      <c r="L44" s="303" t="e">
        <f t="shared" si="5"/>
        <v>#DIV/0!</v>
      </c>
      <c r="M44" s="314" t="e">
        <f t="shared" si="5"/>
        <v>#DIV/0!</v>
      </c>
    </row>
    <row r="45" spans="1:24" ht="25.5" customHeight="1">
      <c r="B45" s="306" t="s">
        <v>126</v>
      </c>
      <c r="C45" s="307"/>
      <c r="D45" s="312" t="e">
        <f t="shared" ref="D45:L45" si="6">D44/D18</f>
        <v>#DIV/0!</v>
      </c>
      <c r="E45" s="312" t="e">
        <f t="shared" si="6"/>
        <v>#DIV/0!</v>
      </c>
      <c r="F45" s="312" t="e">
        <f t="shared" si="6"/>
        <v>#DIV/0!</v>
      </c>
      <c r="G45" s="312" t="e">
        <f t="shared" si="6"/>
        <v>#DIV/0!</v>
      </c>
      <c r="H45" s="315" t="e">
        <f t="shared" si="6"/>
        <v>#DIV/0!</v>
      </c>
      <c r="I45" s="312" t="e">
        <f t="shared" si="6"/>
        <v>#DIV/0!</v>
      </c>
      <c r="J45" s="312" t="e">
        <f t="shared" si="6"/>
        <v>#DIV/0!</v>
      </c>
      <c r="K45" s="312" t="e">
        <f t="shared" si="6"/>
        <v>#DIV/0!</v>
      </c>
      <c r="L45" s="312" t="e">
        <f t="shared" si="6"/>
        <v>#DIV/0!</v>
      </c>
      <c r="M45" s="315" t="e">
        <f>M44/M18</f>
        <v>#DIV/0!</v>
      </c>
    </row>
    <row r="46" spans="1:24" ht="14">
      <c r="B46" s="308" t="s">
        <v>320</v>
      </c>
      <c r="C46" s="309"/>
      <c r="D46" s="496"/>
      <c r="E46" s="496"/>
      <c r="F46" s="496"/>
      <c r="G46" s="496"/>
      <c r="H46" s="497"/>
      <c r="I46" s="496"/>
      <c r="J46" s="496"/>
      <c r="K46" s="496"/>
      <c r="L46" s="496"/>
      <c r="M46" s="497"/>
    </row>
    <row r="47" spans="1:24" ht="14.5" thickBot="1">
      <c r="B47" s="304" t="s">
        <v>125</v>
      </c>
      <c r="C47" s="305"/>
      <c r="D47" s="313" t="e">
        <f>D44/D46</f>
        <v>#DIV/0!</v>
      </c>
      <c r="E47" s="313" t="e">
        <f t="shared" ref="E47:H47" si="7">E44/E46</f>
        <v>#DIV/0!</v>
      </c>
      <c r="F47" s="313" t="e">
        <f t="shared" si="7"/>
        <v>#DIV/0!</v>
      </c>
      <c r="G47" s="313" t="e">
        <f t="shared" si="7"/>
        <v>#DIV/0!</v>
      </c>
      <c r="H47" s="316" t="e">
        <f t="shared" si="7"/>
        <v>#DIV/0!</v>
      </c>
      <c r="I47" s="313" t="e">
        <f>I44/I46</f>
        <v>#DIV/0!</v>
      </c>
      <c r="J47" s="313" t="e">
        <f t="shared" ref="J47:M47" si="8">J44/J46</f>
        <v>#DIV/0!</v>
      </c>
      <c r="K47" s="313" t="e">
        <f t="shared" si="8"/>
        <v>#DIV/0!</v>
      </c>
      <c r="L47" s="313" t="e">
        <f t="shared" si="8"/>
        <v>#DIV/0!</v>
      </c>
      <c r="M47" s="316" t="e">
        <f t="shared" si="8"/>
        <v>#DIV/0!</v>
      </c>
    </row>
    <row r="48" spans="1:24">
      <c r="T48" s="300"/>
      <c r="U48" s="300"/>
      <c r="V48" s="300"/>
      <c r="W48" s="300"/>
      <c r="X48" s="300"/>
    </row>
    <row r="49" spans="2:24">
      <c r="T49" s="300"/>
      <c r="U49" s="300"/>
      <c r="V49" s="300"/>
      <c r="W49" s="300"/>
      <c r="X49" s="300"/>
    </row>
    <row r="50" spans="2:24">
      <c r="C50" s="1" t="s">
        <v>501</v>
      </c>
      <c r="D50" s="787">
        <f>D11+D12+D13/1.08</f>
        <v>0</v>
      </c>
      <c r="E50" s="787">
        <f t="shared" ref="E50:M50" si="9">E11+E12+E13/1.08</f>
        <v>0</v>
      </c>
      <c r="F50" s="787">
        <f t="shared" si="9"/>
        <v>0</v>
      </c>
      <c r="G50" s="787">
        <f t="shared" si="9"/>
        <v>0</v>
      </c>
      <c r="H50" s="787">
        <f t="shared" si="9"/>
        <v>0</v>
      </c>
      <c r="I50" s="787">
        <f t="shared" si="9"/>
        <v>0</v>
      </c>
      <c r="J50" s="787">
        <f t="shared" si="9"/>
        <v>0</v>
      </c>
      <c r="K50" s="787">
        <f t="shared" si="9"/>
        <v>0</v>
      </c>
      <c r="L50" s="787">
        <f t="shared" si="9"/>
        <v>0</v>
      </c>
      <c r="M50" s="787">
        <f t="shared" si="9"/>
        <v>0</v>
      </c>
      <c r="T50" s="300"/>
      <c r="U50" s="300"/>
      <c r="V50" s="300"/>
      <c r="W50" s="300"/>
      <c r="X50" s="300"/>
    </row>
    <row r="51" spans="2:24">
      <c r="C51" s="1" t="s">
        <v>502</v>
      </c>
      <c r="D51" s="787">
        <f>D11+D12+D13-D50</f>
        <v>0</v>
      </c>
      <c r="E51" s="787">
        <f t="shared" ref="E51:M51" si="10">E11+E12+E13-E50</f>
        <v>0</v>
      </c>
      <c r="F51" s="787">
        <f t="shared" si="10"/>
        <v>0</v>
      </c>
      <c r="G51" s="787">
        <f t="shared" si="10"/>
        <v>0</v>
      </c>
      <c r="H51" s="787">
        <f t="shared" si="10"/>
        <v>0</v>
      </c>
      <c r="I51" s="787">
        <f t="shared" si="10"/>
        <v>0</v>
      </c>
      <c r="J51" s="787">
        <f t="shared" si="10"/>
        <v>0</v>
      </c>
      <c r="K51" s="787">
        <f t="shared" si="10"/>
        <v>0</v>
      </c>
      <c r="L51" s="787">
        <f t="shared" si="10"/>
        <v>0</v>
      </c>
      <c r="M51" s="787">
        <f t="shared" si="10"/>
        <v>0</v>
      </c>
      <c r="T51" s="300"/>
      <c r="U51" s="300"/>
      <c r="V51" s="300"/>
      <c r="W51" s="300"/>
      <c r="X51" s="300"/>
    </row>
    <row r="52" spans="2:24">
      <c r="D52" s="787"/>
      <c r="E52" s="787"/>
      <c r="F52" s="787"/>
      <c r="G52" s="787"/>
      <c r="H52" s="787"/>
      <c r="I52" s="787"/>
      <c r="J52" s="787"/>
      <c r="K52" s="787"/>
      <c r="L52" s="787"/>
      <c r="M52" s="787"/>
      <c r="T52" s="300"/>
      <c r="U52" s="300"/>
      <c r="V52" s="300"/>
      <c r="W52" s="300"/>
      <c r="X52" s="300"/>
    </row>
    <row r="53" spans="2:24">
      <c r="C53" s="1" t="s">
        <v>503</v>
      </c>
      <c r="D53" s="787" t="e">
        <f t="shared" ref="D53:M53" si="11">(D19+D20+D21+D22+D25+D26+D27+D28+D29+D30+D31)/1.1</f>
        <v>#DIV/0!</v>
      </c>
      <c r="E53" s="787" t="e">
        <f t="shared" si="11"/>
        <v>#DIV/0!</v>
      </c>
      <c r="F53" s="787" t="e">
        <f t="shared" si="11"/>
        <v>#DIV/0!</v>
      </c>
      <c r="G53" s="787" t="e">
        <f t="shared" si="11"/>
        <v>#DIV/0!</v>
      </c>
      <c r="H53" s="787" t="e">
        <f t="shared" si="11"/>
        <v>#DIV/0!</v>
      </c>
      <c r="I53" s="787" t="e">
        <f t="shared" si="11"/>
        <v>#DIV/0!</v>
      </c>
      <c r="J53" s="787" t="e">
        <f t="shared" si="11"/>
        <v>#DIV/0!</v>
      </c>
      <c r="K53" s="787" t="e">
        <f t="shared" si="11"/>
        <v>#DIV/0!</v>
      </c>
      <c r="L53" s="787" t="e">
        <f t="shared" si="11"/>
        <v>#DIV/0!</v>
      </c>
      <c r="M53" s="787" t="e">
        <f t="shared" si="11"/>
        <v>#DIV/0!</v>
      </c>
      <c r="T53" s="300"/>
      <c r="U53" s="300"/>
      <c r="V53" s="300"/>
      <c r="W53" s="300"/>
      <c r="X53" s="300"/>
    </row>
    <row r="54" spans="2:24">
      <c r="C54" s="1" t="s">
        <v>504</v>
      </c>
      <c r="D54" s="906" t="e">
        <f>(D20+D21+D22+D25+D26+D27+D28+D29+D30+D19+D31)-D53</f>
        <v>#DIV/0!</v>
      </c>
      <c r="E54" s="906" t="e">
        <f>(E20+E21+E22+E25+E26+E27+E28+E29+E30+E19+E31)-E53</f>
        <v>#DIV/0!</v>
      </c>
      <c r="F54" s="906" t="e">
        <f t="shared" ref="F54" si="12">(F20+F21+F22+F25+F26+F27+F28+F29+F30+F19+F31)-F53</f>
        <v>#DIV/0!</v>
      </c>
      <c r="G54" s="906" t="e">
        <f t="shared" ref="G54:M54" si="13">(G20+G21+G22+G25+G26+G27+G28+G29+G30+G19+G31)-G53</f>
        <v>#DIV/0!</v>
      </c>
      <c r="H54" s="906" t="e">
        <f t="shared" si="13"/>
        <v>#DIV/0!</v>
      </c>
      <c r="I54" s="906" t="e">
        <f t="shared" si="13"/>
        <v>#DIV/0!</v>
      </c>
      <c r="J54" s="906" t="e">
        <f t="shared" si="13"/>
        <v>#DIV/0!</v>
      </c>
      <c r="K54" s="906" t="e">
        <f t="shared" si="13"/>
        <v>#DIV/0!</v>
      </c>
      <c r="L54" s="906" t="e">
        <f t="shared" si="13"/>
        <v>#DIV/0!</v>
      </c>
      <c r="M54" s="906" t="e">
        <f t="shared" si="13"/>
        <v>#DIV/0!</v>
      </c>
      <c r="T54" s="300"/>
      <c r="U54" s="300"/>
      <c r="V54" s="300"/>
      <c r="W54" s="300"/>
      <c r="X54" s="300"/>
    </row>
    <row r="55" spans="2:24">
      <c r="D55" s="906"/>
      <c r="E55" s="906"/>
      <c r="F55" s="906"/>
      <c r="G55" s="906"/>
      <c r="H55" s="906"/>
      <c r="I55" s="906"/>
      <c r="J55" s="906"/>
      <c r="K55" s="906"/>
      <c r="L55" s="906"/>
      <c r="M55" s="906"/>
      <c r="T55" s="300"/>
      <c r="U55" s="300"/>
      <c r="V55" s="300"/>
      <c r="W55" s="300"/>
      <c r="X55" s="300"/>
    </row>
    <row r="56" spans="2:24">
      <c r="C56" s="1" t="s">
        <v>596</v>
      </c>
      <c r="D56" s="908"/>
      <c r="E56" s="908"/>
      <c r="F56" s="908"/>
      <c r="G56" s="908"/>
      <c r="H56" s="908"/>
      <c r="I56" s="908"/>
      <c r="J56" s="908"/>
      <c r="K56" s="908"/>
      <c r="L56" s="908"/>
      <c r="M56" s="908"/>
      <c r="T56" s="300"/>
      <c r="U56" s="300"/>
      <c r="V56" s="300"/>
      <c r="W56" s="300"/>
      <c r="X56" s="300"/>
    </row>
    <row r="57" spans="2:24">
      <c r="C57" s="1" t="s">
        <v>597</v>
      </c>
      <c r="D57" s="787">
        <f>D56/1.1</f>
        <v>0</v>
      </c>
      <c r="E57" s="787">
        <f t="shared" ref="E57:M57" si="14">E56/1.1</f>
        <v>0</v>
      </c>
      <c r="F57" s="787">
        <f t="shared" si="14"/>
        <v>0</v>
      </c>
      <c r="G57" s="787">
        <f t="shared" si="14"/>
        <v>0</v>
      </c>
      <c r="H57" s="787">
        <f t="shared" si="14"/>
        <v>0</v>
      </c>
      <c r="I57" s="787">
        <f t="shared" si="14"/>
        <v>0</v>
      </c>
      <c r="J57" s="787">
        <f t="shared" si="14"/>
        <v>0</v>
      </c>
      <c r="K57" s="787">
        <f t="shared" si="14"/>
        <v>0</v>
      </c>
      <c r="L57" s="787">
        <f t="shared" si="14"/>
        <v>0</v>
      </c>
      <c r="M57" s="787">
        <f t="shared" si="14"/>
        <v>0</v>
      </c>
      <c r="T57" s="300"/>
      <c r="U57" s="300"/>
      <c r="V57" s="300"/>
      <c r="W57" s="300"/>
      <c r="X57" s="300"/>
    </row>
    <row r="58" spans="2:24" s="788" customFormat="1">
      <c r="B58" s="1"/>
      <c r="C58" s="1" t="s">
        <v>595</v>
      </c>
      <c r="D58" s="787">
        <f>D56-D57</f>
        <v>0</v>
      </c>
      <c r="E58" s="787">
        <f t="shared" ref="E58:M58" si="15">E56-E57</f>
        <v>0</v>
      </c>
      <c r="F58" s="787">
        <f t="shared" si="15"/>
        <v>0</v>
      </c>
      <c r="G58" s="787">
        <f t="shared" si="15"/>
        <v>0</v>
      </c>
      <c r="H58" s="787">
        <f t="shared" si="15"/>
        <v>0</v>
      </c>
      <c r="I58" s="787">
        <f t="shared" si="15"/>
        <v>0</v>
      </c>
      <c r="J58" s="787">
        <f t="shared" si="15"/>
        <v>0</v>
      </c>
      <c r="K58" s="787">
        <f t="shared" si="15"/>
        <v>0</v>
      </c>
      <c r="L58" s="787">
        <f t="shared" si="15"/>
        <v>0</v>
      </c>
      <c r="M58" s="787">
        <f t="shared" si="15"/>
        <v>0</v>
      </c>
      <c r="T58" s="791"/>
      <c r="U58" s="791"/>
      <c r="V58" s="791"/>
      <c r="W58" s="791"/>
      <c r="X58" s="791"/>
    </row>
    <row r="59" spans="2:24">
      <c r="B59" s="788"/>
      <c r="D59" s="787"/>
      <c r="E59" s="787"/>
      <c r="F59" s="787"/>
      <c r="G59" s="787"/>
      <c r="H59" s="787"/>
      <c r="I59" s="787"/>
      <c r="J59" s="787"/>
      <c r="K59" s="787"/>
      <c r="L59" s="787"/>
      <c r="M59" s="787"/>
      <c r="T59" s="300"/>
      <c r="U59" s="300"/>
      <c r="V59" s="300"/>
      <c r="W59" s="300"/>
      <c r="X59" s="300"/>
    </row>
    <row r="60" spans="2:24">
      <c r="C60" s="789" t="s">
        <v>505</v>
      </c>
      <c r="D60" s="790" t="e">
        <f>D51-(D54+D58)</f>
        <v>#DIV/0!</v>
      </c>
      <c r="E60" s="913" t="e">
        <f t="shared" ref="E60:M60" si="16">E51-(E54+E58)</f>
        <v>#DIV/0!</v>
      </c>
      <c r="F60" s="913" t="e">
        <f t="shared" si="16"/>
        <v>#DIV/0!</v>
      </c>
      <c r="G60" s="913" t="e">
        <f t="shared" si="16"/>
        <v>#DIV/0!</v>
      </c>
      <c r="H60" s="913" t="e">
        <f t="shared" si="16"/>
        <v>#DIV/0!</v>
      </c>
      <c r="I60" s="913" t="e">
        <f t="shared" si="16"/>
        <v>#DIV/0!</v>
      </c>
      <c r="J60" s="913" t="e">
        <f t="shared" si="16"/>
        <v>#DIV/0!</v>
      </c>
      <c r="K60" s="913" t="e">
        <f t="shared" si="16"/>
        <v>#DIV/0!</v>
      </c>
      <c r="L60" s="913" t="e">
        <f t="shared" si="16"/>
        <v>#DIV/0!</v>
      </c>
      <c r="M60" s="913" t="e">
        <f t="shared" si="16"/>
        <v>#DIV/0!</v>
      </c>
      <c r="T60" s="300"/>
      <c r="U60" s="300"/>
      <c r="V60" s="300"/>
      <c r="W60" s="300"/>
      <c r="X60" s="300"/>
    </row>
    <row r="61" spans="2:24">
      <c r="D61" s="787"/>
      <c r="E61" s="787"/>
      <c r="F61" s="787"/>
      <c r="G61" s="787"/>
      <c r="H61" s="787"/>
      <c r="T61" s="300"/>
      <c r="U61" s="300"/>
      <c r="V61" s="300"/>
      <c r="W61" s="300"/>
      <c r="X61" s="300"/>
    </row>
    <row r="62" spans="2:24" ht="24" customHeight="1">
      <c r="T62" s="300"/>
      <c r="U62" s="300"/>
      <c r="V62" s="300"/>
      <c r="W62" s="300"/>
      <c r="X62" s="300"/>
    </row>
    <row r="63" spans="2:24" ht="24" customHeight="1">
      <c r="T63" s="300"/>
      <c r="U63" s="300"/>
      <c r="V63" s="300"/>
      <c r="W63" s="300"/>
      <c r="X63" s="300"/>
    </row>
    <row r="64" spans="2:24" ht="18.5" customHeight="1">
      <c r="C64" s="1007" t="s">
        <v>506</v>
      </c>
      <c r="D64" s="1008"/>
      <c r="E64" s="1008"/>
      <c r="F64" s="1008"/>
      <c r="G64" s="1008"/>
      <c r="H64" s="1009"/>
      <c r="P64" s="929" t="s">
        <v>635</v>
      </c>
      <c r="Q64" s="849"/>
      <c r="R64" s="849"/>
      <c r="T64" s="929" t="s">
        <v>636</v>
      </c>
      <c r="U64" s="300"/>
      <c r="V64" s="300"/>
      <c r="W64" s="300"/>
      <c r="X64" s="300"/>
    </row>
    <row r="65" spans="2:24" s="300" customFormat="1" ht="24.5" customHeight="1">
      <c r="B65" s="1"/>
      <c r="C65" s="1010"/>
      <c r="D65" s="1011"/>
      <c r="E65" s="1011"/>
      <c r="F65" s="1011"/>
      <c r="G65" s="1011"/>
      <c r="H65" s="1012"/>
      <c r="I65" s="1"/>
      <c r="J65" s="1"/>
      <c r="K65" s="1"/>
      <c r="L65" s="1"/>
      <c r="M65" s="1"/>
      <c r="P65" s="930" t="s">
        <v>607</v>
      </c>
      <c r="Q65" s="930" t="s">
        <v>605</v>
      </c>
      <c r="R65" s="930" t="s">
        <v>606</v>
      </c>
      <c r="T65" s="930" t="s">
        <v>619</v>
      </c>
      <c r="U65" s="933" t="s">
        <v>618</v>
      </c>
      <c r="V65" s="933" t="s">
        <v>627</v>
      </c>
    </row>
    <row r="66" spans="2:24" ht="18.5" customHeight="1">
      <c r="B66" s="300"/>
      <c r="P66" s="931" t="s">
        <v>608</v>
      </c>
      <c r="Q66" s="932" t="s">
        <v>613</v>
      </c>
      <c r="R66" s="931" t="s">
        <v>613</v>
      </c>
      <c r="T66" s="930" t="s">
        <v>620</v>
      </c>
      <c r="U66" s="934">
        <v>0.05</v>
      </c>
      <c r="V66" s="933" t="s">
        <v>628</v>
      </c>
      <c r="W66" s="300"/>
      <c r="X66" s="300"/>
    </row>
    <row r="67" spans="2:24" ht="24" customHeight="1">
      <c r="C67" s="792" t="s">
        <v>44</v>
      </c>
      <c r="D67" s="793" t="e">
        <f>D44</f>
        <v>#DIV/0!</v>
      </c>
      <c r="E67" s="793" t="e">
        <f t="shared" ref="E67:M67" si="17">E44</f>
        <v>#DIV/0!</v>
      </c>
      <c r="F67" s="793" t="e">
        <f t="shared" si="17"/>
        <v>#DIV/0!</v>
      </c>
      <c r="G67" s="793" t="e">
        <f t="shared" si="17"/>
        <v>#DIV/0!</v>
      </c>
      <c r="H67" s="793" t="e">
        <f t="shared" si="17"/>
        <v>#DIV/0!</v>
      </c>
      <c r="I67" s="793" t="e">
        <f t="shared" si="17"/>
        <v>#DIV/0!</v>
      </c>
      <c r="J67" s="793" t="e">
        <f t="shared" si="17"/>
        <v>#DIV/0!</v>
      </c>
      <c r="K67" s="793" t="e">
        <f t="shared" si="17"/>
        <v>#DIV/0!</v>
      </c>
      <c r="L67" s="793" t="e">
        <f t="shared" si="17"/>
        <v>#DIV/0!</v>
      </c>
      <c r="M67" s="793" t="e">
        <f t="shared" si="17"/>
        <v>#DIV/0!</v>
      </c>
      <c r="P67" s="931" t="s">
        <v>609</v>
      </c>
      <c r="Q67" s="931" t="s">
        <v>615</v>
      </c>
      <c r="R67" s="931" t="s">
        <v>614</v>
      </c>
      <c r="T67" s="930" t="s">
        <v>621</v>
      </c>
      <c r="U67" s="934">
        <v>0.1</v>
      </c>
      <c r="V67" s="933" t="s">
        <v>629</v>
      </c>
      <c r="W67" s="300"/>
      <c r="X67" s="300"/>
    </row>
    <row r="68" spans="2:24" ht="26">
      <c r="C68" s="794" t="s">
        <v>507</v>
      </c>
      <c r="D68" s="787">
        <v>650000</v>
      </c>
      <c r="E68" s="787">
        <v>650000</v>
      </c>
      <c r="F68" s="787">
        <v>650000</v>
      </c>
      <c r="G68" s="787">
        <v>650000</v>
      </c>
      <c r="H68" s="787">
        <v>650000</v>
      </c>
      <c r="I68" s="787">
        <v>650000</v>
      </c>
      <c r="J68" s="787">
        <v>650000</v>
      </c>
      <c r="K68" s="787">
        <v>650000</v>
      </c>
      <c r="L68" s="787">
        <v>650000</v>
      </c>
      <c r="M68" s="787">
        <v>650000</v>
      </c>
      <c r="P68" s="931" t="s">
        <v>610</v>
      </c>
      <c r="Q68" s="931" t="s">
        <v>616</v>
      </c>
      <c r="R68" s="931" t="s">
        <v>614</v>
      </c>
      <c r="T68" s="930" t="s">
        <v>622</v>
      </c>
      <c r="U68" s="934">
        <v>0.2</v>
      </c>
      <c r="V68" s="933" t="s">
        <v>630</v>
      </c>
      <c r="W68" s="300"/>
      <c r="X68" s="300"/>
    </row>
    <row r="69" spans="2:24" ht="30" customHeight="1">
      <c r="P69" s="931" t="s">
        <v>611</v>
      </c>
      <c r="Q69" s="931" t="s">
        <v>617</v>
      </c>
      <c r="R69" s="931" t="s">
        <v>614</v>
      </c>
      <c r="T69" s="930" t="s">
        <v>623</v>
      </c>
      <c r="U69" s="934">
        <v>0.23</v>
      </c>
      <c r="V69" s="933" t="s">
        <v>631</v>
      </c>
      <c r="W69" s="300"/>
      <c r="X69" s="300"/>
    </row>
    <row r="70" spans="2:24" ht="36.75" customHeight="1">
      <c r="C70" s="1" t="s">
        <v>637</v>
      </c>
      <c r="D70" s="908"/>
      <c r="E70" s="908"/>
      <c r="F70" s="908"/>
      <c r="G70" s="908"/>
      <c r="H70" s="908"/>
      <c r="I70" s="908"/>
      <c r="J70" s="908"/>
      <c r="K70" s="908"/>
      <c r="L70" s="908"/>
      <c r="M70" s="908"/>
      <c r="P70" s="931" t="s">
        <v>612</v>
      </c>
      <c r="Q70" s="931" t="s">
        <v>614</v>
      </c>
      <c r="R70" s="931" t="s">
        <v>614</v>
      </c>
      <c r="T70" s="930" t="s">
        <v>624</v>
      </c>
      <c r="U70" s="934">
        <v>0.33</v>
      </c>
      <c r="V70" s="933" t="s">
        <v>632</v>
      </c>
      <c r="W70" s="300"/>
      <c r="X70" s="300"/>
    </row>
    <row r="71" spans="2:24" ht="29" customHeight="1">
      <c r="C71" s="746" t="s">
        <v>508</v>
      </c>
      <c r="D71" s="795" t="e">
        <f>D44-D60-D68-D70</f>
        <v>#DIV/0!</v>
      </c>
      <c r="E71" s="795" t="e">
        <f t="shared" ref="E71:M71" si="18">E44-E60-E68-E70</f>
        <v>#DIV/0!</v>
      </c>
      <c r="F71" s="795" t="e">
        <f t="shared" si="18"/>
        <v>#DIV/0!</v>
      </c>
      <c r="G71" s="795" t="e">
        <f t="shared" si="18"/>
        <v>#DIV/0!</v>
      </c>
      <c r="H71" s="795" t="e">
        <f t="shared" si="18"/>
        <v>#DIV/0!</v>
      </c>
      <c r="I71" s="795" t="e">
        <f t="shared" si="18"/>
        <v>#DIV/0!</v>
      </c>
      <c r="J71" s="795" t="e">
        <f t="shared" si="18"/>
        <v>#DIV/0!</v>
      </c>
      <c r="K71" s="795" t="e">
        <f t="shared" si="18"/>
        <v>#DIV/0!</v>
      </c>
      <c r="L71" s="795" t="e">
        <f t="shared" si="18"/>
        <v>#DIV/0!</v>
      </c>
      <c r="M71" s="795" t="e">
        <f t="shared" si="18"/>
        <v>#DIV/0!</v>
      </c>
      <c r="T71" s="930" t="s">
        <v>625</v>
      </c>
      <c r="U71" s="934">
        <v>0.4</v>
      </c>
      <c r="V71" s="933" t="s">
        <v>633</v>
      </c>
      <c r="W71" s="300"/>
      <c r="X71" s="300"/>
    </row>
    <row r="72" spans="2:24" ht="26">
      <c r="C72" s="794" t="s">
        <v>638</v>
      </c>
      <c r="D72" s="907"/>
      <c r="E72" s="907"/>
      <c r="F72" s="907"/>
      <c r="G72" s="907"/>
      <c r="H72" s="907"/>
      <c r="I72" s="907"/>
      <c r="J72" s="907"/>
      <c r="K72" s="907"/>
      <c r="L72" s="907"/>
      <c r="M72" s="907"/>
      <c r="T72" s="930" t="s">
        <v>626</v>
      </c>
      <c r="U72" s="934">
        <v>0.45</v>
      </c>
      <c r="V72" s="933" t="s">
        <v>634</v>
      </c>
      <c r="W72" s="300"/>
      <c r="X72" s="300"/>
    </row>
    <row r="73" spans="2:24" s="788" customFormat="1">
      <c r="B73" s="1"/>
      <c r="C73" s="1"/>
      <c r="D73" s="796"/>
      <c r="E73" s="796"/>
      <c r="F73" s="796"/>
      <c r="G73" s="796"/>
      <c r="H73" s="796"/>
      <c r="I73" s="796"/>
      <c r="J73" s="796"/>
      <c r="K73" s="796"/>
      <c r="L73" s="796"/>
      <c r="M73" s="796"/>
      <c r="T73" s="791"/>
      <c r="U73" s="791"/>
      <c r="V73" s="791"/>
      <c r="W73" s="791"/>
      <c r="X73" s="791"/>
    </row>
    <row r="74" spans="2:24" ht="26">
      <c r="B74" s="788"/>
      <c r="C74" s="797" t="s">
        <v>639</v>
      </c>
      <c r="D74" s="910"/>
      <c r="E74" s="910"/>
      <c r="F74" s="910"/>
      <c r="G74" s="910"/>
      <c r="H74" s="910"/>
      <c r="I74" s="910"/>
      <c r="J74" s="910"/>
      <c r="K74" s="910"/>
      <c r="L74" s="910"/>
      <c r="M74" s="910"/>
      <c r="T74" s="300"/>
      <c r="U74" s="300"/>
      <c r="V74" s="300"/>
      <c r="W74" s="300"/>
      <c r="X74" s="300"/>
    </row>
    <row r="75" spans="2:24">
      <c r="C75" s="798" t="s">
        <v>510</v>
      </c>
      <c r="D75" s="799" t="s">
        <v>511</v>
      </c>
      <c r="E75" s="790" t="e">
        <f>D71*D72-D74</f>
        <v>#DIV/0!</v>
      </c>
      <c r="F75" s="790" t="e">
        <f>E71*E72-E74</f>
        <v>#DIV/0!</v>
      </c>
      <c r="G75" s="790" t="e">
        <f>F71*F72-F74</f>
        <v>#DIV/0!</v>
      </c>
      <c r="H75" s="790" t="e">
        <f t="shared" ref="H75:M75" si="19">G71*G72-G74</f>
        <v>#DIV/0!</v>
      </c>
      <c r="I75" s="790" t="e">
        <f>H71*H72-H74</f>
        <v>#DIV/0!</v>
      </c>
      <c r="J75" s="790" t="e">
        <f t="shared" si="19"/>
        <v>#DIV/0!</v>
      </c>
      <c r="K75" s="790" t="e">
        <f t="shared" si="19"/>
        <v>#DIV/0!</v>
      </c>
      <c r="L75" s="790" t="e">
        <f>K71*K72-K74</f>
        <v>#DIV/0!</v>
      </c>
      <c r="M75" s="790" t="e">
        <f t="shared" si="19"/>
        <v>#DIV/0!</v>
      </c>
      <c r="T75" s="300"/>
      <c r="U75" s="300"/>
      <c r="V75" s="300"/>
      <c r="W75" s="300"/>
      <c r="X75" s="300"/>
    </row>
    <row r="76" spans="2:24">
      <c r="D76" s="787"/>
      <c r="E76" s="787"/>
      <c r="F76" s="787"/>
      <c r="G76" s="787"/>
      <c r="H76" s="787"/>
      <c r="I76" s="787"/>
      <c r="J76" s="787"/>
      <c r="K76" s="787"/>
      <c r="L76" s="787"/>
      <c r="M76" s="787"/>
      <c r="T76" s="300"/>
      <c r="U76" s="300"/>
      <c r="V76" s="300"/>
      <c r="W76" s="300"/>
      <c r="X76" s="300"/>
    </row>
    <row r="77" spans="2:24">
      <c r="D77" s="787"/>
      <c r="E77" s="787"/>
      <c r="F77" s="787"/>
      <c r="G77" s="787"/>
      <c r="H77" s="787"/>
      <c r="I77" s="787"/>
      <c r="J77" s="787"/>
      <c r="K77" s="787"/>
      <c r="L77" s="787"/>
      <c r="M77" s="787"/>
      <c r="T77" s="300"/>
      <c r="U77" s="300"/>
      <c r="V77" s="300"/>
      <c r="W77" s="300"/>
      <c r="X77" s="300"/>
    </row>
    <row r="78" spans="2:24">
      <c r="C78" s="789" t="s">
        <v>512</v>
      </c>
      <c r="D78" s="787"/>
      <c r="E78" s="787"/>
      <c r="F78" s="787"/>
      <c r="G78" s="787"/>
      <c r="H78" s="787"/>
      <c r="I78" s="787"/>
      <c r="J78" s="787"/>
      <c r="K78" s="787"/>
      <c r="L78" s="787"/>
      <c r="M78" s="787"/>
      <c r="T78" s="300"/>
      <c r="U78" s="300"/>
      <c r="V78" s="300"/>
      <c r="W78" s="300"/>
      <c r="X78" s="300"/>
    </row>
    <row r="79" spans="2:24">
      <c r="C79" s="1" t="s">
        <v>513</v>
      </c>
      <c r="D79" s="911">
        <v>6000</v>
      </c>
      <c r="E79" s="911">
        <v>6000</v>
      </c>
      <c r="F79" s="911">
        <v>6000</v>
      </c>
      <c r="G79" s="911">
        <v>6000</v>
      </c>
      <c r="H79" s="911">
        <v>6000</v>
      </c>
      <c r="I79" s="911">
        <v>6000</v>
      </c>
      <c r="J79" s="911">
        <v>6000</v>
      </c>
      <c r="K79" s="911">
        <v>6000</v>
      </c>
      <c r="L79" s="911">
        <v>6000</v>
      </c>
      <c r="M79" s="911">
        <v>6000</v>
      </c>
      <c r="T79" s="300"/>
      <c r="U79" s="300"/>
      <c r="V79" s="300"/>
      <c r="W79" s="300"/>
      <c r="X79" s="300"/>
    </row>
    <row r="80" spans="2:24">
      <c r="C80" s="1" t="s">
        <v>514</v>
      </c>
      <c r="T80" s="300"/>
      <c r="U80" s="300"/>
      <c r="V80" s="300"/>
      <c r="W80" s="300"/>
      <c r="X80" s="300"/>
    </row>
    <row r="81" spans="2:33" s="789" customFormat="1">
      <c r="B81" s="1"/>
      <c r="C81" s="1" t="s">
        <v>515</v>
      </c>
      <c r="D81" s="799" t="s">
        <v>529</v>
      </c>
      <c r="E81" s="793" t="e">
        <f t="shared" ref="E81:M81" si="20">D71*0.06+D71*0.04</f>
        <v>#DIV/0!</v>
      </c>
      <c r="F81" s="793" t="e">
        <f>E71*0.06+E71*0.04</f>
        <v>#DIV/0!</v>
      </c>
      <c r="G81" s="793" t="e">
        <f t="shared" si="20"/>
        <v>#DIV/0!</v>
      </c>
      <c r="H81" s="793" t="e">
        <f t="shared" si="20"/>
        <v>#DIV/0!</v>
      </c>
      <c r="I81" s="793" t="e">
        <f t="shared" si="20"/>
        <v>#DIV/0!</v>
      </c>
      <c r="J81" s="793" t="e">
        <f t="shared" si="20"/>
        <v>#DIV/0!</v>
      </c>
      <c r="K81" s="793" t="e">
        <f t="shared" si="20"/>
        <v>#DIV/0!</v>
      </c>
      <c r="L81" s="793" t="e">
        <f t="shared" si="20"/>
        <v>#DIV/0!</v>
      </c>
      <c r="M81" s="793" t="e">
        <f t="shared" si="20"/>
        <v>#DIV/0!</v>
      </c>
      <c r="T81" s="798"/>
      <c r="U81" s="798"/>
      <c r="V81" s="798"/>
      <c r="W81" s="798"/>
      <c r="X81" s="798"/>
    </row>
    <row r="82" spans="2:33">
      <c r="B82" s="789"/>
      <c r="C82" s="1" t="s">
        <v>516</v>
      </c>
      <c r="D82" s="787"/>
      <c r="E82" s="787"/>
      <c r="F82" s="787"/>
      <c r="G82" s="787"/>
      <c r="H82" s="787"/>
      <c r="I82" s="787"/>
      <c r="J82" s="787"/>
      <c r="K82" s="787"/>
      <c r="L82" s="787"/>
      <c r="M82" s="787"/>
      <c r="T82" s="300"/>
      <c r="U82" s="300"/>
      <c r="V82" s="300"/>
      <c r="W82" s="300"/>
      <c r="X82" s="300"/>
    </row>
    <row r="83" spans="2:33">
      <c r="C83" s="789" t="s">
        <v>593</v>
      </c>
      <c r="D83" s="790">
        <f>D79</f>
        <v>6000</v>
      </c>
      <c r="E83" s="790" t="e">
        <f>SUM(E79:E81)</f>
        <v>#DIV/0!</v>
      </c>
      <c r="F83" s="790" t="e">
        <f t="shared" ref="F83:M83" si="21">SUM(F79:F81)</f>
        <v>#DIV/0!</v>
      </c>
      <c r="G83" s="790" t="e">
        <f t="shared" si="21"/>
        <v>#DIV/0!</v>
      </c>
      <c r="H83" s="790" t="e">
        <f t="shared" si="21"/>
        <v>#DIV/0!</v>
      </c>
      <c r="I83" s="790" t="e">
        <f t="shared" si="21"/>
        <v>#DIV/0!</v>
      </c>
      <c r="J83" s="790" t="e">
        <f t="shared" si="21"/>
        <v>#DIV/0!</v>
      </c>
      <c r="K83" s="790" t="e">
        <f t="shared" si="21"/>
        <v>#DIV/0!</v>
      </c>
      <c r="L83" s="790" t="e">
        <f t="shared" si="21"/>
        <v>#DIV/0!</v>
      </c>
      <c r="M83" s="790" t="e">
        <f t="shared" si="21"/>
        <v>#DIV/0!</v>
      </c>
      <c r="T83" s="300"/>
      <c r="U83" s="300"/>
      <c r="V83" s="300"/>
      <c r="W83" s="300"/>
      <c r="X83" s="300"/>
    </row>
    <row r="84" spans="2:33">
      <c r="D84" s="787"/>
      <c r="E84" s="787"/>
      <c r="F84" s="787"/>
      <c r="G84" s="787"/>
      <c r="H84" s="787"/>
      <c r="AD84" s="300"/>
      <c r="AE84" s="300"/>
      <c r="AF84" s="300"/>
      <c r="AG84" s="300"/>
    </row>
    <row r="85" spans="2:33">
      <c r="D85" s="787"/>
      <c r="E85" s="787"/>
      <c r="F85" s="787"/>
      <c r="G85" s="787"/>
      <c r="H85" s="787"/>
      <c r="AD85" s="300"/>
      <c r="AE85" s="300"/>
      <c r="AF85" s="300"/>
      <c r="AG85" s="300"/>
    </row>
    <row r="86" spans="2:33">
      <c r="AD86" s="300"/>
      <c r="AE86" s="300"/>
      <c r="AF86" s="300"/>
      <c r="AG86" s="300"/>
    </row>
    <row r="87" spans="2:33">
      <c r="AD87" s="300"/>
      <c r="AE87" s="300"/>
      <c r="AF87" s="300"/>
      <c r="AG87" s="300"/>
    </row>
    <row r="88" spans="2:33">
      <c r="AD88" s="300"/>
      <c r="AE88" s="300"/>
      <c r="AF88" s="300"/>
      <c r="AG88" s="300"/>
    </row>
    <row r="89" spans="2:33">
      <c r="AD89" s="300"/>
      <c r="AE89" s="300"/>
      <c r="AF89" s="300"/>
      <c r="AG89" s="300"/>
    </row>
    <row r="90" spans="2:33">
      <c r="AD90" s="300"/>
      <c r="AE90" s="300"/>
      <c r="AF90" s="300"/>
      <c r="AG90" s="300"/>
    </row>
    <row r="91" spans="2:33">
      <c r="AD91" s="300"/>
      <c r="AE91" s="300"/>
      <c r="AF91" s="300"/>
      <c r="AG91" s="300"/>
    </row>
    <row r="92" spans="2:33">
      <c r="AD92" s="300"/>
      <c r="AE92" s="300"/>
      <c r="AF92" s="300"/>
      <c r="AG92" s="300"/>
    </row>
    <row r="93" spans="2:33">
      <c r="AD93" s="300"/>
      <c r="AE93" s="300"/>
      <c r="AF93" s="300"/>
      <c r="AG93" s="300"/>
    </row>
    <row r="94" spans="2:33">
      <c r="AD94" s="300"/>
      <c r="AE94" s="300"/>
      <c r="AF94" s="300"/>
      <c r="AG94" s="300"/>
    </row>
    <row r="95" spans="2:33">
      <c r="AD95" s="300"/>
      <c r="AE95" s="300"/>
      <c r="AF95" s="300"/>
      <c r="AG95" s="300"/>
    </row>
    <row r="96" spans="2:33">
      <c r="AD96" s="300"/>
      <c r="AE96" s="300"/>
      <c r="AF96" s="300"/>
      <c r="AG96" s="300"/>
    </row>
    <row r="97" spans="30:33">
      <c r="AD97" s="300"/>
      <c r="AE97" s="300"/>
      <c r="AF97" s="300"/>
      <c r="AG97" s="300"/>
    </row>
    <row r="98" spans="30:33">
      <c r="AD98" s="300"/>
      <c r="AE98" s="300"/>
      <c r="AF98" s="300"/>
      <c r="AG98" s="300"/>
    </row>
    <row r="99" spans="30:33">
      <c r="AD99" s="300"/>
      <c r="AE99" s="300"/>
      <c r="AF99" s="300"/>
      <c r="AG99" s="300"/>
    </row>
    <row r="100" spans="30:33">
      <c r="AD100" s="300"/>
      <c r="AE100" s="300"/>
      <c r="AF100" s="300"/>
      <c r="AG100" s="300"/>
    </row>
    <row r="101" spans="30:33">
      <c r="AD101" s="300"/>
      <c r="AE101" s="300"/>
      <c r="AF101" s="300"/>
      <c r="AG101" s="300"/>
    </row>
    <row r="102" spans="30:33">
      <c r="AD102" s="300"/>
      <c r="AE102" s="300"/>
      <c r="AF102" s="300"/>
      <c r="AG102" s="300"/>
    </row>
    <row r="103" spans="30:33">
      <c r="AD103" s="300"/>
      <c r="AE103" s="300"/>
      <c r="AF103" s="300"/>
      <c r="AG103" s="300"/>
    </row>
    <row r="104" spans="30:33">
      <c r="AD104" s="300"/>
      <c r="AE104" s="300"/>
      <c r="AF104" s="300"/>
      <c r="AG104" s="300"/>
    </row>
    <row r="105" spans="30:33">
      <c r="AD105" s="300"/>
      <c r="AE105" s="300"/>
      <c r="AF105" s="300"/>
      <c r="AG105" s="300"/>
    </row>
    <row r="106" spans="30:33">
      <c r="AD106" s="300"/>
      <c r="AE106" s="300"/>
      <c r="AF106" s="300"/>
      <c r="AG106" s="300"/>
    </row>
    <row r="107" spans="30:33">
      <c r="AD107" s="300"/>
      <c r="AE107" s="300"/>
      <c r="AF107" s="300"/>
      <c r="AG107" s="300"/>
    </row>
    <row r="108" spans="30:33">
      <c r="AD108" s="300"/>
      <c r="AE108" s="300"/>
      <c r="AF108" s="300"/>
      <c r="AG108" s="300"/>
    </row>
    <row r="109" spans="30:33">
      <c r="AD109" s="300"/>
      <c r="AE109" s="300"/>
      <c r="AF109" s="300"/>
      <c r="AG109" s="300"/>
    </row>
    <row r="110" spans="30:33">
      <c r="AD110" s="300"/>
      <c r="AE110" s="300"/>
      <c r="AF110" s="300"/>
      <c r="AG110" s="300"/>
    </row>
    <row r="111" spans="30:33">
      <c r="AD111" s="300"/>
      <c r="AE111" s="300"/>
      <c r="AF111" s="300"/>
      <c r="AG111" s="300"/>
    </row>
    <row r="112" spans="30:33">
      <c r="AD112" s="300"/>
      <c r="AE112" s="300"/>
      <c r="AF112" s="300"/>
      <c r="AG112" s="300"/>
    </row>
    <row r="113" spans="30:33">
      <c r="AD113" s="300"/>
      <c r="AE113" s="300"/>
      <c r="AF113" s="300"/>
      <c r="AG113" s="300"/>
    </row>
    <row r="114" spans="30:33">
      <c r="AD114" s="300"/>
      <c r="AE114" s="300"/>
      <c r="AF114" s="300"/>
      <c r="AG114" s="300"/>
    </row>
    <row r="115" spans="30:33">
      <c r="AD115" s="300"/>
      <c r="AE115" s="300"/>
      <c r="AF115" s="300"/>
      <c r="AG115" s="300"/>
    </row>
    <row r="116" spans="30:33">
      <c r="AD116" s="300"/>
      <c r="AE116" s="300"/>
      <c r="AF116" s="300"/>
      <c r="AG116" s="300"/>
    </row>
    <row r="117" spans="30:33">
      <c r="AD117" s="300"/>
      <c r="AE117" s="300"/>
      <c r="AF117" s="300"/>
      <c r="AG117" s="300"/>
    </row>
    <row r="118" spans="30:33">
      <c r="AD118" s="300"/>
      <c r="AE118" s="300"/>
      <c r="AF118" s="300"/>
      <c r="AG118" s="300"/>
    </row>
    <row r="119" spans="30:33">
      <c r="AD119" s="300"/>
      <c r="AE119" s="300"/>
      <c r="AF119" s="300"/>
      <c r="AG119" s="300"/>
    </row>
  </sheetData>
  <mergeCells count="2">
    <mergeCell ref="C64:H65"/>
    <mergeCell ref="D3:J3"/>
  </mergeCells>
  <phoneticPr fontId="2"/>
  <pageMargins left="0.78740157480314965" right="0.43" top="0.49" bottom="0.49" header="0" footer="0"/>
  <pageSetup paperSize="9" scale="95" fitToWidth="0" orientation="portrait" r:id="rId1"/>
  <colBreaks count="1" manualBreakCount="1">
    <brk id="10" max="3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N85"/>
  <sheetViews>
    <sheetView zoomScale="85" zoomScaleNormal="85" workbookViewId="0">
      <selection activeCell="Q22" sqref="Q22"/>
    </sheetView>
  </sheetViews>
  <sheetFormatPr defaultColWidth="9" defaultRowHeight="13"/>
  <cols>
    <col min="1" max="1" width="3.90625" style="1" customWidth="1"/>
    <col min="2" max="2" width="5.36328125" style="1" customWidth="1"/>
    <col min="3" max="3" width="25.26953125" style="1" customWidth="1"/>
    <col min="4" max="13" width="13.6328125" style="1" customWidth="1"/>
    <col min="14" max="14" width="3.7265625" style="1" customWidth="1"/>
    <col min="15" max="15" width="5.36328125" style="1" customWidth="1"/>
    <col min="16" max="16" width="35.26953125" style="1" customWidth="1"/>
    <col min="17" max="26" width="13.7265625" style="1" customWidth="1"/>
    <col min="27" max="27" width="4" style="1" customWidth="1"/>
    <col min="28" max="28" width="5.36328125" style="1" customWidth="1"/>
    <col min="29" max="29" width="34.08984375" style="1" customWidth="1"/>
    <col min="30" max="33" width="13.453125" style="300" customWidth="1"/>
    <col min="34" max="39" width="13.7265625" style="1" customWidth="1"/>
    <col min="40" max="41" width="9" style="1"/>
    <col min="42" max="42" width="24.90625" style="1" customWidth="1"/>
    <col min="43" max="52" width="14" style="1" customWidth="1"/>
    <col min="53" max="54" width="9" style="1"/>
    <col min="55" max="55" width="29" style="1" customWidth="1"/>
    <col min="56" max="65" width="13.90625" style="1" customWidth="1"/>
    <col min="66" max="16384" width="9" style="1"/>
  </cols>
  <sheetData>
    <row r="1" spans="2:65" ht="21">
      <c r="B1" s="14" t="s">
        <v>566</v>
      </c>
      <c r="G1" s="352"/>
      <c r="J1" s="352"/>
      <c r="L1" s="352"/>
      <c r="O1" s="14"/>
      <c r="Q1" s="353"/>
      <c r="AB1" s="14"/>
    </row>
    <row r="2" spans="2:65" ht="12.75" customHeight="1">
      <c r="B2" s="14"/>
      <c r="O2" s="14"/>
      <c r="AB2" s="14"/>
    </row>
    <row r="3" spans="2:65" ht="22.5" customHeight="1" thickBot="1">
      <c r="B3" s="502" t="s">
        <v>319</v>
      </c>
      <c r="C3" s="297"/>
      <c r="E3" s="353"/>
      <c r="F3" s="300"/>
      <c r="G3" s="300"/>
      <c r="H3" s="353"/>
      <c r="I3" s="300"/>
      <c r="J3" s="300"/>
      <c r="K3" s="300"/>
      <c r="L3" s="300"/>
      <c r="O3" s="500" t="s">
        <v>321</v>
      </c>
      <c r="P3" s="501"/>
      <c r="AB3" s="500" t="s">
        <v>381</v>
      </c>
      <c r="AC3" s="501"/>
      <c r="AO3" s="500" t="s">
        <v>382</v>
      </c>
      <c r="AP3" s="501"/>
      <c r="AQ3" s="300"/>
      <c r="AR3" s="300"/>
      <c r="AS3" s="300"/>
      <c r="AT3" s="300"/>
      <c r="BB3" s="500" t="s">
        <v>383</v>
      </c>
      <c r="BC3" s="501"/>
      <c r="BD3" s="300"/>
      <c r="BE3" s="300"/>
      <c r="BF3" s="300"/>
      <c r="BG3" s="300"/>
    </row>
    <row r="4" spans="2:65" ht="25.5" customHeight="1" thickBot="1">
      <c r="B4" s="63" t="s">
        <v>47</v>
      </c>
      <c r="C4" s="64" t="s">
        <v>109</v>
      </c>
      <c r="D4" s="64" t="s">
        <v>87</v>
      </c>
      <c r="E4" s="64" t="s">
        <v>88</v>
      </c>
      <c r="F4" s="64" t="s">
        <v>89</v>
      </c>
      <c r="G4" s="64" t="s">
        <v>90</v>
      </c>
      <c r="H4" s="64" t="s">
        <v>242</v>
      </c>
      <c r="I4" s="64" t="s">
        <v>417</v>
      </c>
      <c r="J4" s="64" t="s">
        <v>418</v>
      </c>
      <c r="K4" s="64" t="s">
        <v>419</v>
      </c>
      <c r="L4" s="64" t="s">
        <v>420</v>
      </c>
      <c r="M4" s="64" t="s">
        <v>421</v>
      </c>
      <c r="O4" s="63" t="s">
        <v>47</v>
      </c>
      <c r="P4" s="64" t="s">
        <v>109</v>
      </c>
      <c r="Q4" s="64" t="s">
        <v>87</v>
      </c>
      <c r="R4" s="64" t="s">
        <v>88</v>
      </c>
      <c r="S4" s="64" t="s">
        <v>89</v>
      </c>
      <c r="T4" s="64" t="s">
        <v>90</v>
      </c>
      <c r="U4" s="64" t="s">
        <v>242</v>
      </c>
      <c r="V4" s="64" t="s">
        <v>417</v>
      </c>
      <c r="W4" s="64" t="s">
        <v>418</v>
      </c>
      <c r="X4" s="64" t="s">
        <v>419</v>
      </c>
      <c r="Y4" s="64" t="s">
        <v>420</v>
      </c>
      <c r="Z4" s="64" t="s">
        <v>421</v>
      </c>
      <c r="AB4" s="63" t="s">
        <v>47</v>
      </c>
      <c r="AC4" s="64" t="s">
        <v>109</v>
      </c>
      <c r="AD4" s="64" t="s">
        <v>87</v>
      </c>
      <c r="AE4" s="64" t="s">
        <v>88</v>
      </c>
      <c r="AF4" s="64" t="s">
        <v>89</v>
      </c>
      <c r="AG4" s="64" t="s">
        <v>90</v>
      </c>
      <c r="AH4" s="64" t="s">
        <v>242</v>
      </c>
      <c r="AI4" s="64" t="s">
        <v>417</v>
      </c>
      <c r="AJ4" s="64" t="s">
        <v>418</v>
      </c>
      <c r="AK4" s="64" t="s">
        <v>419</v>
      </c>
      <c r="AL4" s="64" t="s">
        <v>420</v>
      </c>
      <c r="AM4" s="64" t="s">
        <v>421</v>
      </c>
      <c r="AO4" s="63" t="s">
        <v>47</v>
      </c>
      <c r="AP4" s="64" t="s">
        <v>109</v>
      </c>
      <c r="AQ4" s="64" t="s">
        <v>87</v>
      </c>
      <c r="AR4" s="64" t="s">
        <v>88</v>
      </c>
      <c r="AS4" s="64" t="s">
        <v>89</v>
      </c>
      <c r="AT4" s="64" t="s">
        <v>90</v>
      </c>
      <c r="AU4" s="64" t="s">
        <v>242</v>
      </c>
      <c r="AV4" s="64" t="s">
        <v>417</v>
      </c>
      <c r="AW4" s="64" t="s">
        <v>418</v>
      </c>
      <c r="AX4" s="64" t="s">
        <v>419</v>
      </c>
      <c r="AY4" s="64" t="s">
        <v>420</v>
      </c>
      <c r="AZ4" s="64" t="s">
        <v>421</v>
      </c>
      <c r="BB4" s="63" t="s">
        <v>47</v>
      </c>
      <c r="BC4" s="64" t="s">
        <v>109</v>
      </c>
      <c r="BD4" s="64" t="s">
        <v>87</v>
      </c>
      <c r="BE4" s="64" t="s">
        <v>88</v>
      </c>
      <c r="BF4" s="64" t="s">
        <v>89</v>
      </c>
      <c r="BG4" s="64" t="s">
        <v>90</v>
      </c>
      <c r="BH4" s="64" t="s">
        <v>242</v>
      </c>
      <c r="BI4" s="64" t="s">
        <v>417</v>
      </c>
      <c r="BJ4" s="64" t="s">
        <v>418</v>
      </c>
      <c r="BK4" s="64" t="s">
        <v>419</v>
      </c>
      <c r="BL4" s="64" t="s">
        <v>420</v>
      </c>
      <c r="BM4" s="64" t="s">
        <v>421</v>
      </c>
    </row>
    <row r="5" spans="2:65" ht="25.5" customHeight="1">
      <c r="B5" s="43"/>
      <c r="C5" s="965" t="s">
        <v>643</v>
      </c>
      <c r="D5" s="641">
        <f>SUM(Q5,AD5)</f>
        <v>0</v>
      </c>
      <c r="E5" s="641">
        <f t="shared" ref="E5:M8" si="0">SUM(R5,AE5)</f>
        <v>0</v>
      </c>
      <c r="F5" s="641">
        <f t="shared" si="0"/>
        <v>0</v>
      </c>
      <c r="G5" s="641">
        <f t="shared" si="0"/>
        <v>0</v>
      </c>
      <c r="H5" s="641">
        <f t="shared" si="0"/>
        <v>0</v>
      </c>
      <c r="I5" s="641">
        <f t="shared" si="0"/>
        <v>0</v>
      </c>
      <c r="J5" s="641">
        <f t="shared" si="0"/>
        <v>0</v>
      </c>
      <c r="K5" s="641">
        <f t="shared" si="0"/>
        <v>0</v>
      </c>
      <c r="L5" s="641">
        <f t="shared" si="0"/>
        <v>0</v>
      </c>
      <c r="M5" s="641">
        <f t="shared" si="0"/>
        <v>0</v>
      </c>
      <c r="O5" s="43"/>
      <c r="P5" s="968" t="str">
        <f>C5</f>
        <v>飼養頭数（頭）</v>
      </c>
      <c r="Q5" s="554"/>
      <c r="R5" s="554"/>
      <c r="S5" s="554"/>
      <c r="T5" s="554"/>
      <c r="U5" s="554"/>
      <c r="V5" s="554"/>
      <c r="W5" s="554"/>
      <c r="X5" s="554"/>
      <c r="Y5" s="554"/>
      <c r="Z5" s="555"/>
      <c r="AB5" s="43"/>
      <c r="AC5" s="968" t="str">
        <f>C5</f>
        <v>飼養頭数（頭）</v>
      </c>
      <c r="AD5" s="554"/>
      <c r="AE5" s="554"/>
      <c r="AF5" s="554"/>
      <c r="AG5" s="554"/>
      <c r="AH5" s="554"/>
      <c r="AI5" s="554"/>
      <c r="AJ5" s="554"/>
      <c r="AK5" s="554"/>
      <c r="AL5" s="554"/>
      <c r="AM5" s="555"/>
      <c r="AO5" s="43"/>
      <c r="AP5" s="968" t="str">
        <f>P5</f>
        <v>飼養頭数（頭）</v>
      </c>
      <c r="AQ5" s="554"/>
      <c r="AR5" s="554"/>
      <c r="AS5" s="554"/>
      <c r="AT5" s="554"/>
      <c r="AU5" s="554"/>
      <c r="AV5" s="554"/>
      <c r="AW5" s="554"/>
      <c r="AX5" s="554"/>
      <c r="AY5" s="554"/>
      <c r="AZ5" s="555"/>
      <c r="BB5" s="43"/>
      <c r="BC5" s="968" t="str">
        <f>AC5</f>
        <v>飼養頭数（頭）</v>
      </c>
      <c r="BD5" s="554"/>
      <c r="BE5" s="554"/>
      <c r="BF5" s="554"/>
      <c r="BG5" s="554"/>
      <c r="BH5" s="554"/>
      <c r="BI5" s="554"/>
      <c r="BJ5" s="554"/>
      <c r="BK5" s="554"/>
      <c r="BL5" s="554"/>
      <c r="BM5" s="555"/>
    </row>
    <row r="6" spans="2:65" ht="25.5" customHeight="1">
      <c r="B6" s="50"/>
      <c r="C6" s="966" t="s">
        <v>644</v>
      </c>
      <c r="D6" s="642">
        <f t="shared" ref="D6:D8" si="1">SUM(Q6,AD6)</f>
        <v>0</v>
      </c>
      <c r="E6" s="642">
        <f t="shared" si="0"/>
        <v>0</v>
      </c>
      <c r="F6" s="642">
        <f t="shared" si="0"/>
        <v>0</v>
      </c>
      <c r="G6" s="642">
        <f t="shared" si="0"/>
        <v>0</v>
      </c>
      <c r="H6" s="642">
        <f t="shared" si="0"/>
        <v>0</v>
      </c>
      <c r="I6" s="642">
        <f t="shared" si="0"/>
        <v>0</v>
      </c>
      <c r="J6" s="642">
        <f t="shared" si="0"/>
        <v>0</v>
      </c>
      <c r="K6" s="642">
        <f t="shared" si="0"/>
        <v>0</v>
      </c>
      <c r="L6" s="642">
        <f t="shared" si="0"/>
        <v>0</v>
      </c>
      <c r="M6" s="642">
        <f t="shared" si="0"/>
        <v>0</v>
      </c>
      <c r="O6" s="50"/>
      <c r="P6" s="967" t="str">
        <f>C6</f>
        <v>年間出荷頭数（頭）</v>
      </c>
      <c r="Q6" s="937"/>
      <c r="R6" s="937"/>
      <c r="S6" s="937"/>
      <c r="T6" s="937"/>
      <c r="U6" s="937"/>
      <c r="V6" s="937"/>
      <c r="W6" s="937"/>
      <c r="X6" s="937"/>
      <c r="Y6" s="937"/>
      <c r="Z6" s="938"/>
      <c r="AB6" s="50"/>
      <c r="AC6" s="967" t="str">
        <f t="shared" ref="AC6:AC7" si="2">C6</f>
        <v>年間出荷頭数（頭）</v>
      </c>
      <c r="AD6" s="937"/>
      <c r="AE6" s="937"/>
      <c r="AF6" s="937"/>
      <c r="AG6" s="937"/>
      <c r="AH6" s="937"/>
      <c r="AI6" s="937"/>
      <c r="AJ6" s="937"/>
      <c r="AK6" s="937"/>
      <c r="AL6" s="937"/>
      <c r="AM6" s="938"/>
      <c r="AO6" s="50"/>
      <c r="AP6" s="967" t="str">
        <f t="shared" ref="AP6:AP8" si="3">P6</f>
        <v>年間出荷頭数（頭）</v>
      </c>
      <c r="AQ6" s="971"/>
      <c r="AR6" s="937"/>
      <c r="AS6" s="937"/>
      <c r="AT6" s="937"/>
      <c r="AU6" s="937"/>
      <c r="AV6" s="937"/>
      <c r="AW6" s="937"/>
      <c r="AX6" s="937"/>
      <c r="AY6" s="937"/>
      <c r="AZ6" s="938"/>
      <c r="BB6" s="50"/>
      <c r="BC6" s="944" t="str">
        <f t="shared" ref="BC6:BC8" si="4">AC6</f>
        <v>年間出荷頭数（頭）</v>
      </c>
      <c r="BD6" s="937"/>
      <c r="BE6" s="937"/>
      <c r="BF6" s="937"/>
      <c r="BG6" s="937"/>
      <c r="BH6" s="937"/>
      <c r="BI6" s="937"/>
      <c r="BJ6" s="937"/>
      <c r="BK6" s="937"/>
      <c r="BL6" s="937"/>
      <c r="BM6" s="938"/>
    </row>
    <row r="7" spans="2:65" ht="25.5" customHeight="1">
      <c r="B7" s="50"/>
      <c r="C7" s="966" t="s">
        <v>651</v>
      </c>
      <c r="D7" s="642">
        <f>SUM(Q7,AD7)</f>
        <v>0</v>
      </c>
      <c r="E7" s="642">
        <f t="shared" si="0"/>
        <v>0</v>
      </c>
      <c r="F7" s="642">
        <f t="shared" si="0"/>
        <v>0</v>
      </c>
      <c r="G7" s="642">
        <f t="shared" si="0"/>
        <v>0</v>
      </c>
      <c r="H7" s="642">
        <f t="shared" si="0"/>
        <v>0</v>
      </c>
      <c r="I7" s="642">
        <f>SUM(V7,AI7)</f>
        <v>0</v>
      </c>
      <c r="J7" s="642">
        <f t="shared" si="0"/>
        <v>0</v>
      </c>
      <c r="K7" s="642">
        <f t="shared" si="0"/>
        <v>0</v>
      </c>
      <c r="L7" s="642">
        <f t="shared" si="0"/>
        <v>0</v>
      </c>
      <c r="M7" s="642">
        <f t="shared" si="0"/>
        <v>0</v>
      </c>
      <c r="O7" s="50"/>
      <c r="P7" s="969" t="str">
        <f t="shared" ref="P7:P8" si="5">C7</f>
        <v>年間導入頭数（頭）</v>
      </c>
      <c r="Q7" s="937"/>
      <c r="R7" s="937"/>
      <c r="S7" s="937"/>
      <c r="T7" s="937"/>
      <c r="U7" s="937"/>
      <c r="V7" s="937"/>
      <c r="W7" s="937"/>
      <c r="X7" s="937"/>
      <c r="Y7" s="937"/>
      <c r="Z7" s="938"/>
      <c r="AB7" s="50"/>
      <c r="AC7" s="969" t="str">
        <f t="shared" si="2"/>
        <v>年間導入頭数（頭）</v>
      </c>
      <c r="AD7" s="937"/>
      <c r="AE7" s="937"/>
      <c r="AF7" s="937"/>
      <c r="AG7" s="937"/>
      <c r="AH7" s="937"/>
      <c r="AI7" s="937"/>
      <c r="AJ7" s="937"/>
      <c r="AK7" s="937"/>
      <c r="AL7" s="937"/>
      <c r="AM7" s="938"/>
      <c r="AO7" s="50"/>
      <c r="AP7" s="972" t="str">
        <f t="shared" si="3"/>
        <v>年間導入頭数（頭）</v>
      </c>
      <c r="AQ7" s="937"/>
      <c r="AR7" s="937"/>
      <c r="AS7" s="937"/>
      <c r="AT7" s="937"/>
      <c r="AU7" s="937"/>
      <c r="AV7" s="937"/>
      <c r="AW7" s="937"/>
      <c r="AX7" s="937"/>
      <c r="AY7" s="937"/>
      <c r="AZ7" s="938"/>
      <c r="BB7" s="50"/>
      <c r="BC7" s="970" t="str">
        <f t="shared" si="4"/>
        <v>年間導入頭数（頭）</v>
      </c>
      <c r="BD7" s="937"/>
      <c r="BE7" s="937"/>
      <c r="BF7" s="937"/>
      <c r="BG7" s="937"/>
      <c r="BH7" s="937"/>
      <c r="BI7" s="937"/>
      <c r="BJ7" s="937"/>
      <c r="BK7" s="937"/>
      <c r="BL7" s="937"/>
      <c r="BM7" s="938"/>
    </row>
    <row r="8" spans="2:65" ht="25.5" customHeight="1">
      <c r="B8" s="50"/>
      <c r="C8" s="964" t="s">
        <v>652</v>
      </c>
      <c r="D8" s="643">
        <f t="shared" si="1"/>
        <v>0</v>
      </c>
      <c r="E8" s="643">
        <f t="shared" si="0"/>
        <v>0</v>
      </c>
      <c r="F8" s="643">
        <f t="shared" si="0"/>
        <v>0</v>
      </c>
      <c r="G8" s="643">
        <f t="shared" si="0"/>
        <v>0</v>
      </c>
      <c r="H8" s="643">
        <f t="shared" si="0"/>
        <v>0</v>
      </c>
      <c r="I8" s="643">
        <f t="shared" si="0"/>
        <v>0</v>
      </c>
      <c r="J8" s="643">
        <f t="shared" si="0"/>
        <v>0</v>
      </c>
      <c r="K8" s="643">
        <f t="shared" si="0"/>
        <v>0</v>
      </c>
      <c r="L8" s="643">
        <f t="shared" si="0"/>
        <v>0</v>
      </c>
      <c r="M8" s="643">
        <f t="shared" si="0"/>
        <v>0</v>
      </c>
      <c r="O8" s="50"/>
      <c r="P8" s="936" t="str">
        <f t="shared" si="5"/>
        <v>飼養期間（月）</v>
      </c>
      <c r="Q8" s="937"/>
      <c r="R8" s="937"/>
      <c r="S8" s="937"/>
      <c r="T8" s="937"/>
      <c r="U8" s="937"/>
      <c r="V8" s="937"/>
      <c r="W8" s="937"/>
      <c r="X8" s="937"/>
      <c r="Y8" s="937"/>
      <c r="Z8" s="938"/>
      <c r="AB8" s="50"/>
      <c r="AC8" s="936" t="str">
        <f t="shared" ref="AC8" si="6">C8</f>
        <v>飼養期間（月）</v>
      </c>
      <c r="AD8" s="937"/>
      <c r="AE8" s="937"/>
      <c r="AF8" s="937"/>
      <c r="AG8" s="937"/>
      <c r="AH8" s="937"/>
      <c r="AI8" s="937"/>
      <c r="AJ8" s="937"/>
      <c r="AK8" s="937"/>
      <c r="AL8" s="937"/>
      <c r="AM8" s="938"/>
      <c r="AO8" s="50"/>
      <c r="AP8" s="967" t="str">
        <f t="shared" si="3"/>
        <v>飼養期間（月）</v>
      </c>
      <c r="AQ8" s="937"/>
      <c r="AR8" s="937"/>
      <c r="AS8" s="937"/>
      <c r="AT8" s="937"/>
      <c r="AU8" s="937"/>
      <c r="AV8" s="937"/>
      <c r="AW8" s="937"/>
      <c r="AX8" s="937"/>
      <c r="AY8" s="937"/>
      <c r="AZ8" s="938"/>
      <c r="BB8" s="50"/>
      <c r="BC8" s="936" t="str">
        <f t="shared" si="4"/>
        <v>飼養期間（月）</v>
      </c>
      <c r="BD8" s="937"/>
      <c r="BE8" s="937"/>
      <c r="BF8" s="937"/>
      <c r="BG8" s="937"/>
      <c r="BH8" s="937"/>
      <c r="BI8" s="937"/>
      <c r="BJ8" s="937"/>
      <c r="BK8" s="937"/>
      <c r="BL8" s="937"/>
      <c r="BM8" s="938"/>
    </row>
    <row r="9" spans="2:65" ht="25.5" customHeight="1">
      <c r="B9" s="44"/>
      <c r="C9" s="45" t="s">
        <v>94</v>
      </c>
      <c r="D9" s="651">
        <f t="shared" ref="D9:M9" si="7">SUM(Q9,AD9)</f>
        <v>0</v>
      </c>
      <c r="E9" s="651">
        <f t="shared" si="7"/>
        <v>0</v>
      </c>
      <c r="F9" s="651">
        <f t="shared" si="7"/>
        <v>0</v>
      </c>
      <c r="G9" s="651">
        <f t="shared" si="7"/>
        <v>0</v>
      </c>
      <c r="H9" s="651">
        <f t="shared" si="7"/>
        <v>0</v>
      </c>
      <c r="I9" s="651">
        <f t="shared" si="7"/>
        <v>0</v>
      </c>
      <c r="J9" s="651">
        <f t="shared" si="7"/>
        <v>0</v>
      </c>
      <c r="K9" s="651">
        <f t="shared" si="7"/>
        <v>0</v>
      </c>
      <c r="L9" s="651">
        <f t="shared" si="7"/>
        <v>0</v>
      </c>
      <c r="M9" s="651">
        <f t="shared" si="7"/>
        <v>0</v>
      </c>
      <c r="O9" s="44"/>
      <c r="P9" s="645" t="str">
        <f>C9</f>
        <v>生産物収量（ｋｇ）</v>
      </c>
      <c r="Q9" s="488"/>
      <c r="R9" s="488"/>
      <c r="S9" s="488"/>
      <c r="T9" s="488"/>
      <c r="U9" s="488"/>
      <c r="V9" s="488"/>
      <c r="W9" s="488"/>
      <c r="X9" s="488"/>
      <c r="Y9" s="488"/>
      <c r="Z9" s="489"/>
      <c r="AB9" s="44"/>
      <c r="AC9" s="645" t="str">
        <f>C9</f>
        <v>生産物収量（ｋｇ）</v>
      </c>
      <c r="AD9" s="488"/>
      <c r="AE9" s="488"/>
      <c r="AF9" s="488"/>
      <c r="AG9" s="488"/>
      <c r="AH9" s="488"/>
      <c r="AI9" s="488"/>
      <c r="AJ9" s="488"/>
      <c r="AK9" s="488"/>
      <c r="AL9" s="488"/>
      <c r="AM9" s="489"/>
      <c r="AO9" s="44"/>
      <c r="AP9" s="645" t="str">
        <f>P9</f>
        <v>生産物収量（ｋｇ）</v>
      </c>
      <c r="AQ9" s="488"/>
      <c r="AR9" s="488"/>
      <c r="AS9" s="488"/>
      <c r="AT9" s="488"/>
      <c r="AU9" s="488"/>
      <c r="AV9" s="488"/>
      <c r="AW9" s="488"/>
      <c r="AX9" s="488"/>
      <c r="AY9" s="488"/>
      <c r="AZ9" s="489"/>
      <c r="BB9" s="44"/>
      <c r="BC9" s="645" t="str">
        <f>AC9</f>
        <v>生産物収量（ｋｇ）</v>
      </c>
      <c r="BD9" s="488"/>
      <c r="BE9" s="488"/>
      <c r="BF9" s="488"/>
      <c r="BG9" s="488"/>
      <c r="BH9" s="488"/>
      <c r="BI9" s="488"/>
      <c r="BJ9" s="488"/>
      <c r="BK9" s="488"/>
      <c r="BL9" s="488"/>
      <c r="BM9" s="489"/>
    </row>
    <row r="10" spans="2:65" ht="25.5" customHeight="1" thickBot="1">
      <c r="B10" s="46"/>
      <c r="C10" s="47" t="s">
        <v>333</v>
      </c>
      <c r="D10" s="313"/>
      <c r="E10" s="313"/>
      <c r="F10" s="313"/>
      <c r="G10" s="313"/>
      <c r="H10" s="313"/>
      <c r="I10" s="313"/>
      <c r="J10" s="313"/>
      <c r="K10" s="313"/>
      <c r="L10" s="313"/>
      <c r="M10" s="313"/>
      <c r="O10" s="46"/>
      <c r="P10" s="647" t="str">
        <f>C10</f>
        <v>平均単価（円/kg ）</v>
      </c>
      <c r="Q10" s="556"/>
      <c r="R10" s="556"/>
      <c r="S10" s="556"/>
      <c r="T10" s="556"/>
      <c r="U10" s="556"/>
      <c r="V10" s="556"/>
      <c r="W10" s="556"/>
      <c r="X10" s="556"/>
      <c r="Y10" s="556"/>
      <c r="Z10" s="557"/>
      <c r="AB10" s="46"/>
      <c r="AC10" s="647" t="str">
        <f>C10</f>
        <v>平均単価（円/kg ）</v>
      </c>
      <c r="AD10" s="556"/>
      <c r="AE10" s="556"/>
      <c r="AF10" s="556"/>
      <c r="AG10" s="556"/>
      <c r="AH10" s="556"/>
      <c r="AI10" s="556"/>
      <c r="AJ10" s="556"/>
      <c r="AK10" s="556"/>
      <c r="AL10" s="556"/>
      <c r="AM10" s="557"/>
      <c r="AO10" s="46"/>
      <c r="AP10" s="647" t="str">
        <f>P10</f>
        <v>平均単価（円/kg ）</v>
      </c>
      <c r="AQ10" s="556"/>
      <c r="AR10" s="556"/>
      <c r="AS10" s="556"/>
      <c r="AT10" s="556"/>
      <c r="AU10" s="556"/>
      <c r="AV10" s="556"/>
      <c r="AW10" s="556"/>
      <c r="AX10" s="556"/>
      <c r="AY10" s="556"/>
      <c r="AZ10" s="557"/>
      <c r="BB10" s="46"/>
      <c r="BC10" s="647" t="str">
        <f>AC10</f>
        <v>平均単価（円/kg ）</v>
      </c>
      <c r="BD10" s="556"/>
      <c r="BE10" s="556"/>
      <c r="BF10" s="556"/>
      <c r="BG10" s="556"/>
      <c r="BH10" s="556"/>
      <c r="BI10" s="556"/>
      <c r="BJ10" s="556"/>
      <c r="BK10" s="556"/>
      <c r="BL10" s="556"/>
      <c r="BM10" s="557"/>
    </row>
    <row r="11" spans="2:65" ht="25.5" customHeight="1">
      <c r="B11" s="48"/>
      <c r="C11" s="644" t="str">
        <f>"売上高（"&amp;O3&amp;"）"</f>
        <v>売上高（〇〇部門）</v>
      </c>
      <c r="D11" s="641">
        <f t="shared" ref="D11:M11" si="8">SUM(Q11:Q12)</f>
        <v>0</v>
      </c>
      <c r="E11" s="641">
        <f t="shared" si="8"/>
        <v>0</v>
      </c>
      <c r="F11" s="641">
        <f t="shared" si="8"/>
        <v>0</v>
      </c>
      <c r="G11" s="641">
        <f t="shared" si="8"/>
        <v>0</v>
      </c>
      <c r="H11" s="641">
        <f t="shared" si="8"/>
        <v>0</v>
      </c>
      <c r="I11" s="641">
        <f t="shared" si="8"/>
        <v>0</v>
      </c>
      <c r="J11" s="641">
        <f t="shared" si="8"/>
        <v>0</v>
      </c>
      <c r="K11" s="641">
        <f t="shared" si="8"/>
        <v>0</v>
      </c>
      <c r="L11" s="641">
        <f t="shared" si="8"/>
        <v>0</v>
      </c>
      <c r="M11" s="641">
        <f t="shared" si="8"/>
        <v>0</v>
      </c>
      <c r="O11" s="48"/>
      <c r="P11" s="49" t="s">
        <v>96</v>
      </c>
      <c r="Q11" s="490"/>
      <c r="R11" s="490"/>
      <c r="S11" s="490"/>
      <c r="T11" s="490"/>
      <c r="U11" s="490"/>
      <c r="V11" s="490"/>
      <c r="W11" s="490"/>
      <c r="X11" s="490"/>
      <c r="Y11" s="490"/>
      <c r="Z11" s="491"/>
      <c r="AB11" s="48"/>
      <c r="AC11" s="49" t="s">
        <v>366</v>
      </c>
      <c r="AD11" s="490"/>
      <c r="AE11" s="490"/>
      <c r="AF11" s="490"/>
      <c r="AG11" s="490"/>
      <c r="AH11" s="490"/>
      <c r="AI11" s="490"/>
      <c r="AJ11" s="490"/>
      <c r="AK11" s="490"/>
      <c r="AL11" s="490"/>
      <c r="AM11" s="491"/>
      <c r="AO11" s="48"/>
      <c r="AP11" s="49" t="s">
        <v>366</v>
      </c>
      <c r="AQ11" s="490"/>
      <c r="AR11" s="490"/>
      <c r="AS11" s="490"/>
      <c r="AT11" s="490"/>
      <c r="AU11" s="490"/>
      <c r="AV11" s="490"/>
      <c r="AW11" s="490"/>
      <c r="AX11" s="490"/>
      <c r="AY11" s="490"/>
      <c r="AZ11" s="491"/>
      <c r="BB11" s="48"/>
      <c r="BC11" s="49" t="s">
        <v>366</v>
      </c>
      <c r="BD11" s="490"/>
      <c r="BE11" s="490"/>
      <c r="BF11" s="490"/>
      <c r="BG11" s="490"/>
      <c r="BH11" s="490"/>
      <c r="BI11" s="490"/>
      <c r="BJ11" s="490"/>
      <c r="BK11" s="490"/>
      <c r="BL11" s="490"/>
      <c r="BM11" s="491"/>
    </row>
    <row r="12" spans="2:65" ht="25.5" customHeight="1">
      <c r="B12" s="50" t="s">
        <v>104</v>
      </c>
      <c r="C12" s="645" t="str">
        <f>"売上高（"&amp;AB3&amp;"）"</f>
        <v>売上高（□□部門）</v>
      </c>
      <c r="D12" s="642">
        <f t="shared" ref="D12:M12" si="9">SUM(AD11:AD12)</f>
        <v>0</v>
      </c>
      <c r="E12" s="642">
        <f t="shared" si="9"/>
        <v>0</v>
      </c>
      <c r="F12" s="642">
        <f t="shared" si="9"/>
        <v>0</v>
      </c>
      <c r="G12" s="642">
        <f t="shared" si="9"/>
        <v>0</v>
      </c>
      <c r="H12" s="642">
        <f t="shared" si="9"/>
        <v>0</v>
      </c>
      <c r="I12" s="642">
        <f t="shared" si="9"/>
        <v>0</v>
      </c>
      <c r="J12" s="642">
        <f t="shared" si="9"/>
        <v>0</v>
      </c>
      <c r="K12" s="642">
        <f t="shared" si="9"/>
        <v>0</v>
      </c>
      <c r="L12" s="642">
        <f t="shared" si="9"/>
        <v>0</v>
      </c>
      <c r="M12" s="642">
        <f t="shared" si="9"/>
        <v>0</v>
      </c>
      <c r="O12" s="50" t="s">
        <v>104</v>
      </c>
      <c r="P12" s="45" t="s">
        <v>97</v>
      </c>
      <c r="Q12" s="492"/>
      <c r="R12" s="492"/>
      <c r="S12" s="492"/>
      <c r="T12" s="492"/>
      <c r="U12" s="492"/>
      <c r="V12" s="492"/>
      <c r="W12" s="492"/>
      <c r="X12" s="492"/>
      <c r="Y12" s="492"/>
      <c r="Z12" s="493"/>
      <c r="AB12" s="50" t="s">
        <v>104</v>
      </c>
      <c r="AC12" s="45" t="s">
        <v>367</v>
      </c>
      <c r="AD12" s="492"/>
      <c r="AE12" s="492"/>
      <c r="AF12" s="492"/>
      <c r="AG12" s="492"/>
      <c r="AH12" s="492"/>
      <c r="AI12" s="492"/>
      <c r="AJ12" s="492"/>
      <c r="AK12" s="492"/>
      <c r="AL12" s="492"/>
      <c r="AM12" s="493"/>
      <c r="AO12" s="50" t="s">
        <v>104</v>
      </c>
      <c r="AP12" s="45" t="s">
        <v>367</v>
      </c>
      <c r="AQ12" s="492"/>
      <c r="AR12" s="492"/>
      <c r="AS12" s="492"/>
      <c r="AT12" s="492"/>
      <c r="AU12" s="492"/>
      <c r="AV12" s="492"/>
      <c r="AW12" s="492"/>
      <c r="AX12" s="492"/>
      <c r="AY12" s="492"/>
      <c r="AZ12" s="493"/>
      <c r="BB12" s="50" t="s">
        <v>104</v>
      </c>
      <c r="BC12" s="45" t="s">
        <v>367</v>
      </c>
      <c r="BD12" s="492"/>
      <c r="BE12" s="492"/>
      <c r="BF12" s="492"/>
      <c r="BG12" s="492"/>
      <c r="BH12" s="492"/>
      <c r="BI12" s="492"/>
      <c r="BJ12" s="492"/>
      <c r="BK12" s="492"/>
      <c r="BL12" s="492"/>
      <c r="BM12" s="493"/>
    </row>
    <row r="13" spans="2:65" ht="25.5" customHeight="1">
      <c r="B13" s="50" t="s">
        <v>105</v>
      </c>
      <c r="C13" s="645" t="s">
        <v>598</v>
      </c>
      <c r="D13" s="643">
        <f t="shared" ref="D13:M13" si="10">SUM(AQ11:AQ12)</f>
        <v>0</v>
      </c>
      <c r="E13" s="643">
        <f t="shared" si="10"/>
        <v>0</v>
      </c>
      <c r="F13" s="643">
        <f t="shared" si="10"/>
        <v>0</v>
      </c>
      <c r="G13" s="643">
        <f t="shared" si="10"/>
        <v>0</v>
      </c>
      <c r="H13" s="643">
        <f t="shared" si="10"/>
        <v>0</v>
      </c>
      <c r="I13" s="643">
        <f t="shared" si="10"/>
        <v>0</v>
      </c>
      <c r="J13" s="643">
        <f t="shared" si="10"/>
        <v>0</v>
      </c>
      <c r="K13" s="643">
        <f t="shared" si="10"/>
        <v>0</v>
      </c>
      <c r="L13" s="643">
        <f t="shared" si="10"/>
        <v>0</v>
      </c>
      <c r="M13" s="643">
        <f t="shared" si="10"/>
        <v>0</v>
      </c>
      <c r="O13" s="50"/>
      <c r="P13" s="648" t="str">
        <f>C15</f>
        <v>作業受託収入</v>
      </c>
      <c r="Q13" s="494"/>
      <c r="R13" s="494"/>
      <c r="S13" s="494"/>
      <c r="T13" s="494"/>
      <c r="U13" s="494"/>
      <c r="V13" s="494"/>
      <c r="W13" s="494"/>
      <c r="X13" s="494"/>
      <c r="Y13" s="494"/>
      <c r="Z13" s="495"/>
      <c r="AB13" s="50"/>
      <c r="AC13" s="648" t="str">
        <f>C15</f>
        <v>作業受託収入</v>
      </c>
      <c r="AD13" s="494"/>
      <c r="AE13" s="494"/>
      <c r="AF13" s="494"/>
      <c r="AG13" s="494"/>
      <c r="AH13" s="494"/>
      <c r="AI13" s="494"/>
      <c r="AJ13" s="494"/>
      <c r="AK13" s="494"/>
      <c r="AL13" s="494"/>
      <c r="AM13" s="495"/>
      <c r="AO13" s="50"/>
      <c r="AP13" s="648" t="str">
        <f>P13</f>
        <v>作業受託収入</v>
      </c>
      <c r="AQ13" s="494"/>
      <c r="AR13" s="494"/>
      <c r="AS13" s="494"/>
      <c r="AT13" s="494"/>
      <c r="AU13" s="494"/>
      <c r="AV13" s="494"/>
      <c r="AW13" s="494"/>
      <c r="AX13" s="494"/>
      <c r="AY13" s="494"/>
      <c r="AZ13" s="495"/>
      <c r="BB13" s="50"/>
      <c r="BC13" s="648" t="str">
        <f>P13</f>
        <v>作業受託収入</v>
      </c>
      <c r="BD13" s="494"/>
      <c r="BE13" s="494"/>
      <c r="BF13" s="494"/>
      <c r="BG13" s="494"/>
      <c r="BH13" s="494"/>
      <c r="BI13" s="494"/>
      <c r="BJ13" s="494"/>
      <c r="BK13" s="494"/>
      <c r="BL13" s="494"/>
      <c r="BM13" s="495"/>
    </row>
    <row r="14" spans="2:65" ht="25.5" customHeight="1">
      <c r="B14" s="50"/>
      <c r="C14" s="645" t="s">
        <v>599</v>
      </c>
      <c r="D14" s="643">
        <f>SUM(BD11:BD12)</f>
        <v>0</v>
      </c>
      <c r="E14" s="643">
        <f t="shared" ref="E14:M14" si="11">SUM(BE11:BE12)</f>
        <v>0</v>
      </c>
      <c r="F14" s="643">
        <f t="shared" si="11"/>
        <v>0</v>
      </c>
      <c r="G14" s="643">
        <f t="shared" si="11"/>
        <v>0</v>
      </c>
      <c r="H14" s="643">
        <f t="shared" si="11"/>
        <v>0</v>
      </c>
      <c r="I14" s="643">
        <f t="shared" si="11"/>
        <v>0</v>
      </c>
      <c r="J14" s="643">
        <f t="shared" si="11"/>
        <v>0</v>
      </c>
      <c r="K14" s="643">
        <f t="shared" si="11"/>
        <v>0</v>
      </c>
      <c r="L14" s="643">
        <f t="shared" si="11"/>
        <v>0</v>
      </c>
      <c r="M14" s="643">
        <f t="shared" si="11"/>
        <v>0</v>
      </c>
      <c r="O14" s="50" t="s">
        <v>105</v>
      </c>
      <c r="P14" s="45" t="s">
        <v>95</v>
      </c>
      <c r="Q14" s="494"/>
      <c r="R14" s="494"/>
      <c r="S14" s="494"/>
      <c r="T14" s="494"/>
      <c r="U14" s="494"/>
      <c r="V14" s="494"/>
      <c r="W14" s="494"/>
      <c r="X14" s="494"/>
      <c r="Y14" s="494"/>
      <c r="Z14" s="495"/>
      <c r="AB14" s="50" t="s">
        <v>105</v>
      </c>
      <c r="AC14" s="645" t="str">
        <f>P14</f>
        <v>交付金</v>
      </c>
      <c r="AD14" s="494"/>
      <c r="AE14" s="494"/>
      <c r="AF14" s="494"/>
      <c r="AG14" s="494"/>
      <c r="AH14" s="494"/>
      <c r="AI14" s="494"/>
      <c r="AJ14" s="494"/>
      <c r="AK14" s="494"/>
      <c r="AL14" s="494"/>
      <c r="AM14" s="495"/>
      <c r="AO14" s="50" t="s">
        <v>105</v>
      </c>
      <c r="AP14" s="645" t="str">
        <f>P14</f>
        <v>交付金</v>
      </c>
      <c r="AQ14" s="494"/>
      <c r="AR14" s="494"/>
      <c r="AS14" s="494"/>
      <c r="AT14" s="494"/>
      <c r="AU14" s="494"/>
      <c r="AV14" s="494"/>
      <c r="AW14" s="494"/>
      <c r="AX14" s="494"/>
      <c r="AY14" s="494"/>
      <c r="AZ14" s="495"/>
      <c r="BB14" s="50" t="s">
        <v>105</v>
      </c>
      <c r="BC14" s="648" t="str">
        <f>P14</f>
        <v>交付金</v>
      </c>
      <c r="BD14" s="494"/>
      <c r="BE14" s="494"/>
      <c r="BF14" s="494"/>
      <c r="BG14" s="494"/>
      <c r="BH14" s="494"/>
      <c r="BI14" s="494"/>
      <c r="BJ14" s="494"/>
      <c r="BK14" s="494"/>
      <c r="BL14" s="494"/>
      <c r="BM14" s="495"/>
    </row>
    <row r="15" spans="2:65" ht="25.5" customHeight="1">
      <c r="B15" s="50"/>
      <c r="C15" s="45" t="s">
        <v>336</v>
      </c>
      <c r="D15" s="643">
        <f t="shared" ref="D15:M15" si="12">SUM(Q13,AD13)</f>
        <v>0</v>
      </c>
      <c r="E15" s="643">
        <f t="shared" si="12"/>
        <v>0</v>
      </c>
      <c r="F15" s="643">
        <f t="shared" si="12"/>
        <v>0</v>
      </c>
      <c r="G15" s="643">
        <f t="shared" si="12"/>
        <v>0</v>
      </c>
      <c r="H15" s="643">
        <f t="shared" si="12"/>
        <v>0</v>
      </c>
      <c r="I15" s="643">
        <f t="shared" si="12"/>
        <v>0</v>
      </c>
      <c r="J15" s="643">
        <f t="shared" si="12"/>
        <v>0</v>
      </c>
      <c r="K15" s="643">
        <f t="shared" si="12"/>
        <v>0</v>
      </c>
      <c r="L15" s="643">
        <f t="shared" si="12"/>
        <v>0</v>
      </c>
      <c r="M15" s="643">
        <f t="shared" si="12"/>
        <v>0</v>
      </c>
      <c r="O15" s="50"/>
      <c r="P15" s="54" t="s">
        <v>92</v>
      </c>
      <c r="Q15" s="494"/>
      <c r="R15" s="494"/>
      <c r="S15" s="494"/>
      <c r="T15" s="494"/>
      <c r="U15" s="494"/>
      <c r="V15" s="494"/>
      <c r="W15" s="494"/>
      <c r="X15" s="494"/>
      <c r="Y15" s="494"/>
      <c r="Z15" s="495"/>
      <c r="AB15" s="50"/>
      <c r="AC15" s="45" t="s">
        <v>368</v>
      </c>
      <c r="AD15" s="494"/>
      <c r="AE15" s="494"/>
      <c r="AF15" s="494"/>
      <c r="AG15" s="494"/>
      <c r="AH15" s="494"/>
      <c r="AI15" s="494"/>
      <c r="AJ15" s="494"/>
      <c r="AK15" s="494"/>
      <c r="AL15" s="494"/>
      <c r="AM15" s="495"/>
      <c r="AO15" s="50"/>
      <c r="AP15" s="45" t="s">
        <v>368</v>
      </c>
      <c r="AQ15" s="494"/>
      <c r="AR15" s="494"/>
      <c r="AS15" s="494"/>
      <c r="AT15" s="494"/>
      <c r="AU15" s="494"/>
      <c r="AV15" s="494"/>
      <c r="AW15" s="494"/>
      <c r="AX15" s="494"/>
      <c r="AY15" s="494"/>
      <c r="AZ15" s="495"/>
      <c r="BB15" s="50"/>
      <c r="BC15" s="45" t="s">
        <v>368</v>
      </c>
      <c r="BD15" s="494"/>
      <c r="BE15" s="494"/>
      <c r="BF15" s="494"/>
      <c r="BG15" s="494"/>
      <c r="BH15" s="494"/>
      <c r="BI15" s="494"/>
      <c r="BJ15" s="494"/>
      <c r="BK15" s="494"/>
      <c r="BL15" s="494"/>
      <c r="BM15" s="495"/>
    </row>
    <row r="16" spans="2:65" ht="25.5" customHeight="1" thickBot="1">
      <c r="B16" s="50"/>
      <c r="C16" s="45" t="s">
        <v>337</v>
      </c>
      <c r="D16" s="642">
        <f t="shared" ref="D16:M16" si="13">SUM(Q14,Q15,AD14,AD15)</f>
        <v>0</v>
      </c>
      <c r="E16" s="642">
        <f t="shared" si="13"/>
        <v>0</v>
      </c>
      <c r="F16" s="642">
        <f t="shared" si="13"/>
        <v>0</v>
      </c>
      <c r="G16" s="642">
        <f t="shared" si="13"/>
        <v>0</v>
      </c>
      <c r="H16" s="642">
        <f t="shared" si="13"/>
        <v>0</v>
      </c>
      <c r="I16" s="642">
        <f t="shared" si="13"/>
        <v>0</v>
      </c>
      <c r="J16" s="642">
        <f t="shared" si="13"/>
        <v>0</v>
      </c>
      <c r="K16" s="642">
        <f t="shared" si="13"/>
        <v>0</v>
      </c>
      <c r="L16" s="642">
        <f t="shared" si="13"/>
        <v>0</v>
      </c>
      <c r="M16" s="642">
        <f t="shared" si="13"/>
        <v>0</v>
      </c>
      <c r="O16" s="818" t="s">
        <v>521</v>
      </c>
      <c r="P16" s="817" t="s">
        <v>108</v>
      </c>
      <c r="Q16" s="298">
        <f t="shared" ref="Q16:Z16" si="14">SUM(Q11:Q15)</f>
        <v>0</v>
      </c>
      <c r="R16" s="298">
        <f t="shared" si="14"/>
        <v>0</v>
      </c>
      <c r="S16" s="298">
        <f t="shared" si="14"/>
        <v>0</v>
      </c>
      <c r="T16" s="298">
        <f t="shared" si="14"/>
        <v>0</v>
      </c>
      <c r="U16" s="298">
        <f t="shared" si="14"/>
        <v>0</v>
      </c>
      <c r="V16" s="298">
        <f t="shared" si="14"/>
        <v>0</v>
      </c>
      <c r="W16" s="298">
        <f t="shared" si="14"/>
        <v>0</v>
      </c>
      <c r="X16" s="298">
        <f t="shared" si="14"/>
        <v>0</v>
      </c>
      <c r="Y16" s="298">
        <f t="shared" si="14"/>
        <v>0</v>
      </c>
      <c r="Z16" s="310">
        <f t="shared" si="14"/>
        <v>0</v>
      </c>
      <c r="AB16" s="51"/>
      <c r="AC16" s="52" t="s">
        <v>108</v>
      </c>
      <c r="AD16" s="298">
        <f t="shared" ref="AD16:AM16" si="15">SUM(AD11:AD15)</f>
        <v>0</v>
      </c>
      <c r="AE16" s="298">
        <f t="shared" si="15"/>
        <v>0</v>
      </c>
      <c r="AF16" s="298">
        <f t="shared" si="15"/>
        <v>0</v>
      </c>
      <c r="AG16" s="298">
        <f t="shared" si="15"/>
        <v>0</v>
      </c>
      <c r="AH16" s="298">
        <f t="shared" si="15"/>
        <v>0</v>
      </c>
      <c r="AI16" s="298">
        <f t="shared" si="15"/>
        <v>0</v>
      </c>
      <c r="AJ16" s="298">
        <f t="shared" si="15"/>
        <v>0</v>
      </c>
      <c r="AK16" s="298">
        <f t="shared" si="15"/>
        <v>0</v>
      </c>
      <c r="AL16" s="298">
        <f t="shared" si="15"/>
        <v>0</v>
      </c>
      <c r="AM16" s="310">
        <f t="shared" si="15"/>
        <v>0</v>
      </c>
      <c r="AO16" s="51"/>
      <c r="AP16" s="52" t="s">
        <v>108</v>
      </c>
      <c r="AQ16" s="298">
        <f t="shared" ref="AQ16:AZ16" si="16">SUM(AQ11:AQ15)</f>
        <v>0</v>
      </c>
      <c r="AR16" s="298">
        <f t="shared" si="16"/>
        <v>0</v>
      </c>
      <c r="AS16" s="298">
        <f t="shared" si="16"/>
        <v>0</v>
      </c>
      <c r="AT16" s="298">
        <f t="shared" si="16"/>
        <v>0</v>
      </c>
      <c r="AU16" s="298">
        <f t="shared" si="16"/>
        <v>0</v>
      </c>
      <c r="AV16" s="298">
        <f t="shared" si="16"/>
        <v>0</v>
      </c>
      <c r="AW16" s="298">
        <f t="shared" si="16"/>
        <v>0</v>
      </c>
      <c r="AX16" s="298">
        <f t="shared" si="16"/>
        <v>0</v>
      </c>
      <c r="AY16" s="298">
        <f t="shared" si="16"/>
        <v>0</v>
      </c>
      <c r="AZ16" s="310">
        <f t="shared" si="16"/>
        <v>0</v>
      </c>
      <c r="BB16" s="51"/>
      <c r="BC16" s="52" t="s">
        <v>108</v>
      </c>
      <c r="BD16" s="298">
        <f t="shared" ref="BD16:BM16" si="17">SUM(BD11:BD15)</f>
        <v>0</v>
      </c>
      <c r="BE16" s="298">
        <f t="shared" si="17"/>
        <v>0</v>
      </c>
      <c r="BF16" s="298">
        <f t="shared" si="17"/>
        <v>0</v>
      </c>
      <c r="BG16" s="298">
        <f t="shared" si="17"/>
        <v>0</v>
      </c>
      <c r="BH16" s="298">
        <f t="shared" si="17"/>
        <v>0</v>
      </c>
      <c r="BI16" s="298">
        <f t="shared" si="17"/>
        <v>0</v>
      </c>
      <c r="BJ16" s="298">
        <f t="shared" si="17"/>
        <v>0</v>
      </c>
      <c r="BK16" s="298">
        <f t="shared" si="17"/>
        <v>0</v>
      </c>
      <c r="BL16" s="298">
        <f t="shared" si="17"/>
        <v>0</v>
      </c>
      <c r="BM16" s="310">
        <f t="shared" si="17"/>
        <v>0</v>
      </c>
    </row>
    <row r="17" spans="2:65" ht="25.5" customHeight="1">
      <c r="B17" s="50"/>
      <c r="C17" s="917" t="s">
        <v>602</v>
      </c>
      <c r="D17" s="918"/>
      <c r="E17" s="918"/>
      <c r="F17" s="918"/>
      <c r="G17" s="918"/>
      <c r="H17" s="918"/>
      <c r="I17" s="918"/>
      <c r="J17" s="918"/>
      <c r="K17" s="918"/>
      <c r="L17" s="918"/>
      <c r="M17" s="918"/>
      <c r="O17" s="824" t="s">
        <v>535</v>
      </c>
      <c r="P17" s="648" t="str">
        <f t="shared" ref="P17:P24" si="18">C19</f>
        <v>素畜費</v>
      </c>
      <c r="Q17" s="651" t="e">
        <f>'２．収支内訳 10a当(部門別)'!$N$25*Q5</f>
        <v>#DIV/0!</v>
      </c>
      <c r="R17" s="651" t="e">
        <f>'２．収支内訳 10a当(部門別)'!$N$25*R5</f>
        <v>#DIV/0!</v>
      </c>
      <c r="S17" s="651" t="e">
        <f>'２．収支内訳 10a当(部門別)'!$N$25*S5</f>
        <v>#DIV/0!</v>
      </c>
      <c r="T17" s="651" t="e">
        <f>'２．収支内訳 10a当(部門別)'!$N$25*T5</f>
        <v>#DIV/0!</v>
      </c>
      <c r="U17" s="651" t="e">
        <f>'２．収支内訳 10a当(部門別)'!$N$25*U5</f>
        <v>#DIV/0!</v>
      </c>
      <c r="V17" s="651" t="e">
        <f>'２．収支内訳 10a当(部門別)'!$N$25*V5</f>
        <v>#DIV/0!</v>
      </c>
      <c r="W17" s="651" t="e">
        <f>'２．収支内訳 10a当(部門別)'!$N$25*W5</f>
        <v>#DIV/0!</v>
      </c>
      <c r="X17" s="651" t="e">
        <f>'２．収支内訳 10a当(部門別)'!$N$25*X5</f>
        <v>#DIV/0!</v>
      </c>
      <c r="Y17" s="651" t="e">
        <f>'２．収支内訳 10a当(部門別)'!$N$25*Y5</f>
        <v>#DIV/0!</v>
      </c>
      <c r="Z17" s="832" t="e">
        <f>'２．収支内訳 10a当(部門別)'!$N$25*Z5</f>
        <v>#DIV/0!</v>
      </c>
      <c r="AB17" s="44"/>
      <c r="AC17" s="650" t="str">
        <f t="shared" ref="AC17:AC24" si="19">C19</f>
        <v>素畜費</v>
      </c>
      <c r="AD17" s="651" t="e">
        <f>'２．収支内訳 10a当(部門別)'!$X$25*AD5</f>
        <v>#DIV/0!</v>
      </c>
      <c r="AE17" s="651" t="e">
        <f>'２．収支内訳 10a当(部門別)'!$X$25*AE5</f>
        <v>#DIV/0!</v>
      </c>
      <c r="AF17" s="651" t="e">
        <f>'２．収支内訳 10a当(部門別)'!$X$25*AF5</f>
        <v>#DIV/0!</v>
      </c>
      <c r="AG17" s="651" t="e">
        <f>'２．収支内訳 10a当(部門別)'!$X$25*AG5</f>
        <v>#DIV/0!</v>
      </c>
      <c r="AH17" s="651" t="e">
        <f>'２．収支内訳 10a当(部門別)'!$X$25*AH5</f>
        <v>#DIV/0!</v>
      </c>
      <c r="AI17" s="651" t="e">
        <f>'２．収支内訳 10a当(部門別)'!$X$25*AI5</f>
        <v>#DIV/0!</v>
      </c>
      <c r="AJ17" s="651" t="e">
        <f>'２．収支内訳 10a当(部門別)'!$X$25*AJ5</f>
        <v>#DIV/0!</v>
      </c>
      <c r="AK17" s="651" t="e">
        <f>'２．収支内訳 10a当(部門別)'!$X$25*AK5</f>
        <v>#DIV/0!</v>
      </c>
      <c r="AL17" s="651" t="e">
        <f>'２．収支内訳 10a当(部門別)'!$X$25*AL5</f>
        <v>#DIV/0!</v>
      </c>
      <c r="AM17" s="832" t="e">
        <f>'２．収支内訳 10a当(部門別)'!$X$25*AM5</f>
        <v>#DIV/0!</v>
      </c>
      <c r="AO17" s="44"/>
      <c r="AP17" s="650" t="str">
        <f t="shared" ref="AP17:AP24" si="20">P17</f>
        <v>素畜費</v>
      </c>
      <c r="AQ17" s="651" t="e">
        <f xml:space="preserve"> '２．収支内訳 10a当(部門別)'!$AH$25*AQ5</f>
        <v>#DIV/0!</v>
      </c>
      <c r="AR17" s="651" t="e">
        <f xml:space="preserve"> '２．収支内訳 10a当(部門別)'!$AH$25*AR5</f>
        <v>#DIV/0!</v>
      </c>
      <c r="AS17" s="651" t="e">
        <f xml:space="preserve"> '２．収支内訳 10a当(部門別)'!$AH$25*AS5</f>
        <v>#DIV/0!</v>
      </c>
      <c r="AT17" s="651" t="e">
        <f xml:space="preserve"> '２．収支内訳 10a当(部門別)'!$AH$25*AT5</f>
        <v>#DIV/0!</v>
      </c>
      <c r="AU17" s="651" t="e">
        <f xml:space="preserve"> '２．収支内訳 10a当(部門別)'!$AH$25*AU5</f>
        <v>#DIV/0!</v>
      </c>
      <c r="AV17" s="651" t="e">
        <f xml:space="preserve"> '２．収支内訳 10a当(部門別)'!$AH$25*AV5</f>
        <v>#DIV/0!</v>
      </c>
      <c r="AW17" s="651" t="e">
        <f xml:space="preserve"> '２．収支内訳 10a当(部門別)'!$AH$25*AW5</f>
        <v>#DIV/0!</v>
      </c>
      <c r="AX17" s="651" t="e">
        <f xml:space="preserve"> '２．収支内訳 10a当(部門別)'!$AH$25*AX5</f>
        <v>#DIV/0!</v>
      </c>
      <c r="AY17" s="651" t="e">
        <f xml:space="preserve"> '２．収支内訳 10a当(部門別)'!$AH$25*AY5</f>
        <v>#DIV/0!</v>
      </c>
      <c r="AZ17" s="832" t="e">
        <f xml:space="preserve"> '２．収支内訳 10a当(部門別)'!$AH$25*AZ5</f>
        <v>#DIV/0!</v>
      </c>
      <c r="BB17" s="44"/>
      <c r="BC17" s="650" t="str">
        <f t="shared" ref="BC17:BC24" si="21">AC17</f>
        <v>素畜費</v>
      </c>
      <c r="BD17" s="651" t="e">
        <f>'２．収支内訳 10a当(部門別)'!$AR$25*BD5</f>
        <v>#DIV/0!</v>
      </c>
      <c r="BE17" s="651" t="e">
        <f>'２．収支内訳 10a当(部門別)'!$AR$25*BE5</f>
        <v>#DIV/0!</v>
      </c>
      <c r="BF17" s="651" t="e">
        <f>'２．収支内訳 10a当(部門別)'!$AR$25*BF5</f>
        <v>#DIV/0!</v>
      </c>
      <c r="BG17" s="651" t="e">
        <f>'２．収支内訳 10a当(部門別)'!$AR$25*BG5</f>
        <v>#DIV/0!</v>
      </c>
      <c r="BH17" s="651" t="e">
        <f>'２．収支内訳 10a当(部門別)'!$AR$25*BH5</f>
        <v>#DIV/0!</v>
      </c>
      <c r="BI17" s="651" t="e">
        <f>'２．収支内訳 10a当(部門別)'!$AR$25*BI5</f>
        <v>#DIV/0!</v>
      </c>
      <c r="BJ17" s="651" t="e">
        <f>'２．収支内訳 10a当(部門別)'!$AR$25*BJ5</f>
        <v>#DIV/0!</v>
      </c>
      <c r="BK17" s="651" t="e">
        <f>'２．収支内訳 10a当(部門別)'!$AR$25*BK5</f>
        <v>#DIV/0!</v>
      </c>
      <c r="BL17" s="651" t="e">
        <f>'２．収支内訳 10a当(部門別)'!$AR$25*BL5</f>
        <v>#DIV/0!</v>
      </c>
      <c r="BM17" s="832" t="e">
        <f>'２．収支内訳 10a当(部門別)'!$AR$25*BM5</f>
        <v>#DIV/0!</v>
      </c>
    </row>
    <row r="18" spans="2:65" ht="25.5" customHeight="1" thickBot="1">
      <c r="B18" s="51"/>
      <c r="C18" s="52" t="s">
        <v>108</v>
      </c>
      <c r="D18" s="298">
        <f>SUM(D11:D17)</f>
        <v>0</v>
      </c>
      <c r="E18" s="298">
        <f t="shared" ref="E18:M18" si="22">SUM(E11:E17)</f>
        <v>0</v>
      </c>
      <c r="F18" s="298">
        <f t="shared" si="22"/>
        <v>0</v>
      </c>
      <c r="G18" s="298">
        <f t="shared" si="22"/>
        <v>0</v>
      </c>
      <c r="H18" s="298">
        <f t="shared" si="22"/>
        <v>0</v>
      </c>
      <c r="I18" s="298">
        <f t="shared" si="22"/>
        <v>0</v>
      </c>
      <c r="J18" s="298">
        <f t="shared" si="22"/>
        <v>0</v>
      </c>
      <c r="K18" s="298">
        <f t="shared" si="22"/>
        <v>0</v>
      </c>
      <c r="L18" s="298">
        <f t="shared" si="22"/>
        <v>0</v>
      </c>
      <c r="M18" s="298">
        <f t="shared" si="22"/>
        <v>0</v>
      </c>
      <c r="O18" s="825" t="s">
        <v>543</v>
      </c>
      <c r="P18" s="645" t="str">
        <f t="shared" si="18"/>
        <v>飼料費</v>
      </c>
      <c r="Q18" s="642">
        <f>'２．収支内訳 10a当(部門別)'!$N$27*Q5</f>
        <v>0</v>
      </c>
      <c r="R18" s="642">
        <f>'２．収支内訳 10a当(部門別)'!$N$27*R5</f>
        <v>0</v>
      </c>
      <c r="S18" s="642">
        <f>'２．収支内訳 10a当(部門別)'!$N$27*S5</f>
        <v>0</v>
      </c>
      <c r="T18" s="642">
        <f>'２．収支内訳 10a当(部門別)'!$N$27*T5</f>
        <v>0</v>
      </c>
      <c r="U18" s="642">
        <f>'２．収支内訳 10a当(部門別)'!$N$27*U5</f>
        <v>0</v>
      </c>
      <c r="V18" s="642">
        <f>'２．収支内訳 10a当(部門別)'!$N$27*V5</f>
        <v>0</v>
      </c>
      <c r="W18" s="642">
        <f>'２．収支内訳 10a当(部門別)'!$N$27*W5</f>
        <v>0</v>
      </c>
      <c r="X18" s="642">
        <f>'２．収支内訳 10a当(部門別)'!$N$27*X5</f>
        <v>0</v>
      </c>
      <c r="Y18" s="642">
        <f>'２．収支内訳 10a当(部門別)'!$N$27*Y5</f>
        <v>0</v>
      </c>
      <c r="Z18" s="834">
        <f>'２．収支内訳 10a当(部門別)'!$N$27*Z5</f>
        <v>0</v>
      </c>
      <c r="AB18" s="50" t="s">
        <v>102</v>
      </c>
      <c r="AC18" s="645" t="str">
        <f t="shared" si="19"/>
        <v>飼料費</v>
      </c>
      <c r="AD18" s="642">
        <f>'２．収支内訳 10a当(部門別)'!$X$27*AD5</f>
        <v>0</v>
      </c>
      <c r="AE18" s="642">
        <f>'２．収支内訳 10a当(部門別)'!$X$27*AE5</f>
        <v>0</v>
      </c>
      <c r="AF18" s="642">
        <f>'２．収支内訳 10a当(部門別)'!$X$27*AF5</f>
        <v>0</v>
      </c>
      <c r="AG18" s="642">
        <f>'２．収支内訳 10a当(部門別)'!$X$27*AG5</f>
        <v>0</v>
      </c>
      <c r="AH18" s="642">
        <f>'２．収支内訳 10a当(部門別)'!$X$27*AH5</f>
        <v>0</v>
      </c>
      <c r="AI18" s="642">
        <f>'２．収支内訳 10a当(部門別)'!$X$27*AI5</f>
        <v>0</v>
      </c>
      <c r="AJ18" s="642">
        <f>'２．収支内訳 10a当(部門別)'!$X$27*AJ5</f>
        <v>0</v>
      </c>
      <c r="AK18" s="642">
        <f>'２．収支内訳 10a当(部門別)'!$X$27*AK5</f>
        <v>0</v>
      </c>
      <c r="AL18" s="642">
        <f>'２．収支内訳 10a当(部門別)'!$X$27*AL5</f>
        <v>0</v>
      </c>
      <c r="AM18" s="834">
        <f>'２．収支内訳 10a当(部門別)'!$X$27*AM5</f>
        <v>0</v>
      </c>
      <c r="AO18" s="50" t="s">
        <v>102</v>
      </c>
      <c r="AP18" s="645" t="str">
        <f t="shared" si="20"/>
        <v>飼料費</v>
      </c>
      <c r="AQ18" s="642">
        <f>'２．収支内訳 10a当(部門別)'!$AH$27*AQ5</f>
        <v>0</v>
      </c>
      <c r="AR18" s="642">
        <f>'２．収支内訳 10a当(部門別)'!$AH$27*AR5</f>
        <v>0</v>
      </c>
      <c r="AS18" s="642">
        <f>'２．収支内訳 10a当(部門別)'!$AH$27*AS5</f>
        <v>0</v>
      </c>
      <c r="AT18" s="642">
        <f>'２．収支内訳 10a当(部門別)'!$AH$27*AT5</f>
        <v>0</v>
      </c>
      <c r="AU18" s="642">
        <f>'２．収支内訳 10a当(部門別)'!$AH$27*AU5</f>
        <v>0</v>
      </c>
      <c r="AV18" s="642">
        <f>'２．収支内訳 10a当(部門別)'!$AH$27*AV5</f>
        <v>0</v>
      </c>
      <c r="AW18" s="642">
        <f>'２．収支内訳 10a当(部門別)'!$AH$27*AW5</f>
        <v>0</v>
      </c>
      <c r="AX18" s="642">
        <f>'２．収支内訳 10a当(部門別)'!$AH$27*AX5</f>
        <v>0</v>
      </c>
      <c r="AY18" s="642">
        <f>'２．収支内訳 10a当(部門別)'!$AH$27*AY5</f>
        <v>0</v>
      </c>
      <c r="AZ18" s="834">
        <f>'２．収支内訳 10a当(部門別)'!$AH$27*AZ5</f>
        <v>0</v>
      </c>
      <c r="BB18" s="50" t="s">
        <v>102</v>
      </c>
      <c r="BC18" s="645" t="str">
        <f t="shared" si="21"/>
        <v>飼料費</v>
      </c>
      <c r="BD18" s="642">
        <f>'２．収支内訳 10a当(部門別)'!$AR$27*BD5</f>
        <v>0</v>
      </c>
      <c r="BE18" s="642">
        <f>'２．収支内訳 10a当(部門別)'!$AR$27*BE5</f>
        <v>0</v>
      </c>
      <c r="BF18" s="642">
        <f>'２．収支内訳 10a当(部門別)'!$AR$27*BF5</f>
        <v>0</v>
      </c>
      <c r="BG18" s="642">
        <f>'２．収支内訳 10a当(部門別)'!$AR$27*BG5</f>
        <v>0</v>
      </c>
      <c r="BH18" s="642">
        <f>'２．収支内訳 10a当(部門別)'!$AR$27*BH5</f>
        <v>0</v>
      </c>
      <c r="BI18" s="642">
        <f>'２．収支内訳 10a当(部門別)'!$AR$27*BI5</f>
        <v>0</v>
      </c>
      <c r="BJ18" s="642">
        <f>'２．収支内訳 10a当(部門別)'!$AR$27*BJ5</f>
        <v>0</v>
      </c>
      <c r="BK18" s="642">
        <f>'２．収支内訳 10a当(部門別)'!$AR$27*BK5</f>
        <v>0</v>
      </c>
      <c r="BL18" s="642">
        <f>'２．収支内訳 10a当(部門別)'!$AR$27*BL5</f>
        <v>0</v>
      </c>
      <c r="BM18" s="834">
        <f>'２．収支内訳 10a当(部門別)'!$AR$27*BM5</f>
        <v>0</v>
      </c>
    </row>
    <row r="19" spans="2:65" ht="25.5" customHeight="1">
      <c r="B19" s="914" t="s">
        <v>518</v>
      </c>
      <c r="C19" s="53" t="s">
        <v>645</v>
      </c>
      <c r="D19" s="643" t="e">
        <f t="shared" ref="D19:D36" si="23">SUM(Q17,AD17,AQ17,BD17)</f>
        <v>#DIV/0!</v>
      </c>
      <c r="E19" s="643" t="e">
        <f t="shared" ref="E19:E36" si="24">SUM(R17,AE17,AR17,BE17)</f>
        <v>#DIV/0!</v>
      </c>
      <c r="F19" s="643" t="e">
        <f t="shared" ref="F19:F36" si="25">SUM(S17,AF17,AS17,BF17)</f>
        <v>#DIV/0!</v>
      </c>
      <c r="G19" s="643" t="e">
        <f t="shared" ref="G19:G36" si="26">SUM(T17,AG17,AT17,BG17)</f>
        <v>#DIV/0!</v>
      </c>
      <c r="H19" s="643" t="e">
        <f t="shared" ref="H19:H36" si="27">SUM(U17,AH17,AU17,BH17)</f>
        <v>#DIV/0!</v>
      </c>
      <c r="I19" s="643" t="e">
        <f t="shared" ref="I19:I36" si="28">SUM(V17,AI17,AV17,BI17)</f>
        <v>#DIV/0!</v>
      </c>
      <c r="J19" s="643" t="e">
        <f t="shared" ref="J19:J36" si="29">SUM(W17,AJ17,AW17,BJ17)</f>
        <v>#DIV/0!</v>
      </c>
      <c r="K19" s="643" t="e">
        <f t="shared" ref="K19:K36" si="30">SUM(X17,AK17,AX17,BK17)</f>
        <v>#DIV/0!</v>
      </c>
      <c r="L19" s="643" t="e">
        <f t="shared" ref="L19:L36" si="31">SUM(Y17,AL17,AY17,BL17)</f>
        <v>#DIV/0!</v>
      </c>
      <c r="M19" s="643" t="e">
        <f t="shared" ref="M19:M36" si="32">SUM(Z17,AM17,AZ17,BM17)</f>
        <v>#DIV/0!</v>
      </c>
      <c r="O19" s="825"/>
      <c r="P19" s="649" t="str">
        <f t="shared" si="18"/>
        <v>医薬品費</v>
      </c>
      <c r="Q19" s="642" t="e">
        <f>'２．収支内訳 10a当(部門別)'!$N$31*Q5</f>
        <v>#DIV/0!</v>
      </c>
      <c r="R19" s="642" t="e">
        <f>'２．収支内訳 10a当(部門別)'!$N$31*R5</f>
        <v>#DIV/0!</v>
      </c>
      <c r="S19" s="642" t="e">
        <f>'２．収支内訳 10a当(部門別)'!$N$31*S5</f>
        <v>#DIV/0!</v>
      </c>
      <c r="T19" s="642" t="e">
        <f>'２．収支内訳 10a当(部門別)'!$N$31*T5</f>
        <v>#DIV/0!</v>
      </c>
      <c r="U19" s="642" t="e">
        <f>'２．収支内訳 10a当(部門別)'!$N$31*U5</f>
        <v>#DIV/0!</v>
      </c>
      <c r="V19" s="642" t="e">
        <f>'２．収支内訳 10a当(部門別)'!$N$31*V5</f>
        <v>#DIV/0!</v>
      </c>
      <c r="W19" s="642" t="e">
        <f>'２．収支内訳 10a当(部門別)'!$N$31*W5</f>
        <v>#DIV/0!</v>
      </c>
      <c r="X19" s="642" t="e">
        <f>'２．収支内訳 10a当(部門別)'!$N$31*X5</f>
        <v>#DIV/0!</v>
      </c>
      <c r="Y19" s="642" t="e">
        <f>'２．収支内訳 10a当(部門別)'!$N$31*Y5</f>
        <v>#DIV/0!</v>
      </c>
      <c r="Z19" s="642" t="e">
        <f>'２．収支内訳 10a当(部門別)'!$N$31*Z5</f>
        <v>#DIV/0!</v>
      </c>
      <c r="AB19" s="50"/>
      <c r="AC19" s="649" t="str">
        <f t="shared" si="19"/>
        <v>医薬品費</v>
      </c>
      <c r="AD19" s="642" t="e">
        <f>'２．収支内訳 10a当(部門別)'!$X$31*AD5</f>
        <v>#DIV/0!</v>
      </c>
      <c r="AE19" s="642" t="e">
        <f>'２．収支内訳 10a当(部門別)'!$X$31*AE5</f>
        <v>#DIV/0!</v>
      </c>
      <c r="AF19" s="642" t="e">
        <f>'２．収支内訳 10a当(部門別)'!$X$31*AF5</f>
        <v>#DIV/0!</v>
      </c>
      <c r="AG19" s="642" t="e">
        <f>'２．収支内訳 10a当(部門別)'!$X$31*AG5</f>
        <v>#DIV/0!</v>
      </c>
      <c r="AH19" s="642" t="e">
        <f>'２．収支内訳 10a当(部門別)'!$X$31*AH5</f>
        <v>#DIV/0!</v>
      </c>
      <c r="AI19" s="642" t="e">
        <f>'２．収支内訳 10a当(部門別)'!$X$31*AI5</f>
        <v>#DIV/0!</v>
      </c>
      <c r="AJ19" s="642" t="e">
        <f>'２．収支内訳 10a当(部門別)'!$X$31*AJ5</f>
        <v>#DIV/0!</v>
      </c>
      <c r="AK19" s="642" t="e">
        <f>'２．収支内訳 10a当(部門別)'!$X$31*AK5</f>
        <v>#DIV/0!</v>
      </c>
      <c r="AL19" s="642" t="e">
        <f>'２．収支内訳 10a当(部門別)'!$X$31*AL5</f>
        <v>#DIV/0!</v>
      </c>
      <c r="AM19" s="834" t="e">
        <f>'２．収支内訳 10a当(部門別)'!$X$31*AM5</f>
        <v>#DIV/0!</v>
      </c>
      <c r="AO19" s="50"/>
      <c r="AP19" s="649" t="str">
        <f t="shared" si="20"/>
        <v>医薬品費</v>
      </c>
      <c r="AQ19" s="642" t="e">
        <f>'２．収支内訳 10a当(部門別)'!$AH$31*AQ5</f>
        <v>#DIV/0!</v>
      </c>
      <c r="AR19" s="642" t="e">
        <f>'２．収支内訳 10a当(部門別)'!$AH$31*AR5</f>
        <v>#DIV/0!</v>
      </c>
      <c r="AS19" s="642" t="e">
        <f>'２．収支内訳 10a当(部門別)'!$AH$31*AS5</f>
        <v>#DIV/0!</v>
      </c>
      <c r="AT19" s="642" t="e">
        <f>'２．収支内訳 10a当(部門別)'!$AH$31*AT5</f>
        <v>#DIV/0!</v>
      </c>
      <c r="AU19" s="642" t="e">
        <f>'２．収支内訳 10a当(部門別)'!$AH$31*AU5</f>
        <v>#DIV/0!</v>
      </c>
      <c r="AV19" s="642" t="e">
        <f>'２．収支内訳 10a当(部門別)'!$AH$31*AV5</f>
        <v>#DIV/0!</v>
      </c>
      <c r="AW19" s="642" t="e">
        <f>'２．収支内訳 10a当(部門別)'!$AH$31*AW5</f>
        <v>#DIV/0!</v>
      </c>
      <c r="AX19" s="642" t="e">
        <f>'２．収支内訳 10a当(部門別)'!$AH$31*AX5</f>
        <v>#DIV/0!</v>
      </c>
      <c r="AY19" s="642" t="e">
        <f>'２．収支内訳 10a当(部門別)'!$AH$31*AY5</f>
        <v>#DIV/0!</v>
      </c>
      <c r="AZ19" s="834" t="e">
        <f>'２．収支内訳 10a当(部門別)'!$AH$31*AZ5</f>
        <v>#DIV/0!</v>
      </c>
      <c r="BB19" s="50"/>
      <c r="BC19" s="649" t="str">
        <f t="shared" si="21"/>
        <v>医薬品費</v>
      </c>
      <c r="BD19" s="642" t="e">
        <f>'２．収支内訳 10a当(部門別)'!$AR$31*BD5</f>
        <v>#DIV/0!</v>
      </c>
      <c r="BE19" s="642" t="e">
        <f>'２．収支内訳 10a当(部門別)'!$AR$31*BE5</f>
        <v>#DIV/0!</v>
      </c>
      <c r="BF19" s="642" t="e">
        <f>'２．収支内訳 10a当(部門別)'!$AR$31*BF5</f>
        <v>#DIV/0!</v>
      </c>
      <c r="BG19" s="642" t="e">
        <f>'２．収支内訳 10a当(部門別)'!$AR$31*BG5</f>
        <v>#DIV/0!</v>
      </c>
      <c r="BH19" s="642" t="e">
        <f>'２．収支内訳 10a当(部門別)'!$AR$31*BH5</f>
        <v>#DIV/0!</v>
      </c>
      <c r="BI19" s="642" t="e">
        <f>'２．収支内訳 10a当(部門別)'!$AR$31*BI5</f>
        <v>#DIV/0!</v>
      </c>
      <c r="BJ19" s="642" t="e">
        <f>'２．収支内訳 10a当(部門別)'!$AR$31*BJ5</f>
        <v>#DIV/0!</v>
      </c>
      <c r="BK19" s="642" t="e">
        <f>'２．収支内訳 10a当(部門別)'!$AR$31*BK5</f>
        <v>#DIV/0!</v>
      </c>
      <c r="BL19" s="642" t="e">
        <f>'２．収支内訳 10a当(部門別)'!$AR$31*BL5</f>
        <v>#DIV/0!</v>
      </c>
      <c r="BM19" s="834" t="e">
        <f>'２．収支内訳 10a当(部門別)'!$AR$31*BM5</f>
        <v>#DIV/0!</v>
      </c>
    </row>
    <row r="20" spans="2:65" ht="25.5" customHeight="1">
      <c r="B20" s="915"/>
      <c r="C20" s="45" t="s">
        <v>641</v>
      </c>
      <c r="D20" s="643">
        <f t="shared" si="23"/>
        <v>0</v>
      </c>
      <c r="E20" s="643">
        <f t="shared" si="24"/>
        <v>0</v>
      </c>
      <c r="F20" s="643">
        <f t="shared" si="25"/>
        <v>0</v>
      </c>
      <c r="G20" s="643">
        <f t="shared" si="26"/>
        <v>0</v>
      </c>
      <c r="H20" s="643">
        <f t="shared" si="27"/>
        <v>0</v>
      </c>
      <c r="I20" s="643">
        <f t="shared" si="28"/>
        <v>0</v>
      </c>
      <c r="J20" s="643">
        <f t="shared" si="29"/>
        <v>0</v>
      </c>
      <c r="K20" s="643">
        <f t="shared" si="30"/>
        <v>0</v>
      </c>
      <c r="L20" s="643">
        <f t="shared" si="31"/>
        <v>0</v>
      </c>
      <c r="M20" s="643">
        <f t="shared" si="32"/>
        <v>0</v>
      </c>
      <c r="O20" s="825" t="s">
        <v>544</v>
      </c>
      <c r="P20" s="649" t="str">
        <f t="shared" si="18"/>
        <v>諸材料費</v>
      </c>
      <c r="Q20" s="642">
        <f>'２．収支内訳 10a当(部門別)'!$N$37*Q5</f>
        <v>0</v>
      </c>
      <c r="R20" s="835">
        <f>'２．収支内訳 10a当(部門別)'!$N$37*R5</f>
        <v>0</v>
      </c>
      <c r="S20" s="835">
        <f>'２．収支内訳 10a当(部門別)'!$N$37*S5</f>
        <v>0</v>
      </c>
      <c r="T20" s="835">
        <f>'２．収支内訳 10a当(部門別)'!$N$37*T5</f>
        <v>0</v>
      </c>
      <c r="U20" s="835">
        <f>'２．収支内訳 10a当(部門別)'!$N$37*U5</f>
        <v>0</v>
      </c>
      <c r="V20" s="835">
        <f>'２．収支内訳 10a当(部門別)'!$N$37*V5</f>
        <v>0</v>
      </c>
      <c r="W20" s="835">
        <f>'２．収支内訳 10a当(部門別)'!$N$37*W5</f>
        <v>0</v>
      </c>
      <c r="X20" s="835">
        <f>'２．収支内訳 10a当(部門別)'!$N$37*X5</f>
        <v>0</v>
      </c>
      <c r="Y20" s="835">
        <f>'２．収支内訳 10a当(部門別)'!$N$37*Y5</f>
        <v>0</v>
      </c>
      <c r="Z20" s="834">
        <f>'２．収支内訳 10a当(部門別)'!$N$37*Z5</f>
        <v>0</v>
      </c>
      <c r="AB20" s="50" t="s">
        <v>103</v>
      </c>
      <c r="AC20" s="649" t="str">
        <f t="shared" si="19"/>
        <v>諸材料費</v>
      </c>
      <c r="AD20" s="642">
        <f>'２．収支内訳 10a当(部門別)'!$X$37*AD5</f>
        <v>0</v>
      </c>
      <c r="AE20" s="642">
        <f>'２．収支内訳 10a当(部門別)'!$X$37*AE5</f>
        <v>0</v>
      </c>
      <c r="AF20" s="642">
        <f>'２．収支内訳 10a当(部門別)'!$X$37*AF5</f>
        <v>0</v>
      </c>
      <c r="AG20" s="642">
        <f>'２．収支内訳 10a当(部門別)'!$X$37*AG5</f>
        <v>0</v>
      </c>
      <c r="AH20" s="642">
        <f>'２．収支内訳 10a当(部門別)'!$X$37*AH5</f>
        <v>0</v>
      </c>
      <c r="AI20" s="642">
        <f>'２．収支内訳 10a当(部門別)'!$X$37*AI5</f>
        <v>0</v>
      </c>
      <c r="AJ20" s="642">
        <f>'２．収支内訳 10a当(部門別)'!$X$37*AJ5</f>
        <v>0</v>
      </c>
      <c r="AK20" s="642">
        <f>'２．収支内訳 10a当(部門別)'!$X$37*AK5</f>
        <v>0</v>
      </c>
      <c r="AL20" s="642">
        <f>'２．収支内訳 10a当(部門別)'!$X$37*AL5</f>
        <v>0</v>
      </c>
      <c r="AM20" s="834">
        <f>'２．収支内訳 10a当(部門別)'!$X$37*AM5</f>
        <v>0</v>
      </c>
      <c r="AO20" s="50" t="s">
        <v>103</v>
      </c>
      <c r="AP20" s="649" t="str">
        <f t="shared" si="20"/>
        <v>諸材料費</v>
      </c>
      <c r="AQ20" s="642">
        <f>'２．収支内訳 10a当(部門別)'!$AH$37*AQ5</f>
        <v>0</v>
      </c>
      <c r="AR20" s="642">
        <f>'２．収支内訳 10a当(部門別)'!$AH$37*AR5</f>
        <v>0</v>
      </c>
      <c r="AS20" s="642">
        <f>'２．収支内訳 10a当(部門別)'!$AH$37*AS5</f>
        <v>0</v>
      </c>
      <c r="AT20" s="642">
        <f>'２．収支内訳 10a当(部門別)'!$AH$37*AT5</f>
        <v>0</v>
      </c>
      <c r="AU20" s="642">
        <f>'２．収支内訳 10a当(部門別)'!$AH$37*AU5</f>
        <v>0</v>
      </c>
      <c r="AV20" s="642">
        <f>'２．収支内訳 10a当(部門別)'!$AH$37*AV5</f>
        <v>0</v>
      </c>
      <c r="AW20" s="642">
        <f>'２．収支内訳 10a当(部門別)'!$AH$37*AW5</f>
        <v>0</v>
      </c>
      <c r="AX20" s="642">
        <f>'２．収支内訳 10a当(部門別)'!$AH$37*AX5</f>
        <v>0</v>
      </c>
      <c r="AY20" s="642">
        <f>'２．収支内訳 10a当(部門別)'!$AH$37*AY5</f>
        <v>0</v>
      </c>
      <c r="AZ20" s="834">
        <f>'２．収支内訳 10a当(部門別)'!$AH$37*AZ5</f>
        <v>0</v>
      </c>
      <c r="BB20" s="50" t="s">
        <v>103</v>
      </c>
      <c r="BC20" s="649" t="str">
        <f t="shared" si="21"/>
        <v>諸材料費</v>
      </c>
      <c r="BD20" s="642">
        <f>'２．収支内訳 10a当(部門別)'!$AR$37*BD5</f>
        <v>0</v>
      </c>
      <c r="BE20" s="642">
        <f>'２．収支内訳 10a当(部門別)'!$AR$37*BE5</f>
        <v>0</v>
      </c>
      <c r="BF20" s="642">
        <f>'２．収支内訳 10a当(部門別)'!$AR$37*BF5</f>
        <v>0</v>
      </c>
      <c r="BG20" s="642">
        <f>'２．収支内訳 10a当(部門別)'!$AR$37*BG5</f>
        <v>0</v>
      </c>
      <c r="BH20" s="642">
        <f>'２．収支内訳 10a当(部門別)'!$AR$37*BH5</f>
        <v>0</v>
      </c>
      <c r="BI20" s="642">
        <f>'２．収支内訳 10a当(部門別)'!$AR$37*BI5</f>
        <v>0</v>
      </c>
      <c r="BJ20" s="642">
        <f>'２．収支内訳 10a当(部門別)'!$AR$37*BJ5</f>
        <v>0</v>
      </c>
      <c r="BK20" s="642">
        <f>'２．収支内訳 10a当(部門別)'!$AR$37*BK5</f>
        <v>0</v>
      </c>
      <c r="BL20" s="642">
        <f>'２．収支内訳 10a当(部門別)'!$AR$37*BL5</f>
        <v>0</v>
      </c>
      <c r="BM20" s="834">
        <f>'２．収支内訳 10a当(部門別)'!$AR$37*BM5</f>
        <v>0</v>
      </c>
    </row>
    <row r="21" spans="2:65" ht="25.5" customHeight="1">
      <c r="B21" s="915"/>
      <c r="C21" s="54" t="s">
        <v>642</v>
      </c>
      <c r="D21" s="643" t="e">
        <f t="shared" si="23"/>
        <v>#DIV/0!</v>
      </c>
      <c r="E21" s="643" t="e">
        <f t="shared" si="24"/>
        <v>#DIV/0!</v>
      </c>
      <c r="F21" s="643" t="e">
        <f t="shared" si="25"/>
        <v>#DIV/0!</v>
      </c>
      <c r="G21" s="643" t="e">
        <f t="shared" si="26"/>
        <v>#DIV/0!</v>
      </c>
      <c r="H21" s="643" t="e">
        <f t="shared" si="27"/>
        <v>#DIV/0!</v>
      </c>
      <c r="I21" s="643" t="e">
        <f t="shared" si="28"/>
        <v>#DIV/0!</v>
      </c>
      <c r="J21" s="643" t="e">
        <f t="shared" si="29"/>
        <v>#DIV/0!</v>
      </c>
      <c r="K21" s="643" t="e">
        <f t="shared" si="30"/>
        <v>#DIV/0!</v>
      </c>
      <c r="L21" s="643" t="e">
        <f t="shared" si="31"/>
        <v>#DIV/0!</v>
      </c>
      <c r="M21" s="643" t="e">
        <f t="shared" si="32"/>
        <v>#DIV/0!</v>
      </c>
      <c r="O21" s="825"/>
      <c r="P21" s="649" t="str">
        <f t="shared" si="18"/>
        <v>雇用労賃</v>
      </c>
      <c r="Q21" s="492"/>
      <c r="R21" s="492"/>
      <c r="S21" s="492"/>
      <c r="T21" s="499"/>
      <c r="U21" s="499"/>
      <c r="V21" s="499"/>
      <c r="W21" s="499"/>
      <c r="X21" s="499"/>
      <c r="Y21" s="499"/>
      <c r="Z21" s="498"/>
      <c r="AB21" s="55"/>
      <c r="AC21" s="649" t="str">
        <f t="shared" si="19"/>
        <v>雇用労賃</v>
      </c>
      <c r="AD21" s="492"/>
      <c r="AE21" s="499"/>
      <c r="AF21" s="499"/>
      <c r="AG21" s="499"/>
      <c r="AH21" s="499"/>
      <c r="AI21" s="499"/>
      <c r="AJ21" s="499"/>
      <c r="AK21" s="499"/>
      <c r="AL21" s="499"/>
      <c r="AM21" s="498"/>
      <c r="AO21" s="55"/>
      <c r="AP21" s="649" t="str">
        <f t="shared" si="20"/>
        <v>雇用労賃</v>
      </c>
      <c r="AQ21" s="492"/>
      <c r="AR21" s="499"/>
      <c r="AS21" s="499"/>
      <c r="AT21" s="499"/>
      <c r="AU21" s="499"/>
      <c r="AV21" s="499"/>
      <c r="AW21" s="499"/>
      <c r="AX21" s="499"/>
      <c r="AY21" s="499"/>
      <c r="AZ21" s="498"/>
      <c r="BB21" s="55"/>
      <c r="BC21" s="649" t="str">
        <f t="shared" si="21"/>
        <v>雇用労賃</v>
      </c>
      <c r="BD21" s="492"/>
      <c r="BE21" s="499"/>
      <c r="BF21" s="499"/>
      <c r="BG21" s="499"/>
      <c r="BH21" s="499"/>
      <c r="BI21" s="499"/>
      <c r="BJ21" s="499"/>
      <c r="BK21" s="499"/>
      <c r="BL21" s="499"/>
      <c r="BM21" s="498"/>
    </row>
    <row r="22" spans="2:65" ht="25.5" customHeight="1">
      <c r="B22" s="915"/>
      <c r="C22" s="54" t="s">
        <v>53</v>
      </c>
      <c r="D22" s="643">
        <f t="shared" si="23"/>
        <v>0</v>
      </c>
      <c r="E22" s="643">
        <f t="shared" si="24"/>
        <v>0</v>
      </c>
      <c r="F22" s="643">
        <f t="shared" si="25"/>
        <v>0</v>
      </c>
      <c r="G22" s="643">
        <f t="shared" si="26"/>
        <v>0</v>
      </c>
      <c r="H22" s="643">
        <f t="shared" si="27"/>
        <v>0</v>
      </c>
      <c r="I22" s="643">
        <f t="shared" si="28"/>
        <v>0</v>
      </c>
      <c r="J22" s="643">
        <f t="shared" si="29"/>
        <v>0</v>
      </c>
      <c r="K22" s="643">
        <f t="shared" si="30"/>
        <v>0</v>
      </c>
      <c r="L22" s="643">
        <f t="shared" si="31"/>
        <v>0</v>
      </c>
      <c r="M22" s="643">
        <f t="shared" si="32"/>
        <v>0</v>
      </c>
      <c r="O22" s="825" t="s">
        <v>545</v>
      </c>
      <c r="P22" s="649" t="str">
        <f t="shared" si="18"/>
        <v>減価償却費</v>
      </c>
      <c r="Q22" s="492"/>
      <c r="R22" s="492"/>
      <c r="S22" s="492"/>
      <c r="T22" s="492"/>
      <c r="U22" s="492"/>
      <c r="V22" s="492"/>
      <c r="W22" s="492"/>
      <c r="X22" s="492"/>
      <c r="Y22" s="499"/>
      <c r="Z22" s="498"/>
      <c r="AB22" s="50" t="s">
        <v>358</v>
      </c>
      <c r="AC22" s="649" t="str">
        <f t="shared" si="19"/>
        <v>減価償却費</v>
      </c>
      <c r="AD22" s="492"/>
      <c r="AE22" s="499"/>
      <c r="AF22" s="499"/>
      <c r="AG22" s="499"/>
      <c r="AH22" s="499"/>
      <c r="AI22" s="499"/>
      <c r="AJ22" s="499"/>
      <c r="AK22" s="499"/>
      <c r="AL22" s="499"/>
      <c r="AM22" s="498"/>
      <c r="AO22" s="50" t="s">
        <v>358</v>
      </c>
      <c r="AP22" s="649" t="str">
        <f t="shared" si="20"/>
        <v>減価償却費</v>
      </c>
      <c r="AQ22" s="492"/>
      <c r="AR22" s="499"/>
      <c r="AS22" s="499"/>
      <c r="AT22" s="499"/>
      <c r="AU22" s="499"/>
      <c r="AV22" s="499"/>
      <c r="AW22" s="499"/>
      <c r="AX22" s="499"/>
      <c r="AY22" s="499"/>
      <c r="AZ22" s="498"/>
      <c r="BB22" s="50" t="s">
        <v>358</v>
      </c>
      <c r="BC22" s="649" t="str">
        <f t="shared" si="21"/>
        <v>減価償却費</v>
      </c>
      <c r="BD22" s="492"/>
      <c r="BE22" s="499"/>
      <c r="BF22" s="499"/>
      <c r="BG22" s="499"/>
      <c r="BH22" s="499"/>
      <c r="BI22" s="499"/>
      <c r="BJ22" s="499"/>
      <c r="BK22" s="499"/>
      <c r="BL22" s="499"/>
      <c r="BM22" s="498"/>
    </row>
    <row r="23" spans="2:65" ht="25.5" customHeight="1">
      <c r="B23" s="915"/>
      <c r="C23" s="54" t="s">
        <v>43</v>
      </c>
      <c r="D23" s="643">
        <f t="shared" si="23"/>
        <v>0</v>
      </c>
      <c r="E23" s="643">
        <f t="shared" si="24"/>
        <v>0</v>
      </c>
      <c r="F23" s="643">
        <f t="shared" si="25"/>
        <v>0</v>
      </c>
      <c r="G23" s="643">
        <f t="shared" si="26"/>
        <v>0</v>
      </c>
      <c r="H23" s="643">
        <f t="shared" si="27"/>
        <v>0</v>
      </c>
      <c r="I23" s="643">
        <f t="shared" si="28"/>
        <v>0</v>
      </c>
      <c r="J23" s="643">
        <f t="shared" si="29"/>
        <v>0</v>
      </c>
      <c r="K23" s="643">
        <f t="shared" si="30"/>
        <v>0</v>
      </c>
      <c r="L23" s="643">
        <f t="shared" si="31"/>
        <v>0</v>
      </c>
      <c r="M23" s="643">
        <f t="shared" si="32"/>
        <v>0</v>
      </c>
      <c r="O23" s="825"/>
      <c r="P23" s="649" t="str">
        <f t="shared" si="18"/>
        <v>小農具費</v>
      </c>
      <c r="Q23" s="642">
        <f>'２．収支内訳 10a当(部門別)'!$N$39*Q5</f>
        <v>0</v>
      </c>
      <c r="R23" s="642">
        <f>'２．収支内訳 10a当(部門別)'!$N$39*R5</f>
        <v>0</v>
      </c>
      <c r="S23" s="642">
        <f>'２．収支内訳 10a当(部門別)'!$N$39*S5</f>
        <v>0</v>
      </c>
      <c r="T23" s="642">
        <f>'２．収支内訳 10a当(部門別)'!$N$39*T5</f>
        <v>0</v>
      </c>
      <c r="U23" s="642">
        <f>'２．収支内訳 10a当(部門別)'!$N$39*U5</f>
        <v>0</v>
      </c>
      <c r="V23" s="642">
        <f>'２．収支内訳 10a当(部門別)'!$N$39*V5</f>
        <v>0</v>
      </c>
      <c r="W23" s="642">
        <f>'２．収支内訳 10a当(部門別)'!$N$39*W5</f>
        <v>0</v>
      </c>
      <c r="X23" s="642">
        <f>'２．収支内訳 10a当(部門別)'!$N$39*X5</f>
        <v>0</v>
      </c>
      <c r="Y23" s="642">
        <f>'２．収支内訳 10a当(部門別)'!$N$39*Y5</f>
        <v>0</v>
      </c>
      <c r="Z23" s="834">
        <f>'２．収支内訳 10a当(部門別)'!$N$39*Z5</f>
        <v>0</v>
      </c>
      <c r="AB23" s="50"/>
      <c r="AC23" s="649" t="str">
        <f t="shared" si="19"/>
        <v>小農具費</v>
      </c>
      <c r="AD23" s="642">
        <f>'２．収支内訳 10a当(部門別)'!$X$39*AD5</f>
        <v>0</v>
      </c>
      <c r="AE23" s="642">
        <f>'２．収支内訳 10a当(部門別)'!$X$39*AE5</f>
        <v>0</v>
      </c>
      <c r="AF23" s="642">
        <f>'２．収支内訳 10a当(部門別)'!$X$39*AF5</f>
        <v>0</v>
      </c>
      <c r="AG23" s="642">
        <f>'２．収支内訳 10a当(部門別)'!$X$39*AG5</f>
        <v>0</v>
      </c>
      <c r="AH23" s="642">
        <f>'２．収支内訳 10a当(部門別)'!$X$39*AH5</f>
        <v>0</v>
      </c>
      <c r="AI23" s="642">
        <f>'２．収支内訳 10a当(部門別)'!$X$39*AI5</f>
        <v>0</v>
      </c>
      <c r="AJ23" s="642">
        <f>'２．収支内訳 10a当(部門別)'!$X$39*AJ5</f>
        <v>0</v>
      </c>
      <c r="AK23" s="642">
        <f>'２．収支内訳 10a当(部門別)'!$X$39*AK5</f>
        <v>0</v>
      </c>
      <c r="AL23" s="642">
        <f>'２．収支内訳 10a当(部門別)'!$X$39*AL5</f>
        <v>0</v>
      </c>
      <c r="AM23" s="834">
        <f>'２．収支内訳 10a当(部門別)'!$X$39*AM5</f>
        <v>0</v>
      </c>
      <c r="AO23" s="50"/>
      <c r="AP23" s="649" t="str">
        <f t="shared" si="20"/>
        <v>小農具費</v>
      </c>
      <c r="AQ23" s="642">
        <f>'２．収支内訳 10a当(部門別)'!$AH$39*AQ5</f>
        <v>0</v>
      </c>
      <c r="AR23" s="642">
        <f>'２．収支内訳 10a当(部門別)'!$AH$39*AR5</f>
        <v>0</v>
      </c>
      <c r="AS23" s="642">
        <f>'２．収支内訳 10a当(部門別)'!$AH$39*AS5</f>
        <v>0</v>
      </c>
      <c r="AT23" s="642">
        <f>'２．収支内訳 10a当(部門別)'!$AH$39*AT5</f>
        <v>0</v>
      </c>
      <c r="AU23" s="642">
        <f>'２．収支内訳 10a当(部門別)'!$AH$39*AU5</f>
        <v>0</v>
      </c>
      <c r="AV23" s="642">
        <f>'２．収支内訳 10a当(部門別)'!$AH$39*AV5</f>
        <v>0</v>
      </c>
      <c r="AW23" s="642">
        <f>'２．収支内訳 10a当(部門別)'!$AH$39*AW5</f>
        <v>0</v>
      </c>
      <c r="AX23" s="642">
        <f>'２．収支内訳 10a当(部門別)'!$AH$39*AX5</f>
        <v>0</v>
      </c>
      <c r="AY23" s="642">
        <f>'２．収支内訳 10a当(部門別)'!$AH$39*AY5</f>
        <v>0</v>
      </c>
      <c r="AZ23" s="834">
        <f>'２．収支内訳 10a当(部門別)'!$AH$39*AZ5</f>
        <v>0</v>
      </c>
      <c r="BB23" s="50"/>
      <c r="BC23" s="649" t="str">
        <f t="shared" si="21"/>
        <v>小農具費</v>
      </c>
      <c r="BD23" s="642">
        <f>'２．収支内訳 10a当(部門別)'!$AR$39*BD5</f>
        <v>0</v>
      </c>
      <c r="BE23" s="642">
        <f>'２．収支内訳 10a当(部門別)'!$AR$39*BE5</f>
        <v>0</v>
      </c>
      <c r="BF23" s="642">
        <f>'２．収支内訳 10a当(部門別)'!$AR$39*BF5</f>
        <v>0</v>
      </c>
      <c r="BG23" s="642">
        <f>'２．収支内訳 10a当(部門別)'!$AR$39*BG5</f>
        <v>0</v>
      </c>
      <c r="BH23" s="642">
        <f>'２．収支内訳 10a当(部門別)'!$AR$39*BH5</f>
        <v>0</v>
      </c>
      <c r="BI23" s="642">
        <f>'２．収支内訳 10a当(部門別)'!$AR$39*BI5</f>
        <v>0</v>
      </c>
      <c r="BJ23" s="642">
        <f>'２．収支内訳 10a当(部門別)'!$AR$39*BJ5</f>
        <v>0</v>
      </c>
      <c r="BK23" s="642">
        <f>'２．収支内訳 10a当(部門別)'!$AR$39*BK5</f>
        <v>0</v>
      </c>
      <c r="BL23" s="642">
        <f>'２．収支内訳 10a当(部門別)'!$AR$39*BL5</f>
        <v>0</v>
      </c>
      <c r="BM23" s="834">
        <f>'２．収支内訳 10a当(部門別)'!$AR$39*BM5/10</f>
        <v>0</v>
      </c>
    </row>
    <row r="24" spans="2:65" ht="25.5" customHeight="1">
      <c r="B24" s="915"/>
      <c r="C24" s="54" t="s">
        <v>93</v>
      </c>
      <c r="D24" s="643">
        <f t="shared" si="23"/>
        <v>0</v>
      </c>
      <c r="E24" s="643">
        <f t="shared" si="24"/>
        <v>0</v>
      </c>
      <c r="F24" s="643">
        <f t="shared" si="25"/>
        <v>0</v>
      </c>
      <c r="G24" s="643">
        <f t="shared" si="26"/>
        <v>0</v>
      </c>
      <c r="H24" s="643">
        <f t="shared" si="27"/>
        <v>0</v>
      </c>
      <c r="I24" s="643">
        <f t="shared" si="28"/>
        <v>0</v>
      </c>
      <c r="J24" s="643">
        <f t="shared" si="29"/>
        <v>0</v>
      </c>
      <c r="K24" s="643">
        <f t="shared" si="30"/>
        <v>0</v>
      </c>
      <c r="L24" s="643">
        <f t="shared" si="31"/>
        <v>0</v>
      </c>
      <c r="M24" s="643">
        <f t="shared" si="32"/>
        <v>0</v>
      </c>
      <c r="O24" s="825"/>
      <c r="P24" s="649" t="str">
        <f t="shared" si="18"/>
        <v>修繕費</v>
      </c>
      <c r="Q24" s="492"/>
      <c r="R24" s="499"/>
      <c r="S24" s="499"/>
      <c r="T24" s="499"/>
      <c r="U24" s="499"/>
      <c r="V24" s="499"/>
      <c r="W24" s="499"/>
      <c r="X24" s="499"/>
      <c r="Y24" s="499"/>
      <c r="Z24" s="498"/>
      <c r="AB24" s="44"/>
      <c r="AC24" s="649" t="str">
        <f t="shared" si="19"/>
        <v>修繕費</v>
      </c>
      <c r="AD24" s="492"/>
      <c r="AE24" s="499"/>
      <c r="AF24" s="499"/>
      <c r="AG24" s="499"/>
      <c r="AH24" s="499"/>
      <c r="AI24" s="499"/>
      <c r="AJ24" s="499"/>
      <c r="AK24" s="499"/>
      <c r="AL24" s="499"/>
      <c r="AM24" s="498"/>
      <c r="AO24" s="44"/>
      <c r="AP24" s="649" t="str">
        <f t="shared" si="20"/>
        <v>修繕費</v>
      </c>
      <c r="AQ24" s="492"/>
      <c r="AR24" s="499"/>
      <c r="AS24" s="499"/>
      <c r="AT24" s="499"/>
      <c r="AU24" s="499"/>
      <c r="AV24" s="499"/>
      <c r="AW24" s="499"/>
      <c r="AX24" s="499"/>
      <c r="AY24" s="499"/>
      <c r="AZ24" s="498"/>
      <c r="BB24" s="44"/>
      <c r="BC24" s="649" t="str">
        <f t="shared" si="21"/>
        <v>修繕費</v>
      </c>
      <c r="BD24" s="492"/>
      <c r="BE24" s="499"/>
      <c r="BF24" s="499"/>
      <c r="BG24" s="499"/>
      <c r="BH24" s="499"/>
      <c r="BI24" s="499"/>
      <c r="BJ24" s="499"/>
      <c r="BK24" s="499"/>
      <c r="BL24" s="499"/>
      <c r="BM24" s="498"/>
    </row>
    <row r="25" spans="2:65" ht="25.5" customHeight="1">
      <c r="B25" s="915"/>
      <c r="C25" s="54" t="s">
        <v>40</v>
      </c>
      <c r="D25" s="643">
        <f t="shared" si="23"/>
        <v>0</v>
      </c>
      <c r="E25" s="643">
        <f t="shared" si="24"/>
        <v>0</v>
      </c>
      <c r="F25" s="643">
        <f t="shared" si="25"/>
        <v>0</v>
      </c>
      <c r="G25" s="643">
        <f t="shared" si="26"/>
        <v>0</v>
      </c>
      <c r="H25" s="643">
        <f t="shared" si="27"/>
        <v>0</v>
      </c>
      <c r="I25" s="643">
        <f t="shared" si="28"/>
        <v>0</v>
      </c>
      <c r="J25" s="643">
        <f t="shared" si="29"/>
        <v>0</v>
      </c>
      <c r="K25" s="643">
        <f t="shared" si="30"/>
        <v>0</v>
      </c>
      <c r="L25" s="643">
        <f t="shared" si="31"/>
        <v>0</v>
      </c>
      <c r="M25" s="643">
        <f t="shared" si="32"/>
        <v>0</v>
      </c>
      <c r="O25" s="825"/>
      <c r="P25" s="649" t="s">
        <v>541</v>
      </c>
      <c r="Q25" s="492"/>
      <c r="R25" s="499"/>
      <c r="S25" s="499"/>
      <c r="T25" s="499"/>
      <c r="U25" s="499"/>
      <c r="V25" s="499"/>
      <c r="W25" s="499"/>
      <c r="X25" s="499"/>
      <c r="Y25" s="499"/>
      <c r="Z25" s="498"/>
      <c r="AB25" s="44"/>
      <c r="AC25" s="649" t="s">
        <v>541</v>
      </c>
      <c r="AD25" s="492"/>
      <c r="AE25" s="499"/>
      <c r="AF25" s="499"/>
      <c r="AG25" s="499"/>
      <c r="AH25" s="499"/>
      <c r="AI25" s="499"/>
      <c r="AJ25" s="499"/>
      <c r="AK25" s="499"/>
      <c r="AL25" s="499"/>
      <c r="AM25" s="498"/>
      <c r="AO25" s="44"/>
      <c r="AP25" s="649" t="s">
        <v>541</v>
      </c>
      <c r="AQ25" s="492"/>
      <c r="AR25" s="499"/>
      <c r="AS25" s="499"/>
      <c r="AT25" s="499"/>
      <c r="AU25" s="499"/>
      <c r="AV25" s="499"/>
      <c r="AW25" s="499"/>
      <c r="AX25" s="499"/>
      <c r="AY25" s="499"/>
      <c r="AZ25" s="498"/>
      <c r="BB25" s="44"/>
      <c r="BC25" s="649" t="s">
        <v>541</v>
      </c>
      <c r="BD25" s="492"/>
      <c r="BE25" s="499"/>
      <c r="BF25" s="499"/>
      <c r="BG25" s="499"/>
      <c r="BH25" s="499"/>
      <c r="BI25" s="499"/>
      <c r="BJ25" s="499"/>
      <c r="BK25" s="499"/>
      <c r="BL25" s="499"/>
      <c r="BM25" s="498"/>
    </row>
    <row r="26" spans="2:65" ht="25.5" customHeight="1">
      <c r="B26" s="915"/>
      <c r="C26" s="54" t="s">
        <v>42</v>
      </c>
      <c r="D26" s="643">
        <f t="shared" si="23"/>
        <v>0</v>
      </c>
      <c r="E26" s="643">
        <f t="shared" si="24"/>
        <v>0</v>
      </c>
      <c r="F26" s="643">
        <f t="shared" si="25"/>
        <v>0</v>
      </c>
      <c r="G26" s="643">
        <f t="shared" si="26"/>
        <v>0</v>
      </c>
      <c r="H26" s="643">
        <f t="shared" si="27"/>
        <v>0</v>
      </c>
      <c r="I26" s="643">
        <f t="shared" si="28"/>
        <v>0</v>
      </c>
      <c r="J26" s="643">
        <f t="shared" si="29"/>
        <v>0</v>
      </c>
      <c r="K26" s="643">
        <f t="shared" si="30"/>
        <v>0</v>
      </c>
      <c r="L26" s="643">
        <f t="shared" si="31"/>
        <v>0</v>
      </c>
      <c r="M26" s="643">
        <f t="shared" si="32"/>
        <v>0</v>
      </c>
      <c r="N26" s="844"/>
      <c r="O26" s="825"/>
      <c r="P26" s="649" t="s">
        <v>582</v>
      </c>
      <c r="Q26" s="492"/>
      <c r="R26" s="499"/>
      <c r="S26" s="499"/>
      <c r="T26" s="499"/>
      <c r="U26" s="499"/>
      <c r="V26" s="499"/>
      <c r="W26" s="499"/>
      <c r="X26" s="499"/>
      <c r="Y26" s="499"/>
      <c r="Z26" s="498"/>
      <c r="AB26" s="44"/>
      <c r="AC26" s="649" t="s">
        <v>582</v>
      </c>
      <c r="AD26" s="492"/>
      <c r="AE26" s="499"/>
      <c r="AF26" s="499"/>
      <c r="AG26" s="499"/>
      <c r="AH26" s="499"/>
      <c r="AI26" s="499"/>
      <c r="AJ26" s="499"/>
      <c r="AK26" s="499"/>
      <c r="AL26" s="499"/>
      <c r="AM26" s="498"/>
      <c r="AO26" s="44"/>
      <c r="AP26" s="649" t="s">
        <v>582</v>
      </c>
      <c r="AQ26" s="492"/>
      <c r="AR26" s="499"/>
      <c r="AS26" s="499"/>
      <c r="AT26" s="499"/>
      <c r="AU26" s="499"/>
      <c r="AV26" s="499"/>
      <c r="AW26" s="499"/>
      <c r="AX26" s="499"/>
      <c r="AY26" s="499"/>
      <c r="AZ26" s="498"/>
      <c r="BB26" s="44"/>
      <c r="BC26" s="649" t="s">
        <v>583</v>
      </c>
      <c r="BD26" s="492"/>
      <c r="BE26" s="499"/>
      <c r="BF26" s="499"/>
      <c r="BG26" s="499"/>
      <c r="BH26" s="499"/>
      <c r="BI26" s="499"/>
      <c r="BJ26" s="499"/>
      <c r="BK26" s="499"/>
      <c r="BL26" s="499"/>
      <c r="BM26" s="498"/>
    </row>
    <row r="27" spans="2:65" ht="25.5" customHeight="1">
      <c r="B27" s="915"/>
      <c r="C27" s="54" t="s">
        <v>546</v>
      </c>
      <c r="D27" s="643">
        <f t="shared" si="23"/>
        <v>0</v>
      </c>
      <c r="E27" s="643">
        <f t="shared" si="24"/>
        <v>0</v>
      </c>
      <c r="F27" s="643">
        <f t="shared" si="25"/>
        <v>0</v>
      </c>
      <c r="G27" s="643">
        <f t="shared" si="26"/>
        <v>0</v>
      </c>
      <c r="H27" s="643">
        <f t="shared" si="27"/>
        <v>0</v>
      </c>
      <c r="I27" s="643">
        <f t="shared" si="28"/>
        <v>0</v>
      </c>
      <c r="J27" s="643">
        <f t="shared" si="29"/>
        <v>0</v>
      </c>
      <c r="K27" s="643">
        <f t="shared" si="30"/>
        <v>0</v>
      </c>
      <c r="L27" s="643">
        <f t="shared" si="31"/>
        <v>0</v>
      </c>
      <c r="M27" s="643">
        <f t="shared" si="32"/>
        <v>0</v>
      </c>
      <c r="O27" s="825"/>
      <c r="P27" s="649" t="s">
        <v>542</v>
      </c>
      <c r="Q27" s="642">
        <f>'２．収支内訳 10a当(部門別)'!$N$40*Q5/10</f>
        <v>0</v>
      </c>
      <c r="R27" s="835">
        <f>'２．収支内訳 10a当(部門別)'!$N$40*R5/10</f>
        <v>0</v>
      </c>
      <c r="S27" s="835">
        <f>'２．収支内訳 10a当(部門別)'!$N$40*S5/10</f>
        <v>0</v>
      </c>
      <c r="T27" s="835">
        <f>'２．収支内訳 10a当(部門別)'!$N$40*T5/10</f>
        <v>0</v>
      </c>
      <c r="U27" s="835">
        <f>'２．収支内訳 10a当(部門別)'!$N$40*U5/10</f>
        <v>0</v>
      </c>
      <c r="V27" s="835">
        <f>'２．収支内訳 10a当(部門別)'!$N$40*V5/10</f>
        <v>0</v>
      </c>
      <c r="W27" s="835">
        <f>'２．収支内訳 10a当(部門別)'!$N$40*W5/10</f>
        <v>0</v>
      </c>
      <c r="X27" s="835">
        <f>'２．収支内訳 10a当(部門別)'!$N$40*X5/10</f>
        <v>0</v>
      </c>
      <c r="Y27" s="835">
        <f>'２．収支内訳 10a当(部門別)'!$N$40*Y5/10</f>
        <v>0</v>
      </c>
      <c r="Z27" s="834">
        <f>'２．収支内訳 10a当(部門別)'!$N$40*Z5</f>
        <v>0</v>
      </c>
      <c r="AB27" s="50"/>
      <c r="AC27" s="649" t="s">
        <v>542</v>
      </c>
      <c r="AD27" s="642">
        <f>'２．収支内訳 10a当(部門別)'!$X$40*AD5/10</f>
        <v>0</v>
      </c>
      <c r="AE27" s="835">
        <f>'２．収支内訳 10a当(部門別)'!$X$40*AE5/10</f>
        <v>0</v>
      </c>
      <c r="AF27" s="835">
        <f>'２．収支内訳 10a当(部門別)'!$X$40*AF5/10</f>
        <v>0</v>
      </c>
      <c r="AG27" s="835">
        <f>'２．収支内訳 10a当(部門別)'!$X$40*AG5/10</f>
        <v>0</v>
      </c>
      <c r="AH27" s="835">
        <f>'２．収支内訳 10a当(部門別)'!$X$40*AH5/10</f>
        <v>0</v>
      </c>
      <c r="AI27" s="835">
        <f>'２．収支内訳 10a当(部門別)'!$X$40*AI5/10</f>
        <v>0</v>
      </c>
      <c r="AJ27" s="835">
        <f>'２．収支内訳 10a当(部門別)'!$X$40*AJ5/10</f>
        <v>0</v>
      </c>
      <c r="AK27" s="835">
        <f>'２．収支内訳 10a当(部門別)'!$X$40*AK5/10</f>
        <v>0</v>
      </c>
      <c r="AL27" s="835">
        <f>'２．収支内訳 10a当(部門別)'!$X$40*AL5/10</f>
        <v>0</v>
      </c>
      <c r="AM27" s="834">
        <f>'２．収支内訳 10a当(部門別)'!$X$40*AM5</f>
        <v>0</v>
      </c>
      <c r="AO27" s="50"/>
      <c r="AP27" s="649" t="s">
        <v>539</v>
      </c>
      <c r="AQ27" s="642">
        <f>'２．収支内訳 10a当(部門別)'!$AH$40*AQ5/10</f>
        <v>0</v>
      </c>
      <c r="AR27" s="835">
        <f>'２．収支内訳 10a当(部門別)'!$AH$40*AR5/10</f>
        <v>0</v>
      </c>
      <c r="AS27" s="835">
        <f>'２．収支内訳 10a当(部門別)'!$AH$40*AS5/10</f>
        <v>0</v>
      </c>
      <c r="AT27" s="835">
        <f>'２．収支内訳 10a当(部門別)'!$AH$40*AT5/10</f>
        <v>0</v>
      </c>
      <c r="AU27" s="835">
        <f>'２．収支内訳 10a当(部門別)'!$AH$40*AU5/10</f>
        <v>0</v>
      </c>
      <c r="AV27" s="835">
        <f>'２．収支内訳 10a当(部門別)'!$AH$40*AV5/10</f>
        <v>0</v>
      </c>
      <c r="AW27" s="835">
        <f>'２．収支内訳 10a当(部門別)'!$AH$40*AW5/10</f>
        <v>0</v>
      </c>
      <c r="AX27" s="835">
        <f>'２．収支内訳 10a当(部門別)'!$AH$40*AX5/10</f>
        <v>0</v>
      </c>
      <c r="AY27" s="835">
        <f>'２．収支内訳 10a当(部門別)'!$AH$40*AY5/10</f>
        <v>0</v>
      </c>
      <c r="AZ27" s="834">
        <f>'２．収支内訳 10a当(部門別)'!$AH$40*AZ5/10</f>
        <v>0</v>
      </c>
      <c r="BB27" s="50"/>
      <c r="BC27" s="649" t="s">
        <v>539</v>
      </c>
      <c r="BD27" s="642">
        <f>'２．収支内訳 10a当(部門別)'!$AR$40*BD5/10</f>
        <v>0</v>
      </c>
      <c r="BE27" s="835">
        <f>'２．収支内訳 10a当(部門別)'!$AR$40*BE5/10</f>
        <v>0</v>
      </c>
      <c r="BF27" s="835">
        <f>'２．収支内訳 10a当(部門別)'!$AR$40*BF5/10</f>
        <v>0</v>
      </c>
      <c r="BG27" s="835">
        <f>'２．収支内訳 10a当(部門別)'!$AR$40*BG5/10</f>
        <v>0</v>
      </c>
      <c r="BH27" s="835">
        <f>'２．収支内訳 10a当(部門別)'!$AR$40*BH5/10</f>
        <v>0</v>
      </c>
      <c r="BI27" s="835">
        <f>'２．収支内訳 10a当(部門別)'!$AR$40*BI5/10</f>
        <v>0</v>
      </c>
      <c r="BJ27" s="835">
        <f>'２．収支内訳 10a当(部門別)'!$AR$40*BJ5/10</f>
        <v>0</v>
      </c>
      <c r="BK27" s="835">
        <f>'２．収支内訳 10a当(部門別)'!$AR$40*BK5/10</f>
        <v>0</v>
      </c>
      <c r="BL27" s="835">
        <f>'２．収支内訳 10a当(部門別)'!$AR$40*BL5/10</f>
        <v>0</v>
      </c>
      <c r="BM27" s="834">
        <f>'２．収支内訳 10a当(部門別)'!$AR$40*BM5/10</f>
        <v>0</v>
      </c>
    </row>
    <row r="28" spans="2:65" ht="25.5" customHeight="1">
      <c r="B28" s="915"/>
      <c r="C28" s="54" t="s">
        <v>54</v>
      </c>
      <c r="D28" s="643">
        <f t="shared" si="23"/>
        <v>0</v>
      </c>
      <c r="E28" s="643">
        <f t="shared" si="24"/>
        <v>0</v>
      </c>
      <c r="F28" s="643">
        <f t="shared" si="25"/>
        <v>0</v>
      </c>
      <c r="G28" s="643">
        <f t="shared" si="26"/>
        <v>0</v>
      </c>
      <c r="H28" s="643">
        <f t="shared" si="27"/>
        <v>0</v>
      </c>
      <c r="I28" s="643">
        <f t="shared" si="28"/>
        <v>0</v>
      </c>
      <c r="J28" s="643">
        <f t="shared" si="29"/>
        <v>0</v>
      </c>
      <c r="K28" s="643">
        <f t="shared" si="30"/>
        <v>0</v>
      </c>
      <c r="L28" s="643">
        <f t="shared" si="31"/>
        <v>0</v>
      </c>
      <c r="M28" s="643">
        <f t="shared" si="32"/>
        <v>0</v>
      </c>
      <c r="O28" s="825"/>
      <c r="P28" s="649" t="str">
        <f t="shared" ref="P28:P34" si="33">C30</f>
        <v>動力光熱費</v>
      </c>
      <c r="Q28" s="642">
        <f>'２．収支内訳 10a当(部門別)'!$N$41*Q5</f>
        <v>0</v>
      </c>
      <c r="R28" s="642">
        <f>'２．収支内訳 10a当(部門別)'!$N$41*R5</f>
        <v>0</v>
      </c>
      <c r="S28" s="642">
        <f>'２．収支内訳 10a当(部門別)'!$N$41*S5</f>
        <v>0</v>
      </c>
      <c r="T28" s="642">
        <f>'２．収支内訳 10a当(部門別)'!$N$41*T5</f>
        <v>0</v>
      </c>
      <c r="U28" s="642">
        <f>'２．収支内訳 10a当(部門別)'!$N$41*U5</f>
        <v>0</v>
      </c>
      <c r="V28" s="642">
        <f>'２．収支内訳 10a当(部門別)'!$N$41*V5</f>
        <v>0</v>
      </c>
      <c r="W28" s="642">
        <f>'２．収支内訳 10a当(部門別)'!$N$41*W5</f>
        <v>0</v>
      </c>
      <c r="X28" s="642">
        <f>'２．収支内訳 10a当(部門別)'!$N$41*X5</f>
        <v>0</v>
      </c>
      <c r="Y28" s="642">
        <f>'２．収支内訳 10a当(部門別)'!$N$41*Y5</f>
        <v>0</v>
      </c>
      <c r="Z28" s="834">
        <f>'２．収支内訳 10a当(部門別)'!$N$41*Z5</f>
        <v>0</v>
      </c>
      <c r="AB28" s="44"/>
      <c r="AC28" s="649" t="str">
        <f t="shared" ref="AC28:AC34" si="34">C30</f>
        <v>動力光熱費</v>
      </c>
      <c r="AD28" s="642">
        <f>'２．収支内訳 10a当(部門別)'!$X$41*AD5</f>
        <v>0</v>
      </c>
      <c r="AE28" s="642">
        <f>'２．収支内訳 10a当(部門別)'!$X$41*AE5</f>
        <v>0</v>
      </c>
      <c r="AF28" s="642">
        <f>'２．収支内訳 10a当(部門別)'!$X$41*AF5</f>
        <v>0</v>
      </c>
      <c r="AG28" s="642">
        <f>'２．収支内訳 10a当(部門別)'!$X$41*AG5</f>
        <v>0</v>
      </c>
      <c r="AH28" s="642">
        <f>'２．収支内訳 10a当(部門別)'!$X$41*AH5</f>
        <v>0</v>
      </c>
      <c r="AI28" s="642">
        <f>'２．収支内訳 10a当(部門別)'!$X$41*AI5</f>
        <v>0</v>
      </c>
      <c r="AJ28" s="642">
        <f>'２．収支内訳 10a当(部門別)'!$X$41*AJ5</f>
        <v>0</v>
      </c>
      <c r="AK28" s="642">
        <f>'２．収支内訳 10a当(部門別)'!$X$41*AK5</f>
        <v>0</v>
      </c>
      <c r="AL28" s="642">
        <f>'２．収支内訳 10a当(部門別)'!$X$41*AL5</f>
        <v>0</v>
      </c>
      <c r="AM28" s="834">
        <f>'２．収支内訳 10a当(部門別)'!$X$41*AM5</f>
        <v>0</v>
      </c>
      <c r="AO28" s="44"/>
      <c r="AP28" s="649" t="str">
        <f t="shared" ref="AP28:AP34" si="35">P28</f>
        <v>動力光熱費</v>
      </c>
      <c r="AQ28" s="642">
        <f>'２．収支内訳 10a当(部門別)'!$AH$41*AQ5</f>
        <v>0</v>
      </c>
      <c r="AR28" s="642">
        <f>'２．収支内訳 10a当(部門別)'!$AH$41*AR5</f>
        <v>0</v>
      </c>
      <c r="AS28" s="642">
        <f>'２．収支内訳 10a当(部門別)'!$AH$41*AS5</f>
        <v>0</v>
      </c>
      <c r="AT28" s="642">
        <f>'２．収支内訳 10a当(部門別)'!$AH$41*AT5</f>
        <v>0</v>
      </c>
      <c r="AU28" s="642">
        <f>'２．収支内訳 10a当(部門別)'!$AH$41*AU5</f>
        <v>0</v>
      </c>
      <c r="AV28" s="642">
        <f>'２．収支内訳 10a当(部門別)'!$AH$41*AV5</f>
        <v>0</v>
      </c>
      <c r="AW28" s="642">
        <f>'２．収支内訳 10a当(部門別)'!$AH$41*AW5</f>
        <v>0</v>
      </c>
      <c r="AX28" s="642">
        <f>'２．収支内訳 10a当(部門別)'!$AH$41*AX5</f>
        <v>0</v>
      </c>
      <c r="AY28" s="642">
        <f>'２．収支内訳 10a当(部門別)'!$AH$41*AY5</f>
        <v>0</v>
      </c>
      <c r="AZ28" s="834">
        <f>'２．収支内訳 10a当(部門別)'!$AH$41*AZ5</f>
        <v>0</v>
      </c>
      <c r="BB28" s="44"/>
      <c r="BC28" s="649" t="str">
        <f t="shared" ref="BC28:BC34" si="36">AC28</f>
        <v>動力光熱費</v>
      </c>
      <c r="BD28" s="642">
        <f>'２．収支内訳 10a当(部門別)'!$AR$41*BD5</f>
        <v>0</v>
      </c>
      <c r="BE28" s="642">
        <f>'２．収支内訳 10a当(部門別)'!$AR$41*BE5</f>
        <v>0</v>
      </c>
      <c r="BF28" s="642">
        <f>'２．収支内訳 10a当(部門別)'!$AR$41*BF5</f>
        <v>0</v>
      </c>
      <c r="BG28" s="642">
        <f>'２．収支内訳 10a当(部門別)'!$AR$41*BG5</f>
        <v>0</v>
      </c>
      <c r="BH28" s="642">
        <f>'２．収支内訳 10a当(部門別)'!$AR$41*BH5</f>
        <v>0</v>
      </c>
      <c r="BI28" s="642">
        <f>'２．収支内訳 10a当(部門別)'!$AR$41*BI5</f>
        <v>0</v>
      </c>
      <c r="BJ28" s="642">
        <f>'２．収支内訳 10a当(部門別)'!$AR$41*BJ5</f>
        <v>0</v>
      </c>
      <c r="BK28" s="642">
        <f>'２．収支内訳 10a当(部門別)'!$AR$41*BK5</f>
        <v>0</v>
      </c>
      <c r="BL28" s="642">
        <f>'２．収支内訳 10a当(部門別)'!$AR$41*BL5</f>
        <v>0</v>
      </c>
      <c r="BM28" s="834">
        <f>'２．収支内訳 10a当(部門別)'!$AR$41*BM5</f>
        <v>0</v>
      </c>
    </row>
    <row r="29" spans="2:65" ht="25.5" customHeight="1">
      <c r="B29" s="915"/>
      <c r="C29" s="54" t="s">
        <v>547</v>
      </c>
      <c r="D29" s="643">
        <f t="shared" si="23"/>
        <v>0</v>
      </c>
      <c r="E29" s="643">
        <f t="shared" si="24"/>
        <v>0</v>
      </c>
      <c r="F29" s="643">
        <f t="shared" si="25"/>
        <v>0</v>
      </c>
      <c r="G29" s="643">
        <f t="shared" si="26"/>
        <v>0</v>
      </c>
      <c r="H29" s="643">
        <f t="shared" si="27"/>
        <v>0</v>
      </c>
      <c r="I29" s="643">
        <f t="shared" si="28"/>
        <v>0</v>
      </c>
      <c r="J29" s="643">
        <f t="shared" si="29"/>
        <v>0</v>
      </c>
      <c r="K29" s="643">
        <f t="shared" si="30"/>
        <v>0</v>
      </c>
      <c r="L29" s="643">
        <f t="shared" si="31"/>
        <v>0</v>
      </c>
      <c r="M29" s="643">
        <f t="shared" si="32"/>
        <v>0</v>
      </c>
      <c r="O29" s="825"/>
      <c r="P29" s="649" t="str">
        <f t="shared" si="33"/>
        <v>荷造運賃手数料</v>
      </c>
      <c r="Q29" s="642">
        <f>'２．収支内訳 10a当(部門別)'!$N$44*Q5</f>
        <v>0</v>
      </c>
      <c r="R29" s="642">
        <f>'２．収支内訳 10a当(部門別)'!$N$44*R5</f>
        <v>0</v>
      </c>
      <c r="S29" s="642">
        <f>'２．収支内訳 10a当(部門別)'!$N$44*S5</f>
        <v>0</v>
      </c>
      <c r="T29" s="642">
        <f>'２．収支内訳 10a当(部門別)'!$N$44*T5</f>
        <v>0</v>
      </c>
      <c r="U29" s="642">
        <f>'２．収支内訳 10a当(部門別)'!$N$44*U5</f>
        <v>0</v>
      </c>
      <c r="V29" s="642">
        <f>'２．収支内訳 10a当(部門別)'!$N$44*V5</f>
        <v>0</v>
      </c>
      <c r="W29" s="642">
        <f>'２．収支内訳 10a当(部門別)'!$N$44*W5</f>
        <v>0</v>
      </c>
      <c r="X29" s="642">
        <f>'２．収支内訳 10a当(部門別)'!$N$44*X5</f>
        <v>0</v>
      </c>
      <c r="Y29" s="642">
        <f>'２．収支内訳 10a当(部門別)'!$N$44*Y5</f>
        <v>0</v>
      </c>
      <c r="Z29" s="834">
        <f>'２．収支内訳 10a当(部門別)'!$N$44*Z5</f>
        <v>0</v>
      </c>
      <c r="AB29" s="44"/>
      <c r="AC29" s="649" t="str">
        <f t="shared" si="34"/>
        <v>荷造運賃手数料</v>
      </c>
      <c r="AD29" s="642">
        <f>'２．収支内訳 10a当(部門別)'!$X$44*AD5</f>
        <v>0</v>
      </c>
      <c r="AE29" s="642">
        <f>'２．収支内訳 10a当(部門別)'!$X$44*AE5</f>
        <v>0</v>
      </c>
      <c r="AF29" s="642">
        <f>'２．収支内訳 10a当(部門別)'!$X$44*AF5</f>
        <v>0</v>
      </c>
      <c r="AG29" s="642">
        <f>'２．収支内訳 10a当(部門別)'!$X$44*AG5</f>
        <v>0</v>
      </c>
      <c r="AH29" s="642">
        <f>'２．収支内訳 10a当(部門別)'!$X$44*AH5</f>
        <v>0</v>
      </c>
      <c r="AI29" s="642">
        <f>'２．収支内訳 10a当(部門別)'!$X$44*AI5</f>
        <v>0</v>
      </c>
      <c r="AJ29" s="642">
        <f>'２．収支内訳 10a当(部門別)'!$X$44*AJ5</f>
        <v>0</v>
      </c>
      <c r="AK29" s="642">
        <f>'２．収支内訳 10a当(部門別)'!$X$44*AK5</f>
        <v>0</v>
      </c>
      <c r="AL29" s="642">
        <f>'２．収支内訳 10a当(部門別)'!$X$44*AL5</f>
        <v>0</v>
      </c>
      <c r="AM29" s="810">
        <f>'２．収支内訳 10a当(部門別)'!$X$44*AM5</f>
        <v>0</v>
      </c>
      <c r="AO29" s="44"/>
      <c r="AP29" s="649" t="str">
        <f t="shared" si="35"/>
        <v>荷造運賃手数料</v>
      </c>
      <c r="AQ29" s="642">
        <f>'２．収支内訳 10a当(部門別)'!$AH$44*AQ5</f>
        <v>0</v>
      </c>
      <c r="AR29" s="642">
        <f>'２．収支内訳 10a当(部門別)'!$AH$44*AR5</f>
        <v>0</v>
      </c>
      <c r="AS29" s="642">
        <f>'２．収支内訳 10a当(部門別)'!$AH$44*AS5</f>
        <v>0</v>
      </c>
      <c r="AT29" s="642">
        <f>'２．収支内訳 10a当(部門別)'!$AH$44*AT5</f>
        <v>0</v>
      </c>
      <c r="AU29" s="642">
        <f>'２．収支内訳 10a当(部門別)'!$AH$44*AU5</f>
        <v>0</v>
      </c>
      <c r="AV29" s="642">
        <f>'２．収支内訳 10a当(部門別)'!$AH$44*AV5</f>
        <v>0</v>
      </c>
      <c r="AW29" s="642">
        <f>'２．収支内訳 10a当(部門別)'!$AH$44*AW5</f>
        <v>0</v>
      </c>
      <c r="AX29" s="642">
        <f>'２．収支内訳 10a当(部門別)'!$AH$44*AX5</f>
        <v>0</v>
      </c>
      <c r="AY29" s="642">
        <f>'２．収支内訳 10a当(部門別)'!$AH$44*AY5</f>
        <v>0</v>
      </c>
      <c r="AZ29" s="810">
        <f>'２．収支内訳 10a当(部門別)'!$AH$44*AZ5</f>
        <v>0</v>
      </c>
      <c r="BB29" s="44"/>
      <c r="BC29" s="649" t="str">
        <f t="shared" si="36"/>
        <v>荷造運賃手数料</v>
      </c>
      <c r="BD29" s="642">
        <f>'２．収支内訳 10a当(部門別)'!$AR$44*BD5</f>
        <v>0</v>
      </c>
      <c r="BE29" s="642">
        <f>'２．収支内訳 10a当(部門別)'!$AR$44*BE5</f>
        <v>0</v>
      </c>
      <c r="BF29" s="642">
        <f>'２．収支内訳 10a当(部門別)'!$AR$44*BF5</f>
        <v>0</v>
      </c>
      <c r="BG29" s="642">
        <f>'２．収支内訳 10a当(部門別)'!$AR$44*BG5</f>
        <v>0</v>
      </c>
      <c r="BH29" s="642">
        <f>'２．収支内訳 10a当(部門別)'!$AR$44*BH5</f>
        <v>0</v>
      </c>
      <c r="BI29" s="642">
        <f>'２．収支内訳 10a当(部門別)'!$AR$44*BI5</f>
        <v>0</v>
      </c>
      <c r="BJ29" s="642">
        <f>'２．収支内訳 10a当(部門別)'!$AR$44*BJ5</f>
        <v>0</v>
      </c>
      <c r="BK29" s="642">
        <f>'２．収支内訳 10a当(部門別)'!$AR$44*BK5</f>
        <v>0</v>
      </c>
      <c r="BL29" s="642">
        <f>'２．収支内訳 10a当(部門別)'!$AR$44*BL5</f>
        <v>0</v>
      </c>
      <c r="BM29" s="810">
        <f>'２．収支内訳 10a当(部門別)'!$AR$44*BM5</f>
        <v>0</v>
      </c>
    </row>
    <row r="30" spans="2:65" ht="25.5" customHeight="1">
      <c r="B30" s="915"/>
      <c r="C30" s="54" t="s">
        <v>98</v>
      </c>
      <c r="D30" s="843">
        <f t="shared" si="23"/>
        <v>0</v>
      </c>
      <c r="E30" s="843">
        <f t="shared" si="24"/>
        <v>0</v>
      </c>
      <c r="F30" s="843">
        <f t="shared" si="25"/>
        <v>0</v>
      </c>
      <c r="G30" s="843">
        <f t="shared" si="26"/>
        <v>0</v>
      </c>
      <c r="H30" s="843">
        <f t="shared" si="27"/>
        <v>0</v>
      </c>
      <c r="I30" s="843">
        <f t="shared" si="28"/>
        <v>0</v>
      </c>
      <c r="J30" s="843">
        <f t="shared" si="29"/>
        <v>0</v>
      </c>
      <c r="K30" s="843">
        <f t="shared" si="30"/>
        <v>0</v>
      </c>
      <c r="L30" s="843">
        <f t="shared" si="31"/>
        <v>0</v>
      </c>
      <c r="M30" s="843">
        <f t="shared" si="32"/>
        <v>0</v>
      </c>
      <c r="O30" s="825"/>
      <c r="P30" s="649" t="str">
        <f t="shared" si="33"/>
        <v>共済掛金</v>
      </c>
      <c r="Q30" s="492"/>
      <c r="R30" s="804"/>
      <c r="S30" s="499"/>
      <c r="T30" s="499"/>
      <c r="U30" s="499"/>
      <c r="V30" s="499"/>
      <c r="W30" s="499"/>
      <c r="X30" s="499"/>
      <c r="Y30" s="499"/>
      <c r="Z30" s="498"/>
      <c r="AB30" s="44"/>
      <c r="AC30" s="649" t="str">
        <f t="shared" si="34"/>
        <v>共済掛金</v>
      </c>
      <c r="AD30" s="492"/>
      <c r="AE30" s="499"/>
      <c r="AF30" s="499"/>
      <c r="AG30" s="499"/>
      <c r="AH30" s="499"/>
      <c r="AI30" s="499"/>
      <c r="AJ30" s="499"/>
      <c r="AK30" s="499"/>
      <c r="AL30" s="499"/>
      <c r="AM30" s="498"/>
      <c r="AO30" s="44"/>
      <c r="AP30" s="649" t="str">
        <f t="shared" si="35"/>
        <v>共済掛金</v>
      </c>
      <c r="AQ30" s="492"/>
      <c r="AR30" s="499"/>
      <c r="AS30" s="499"/>
      <c r="AT30" s="499"/>
      <c r="AU30" s="499"/>
      <c r="AV30" s="499"/>
      <c r="AW30" s="499"/>
      <c r="AX30" s="499"/>
      <c r="AY30" s="499"/>
      <c r="AZ30" s="498"/>
      <c r="BB30" s="44"/>
      <c r="BC30" s="649" t="str">
        <f t="shared" si="36"/>
        <v>共済掛金</v>
      </c>
      <c r="BD30" s="492"/>
      <c r="BE30" s="499"/>
      <c r="BF30" s="499"/>
      <c r="BG30" s="499"/>
      <c r="BH30" s="499"/>
      <c r="BI30" s="499"/>
      <c r="BJ30" s="499"/>
      <c r="BK30" s="499"/>
      <c r="BL30" s="499"/>
      <c r="BM30" s="498"/>
    </row>
    <row r="31" spans="2:65" ht="25.5" customHeight="1">
      <c r="B31" s="915"/>
      <c r="C31" s="54" t="s">
        <v>100</v>
      </c>
      <c r="D31" s="642">
        <f t="shared" si="23"/>
        <v>0</v>
      </c>
      <c r="E31" s="642">
        <f t="shared" si="24"/>
        <v>0</v>
      </c>
      <c r="F31" s="642">
        <f t="shared" si="25"/>
        <v>0</v>
      </c>
      <c r="G31" s="642">
        <f t="shared" si="26"/>
        <v>0</v>
      </c>
      <c r="H31" s="642">
        <f t="shared" si="27"/>
        <v>0</v>
      </c>
      <c r="I31" s="642">
        <f t="shared" si="28"/>
        <v>0</v>
      </c>
      <c r="J31" s="642">
        <f t="shared" si="29"/>
        <v>0</v>
      </c>
      <c r="K31" s="642">
        <f t="shared" si="30"/>
        <v>0</v>
      </c>
      <c r="L31" s="642">
        <f t="shared" si="31"/>
        <v>0</v>
      </c>
      <c r="M31" s="642">
        <f t="shared" si="32"/>
        <v>0</v>
      </c>
      <c r="O31" s="825"/>
      <c r="P31" s="649" t="str">
        <f t="shared" si="33"/>
        <v>土地改良水利費</v>
      </c>
      <c r="Q31" s="492"/>
      <c r="R31" s="499"/>
      <c r="S31" s="499"/>
      <c r="T31" s="499"/>
      <c r="U31" s="499"/>
      <c r="V31" s="499"/>
      <c r="W31" s="499"/>
      <c r="X31" s="499"/>
      <c r="Y31" s="499"/>
      <c r="Z31" s="498"/>
      <c r="AB31" s="55"/>
      <c r="AC31" s="649" t="str">
        <f t="shared" si="34"/>
        <v>土地改良水利費</v>
      </c>
      <c r="AD31" s="492"/>
      <c r="AE31" s="499"/>
      <c r="AF31" s="499"/>
      <c r="AG31" s="499"/>
      <c r="AH31" s="499"/>
      <c r="AI31" s="499"/>
      <c r="AJ31" s="499"/>
      <c r="AK31" s="499"/>
      <c r="AL31" s="499"/>
      <c r="AM31" s="498"/>
      <c r="AO31" s="55"/>
      <c r="AP31" s="649" t="str">
        <f t="shared" si="35"/>
        <v>土地改良水利費</v>
      </c>
      <c r="AQ31" s="492"/>
      <c r="AR31" s="499"/>
      <c r="AS31" s="499"/>
      <c r="AT31" s="499"/>
      <c r="AU31" s="499"/>
      <c r="AV31" s="499"/>
      <c r="AW31" s="499"/>
      <c r="AX31" s="499"/>
      <c r="AY31" s="499"/>
      <c r="AZ31" s="498"/>
      <c r="BB31" s="55"/>
      <c r="BC31" s="649" t="str">
        <f t="shared" si="36"/>
        <v>土地改良水利費</v>
      </c>
      <c r="BD31" s="492"/>
      <c r="BE31" s="499"/>
      <c r="BF31" s="499"/>
      <c r="BG31" s="499"/>
      <c r="BH31" s="499"/>
      <c r="BI31" s="499"/>
      <c r="BJ31" s="499"/>
      <c r="BK31" s="499"/>
      <c r="BL31" s="499"/>
      <c r="BM31" s="498"/>
    </row>
    <row r="32" spans="2:65" ht="25.5" customHeight="1">
      <c r="B32" s="915"/>
      <c r="C32" s="54" t="s">
        <v>99</v>
      </c>
      <c r="D32" s="643">
        <f t="shared" si="23"/>
        <v>0</v>
      </c>
      <c r="E32" s="643">
        <f t="shared" si="24"/>
        <v>0</v>
      </c>
      <c r="F32" s="643">
        <f t="shared" si="25"/>
        <v>0</v>
      </c>
      <c r="G32" s="643">
        <f t="shared" si="26"/>
        <v>0</v>
      </c>
      <c r="H32" s="643">
        <f t="shared" si="27"/>
        <v>0</v>
      </c>
      <c r="I32" s="643">
        <f t="shared" si="28"/>
        <v>0</v>
      </c>
      <c r="J32" s="643">
        <f t="shared" si="29"/>
        <v>0</v>
      </c>
      <c r="K32" s="643">
        <f t="shared" si="30"/>
        <v>0</v>
      </c>
      <c r="L32" s="643">
        <f t="shared" si="31"/>
        <v>0</v>
      </c>
      <c r="M32" s="643">
        <f t="shared" si="32"/>
        <v>0</v>
      </c>
      <c r="O32" s="825"/>
      <c r="P32" s="649" t="str">
        <f t="shared" si="33"/>
        <v>支払地代</v>
      </c>
      <c r="Q32" s="642">
        <f>'２．収支内訳 10a当(部門別)'!$N$47*Q5</f>
        <v>0</v>
      </c>
      <c r="R32" s="642">
        <f>'２．収支内訳 10a当(部門別)'!$N$47*R5</f>
        <v>0</v>
      </c>
      <c r="S32" s="642">
        <f>'２．収支内訳 10a当(部門別)'!$N$47*S5</f>
        <v>0</v>
      </c>
      <c r="T32" s="642">
        <f>'２．収支内訳 10a当(部門別)'!$N$47*T5</f>
        <v>0</v>
      </c>
      <c r="U32" s="642">
        <f>'２．収支内訳 10a当(部門別)'!$N$47*U5</f>
        <v>0</v>
      </c>
      <c r="V32" s="642">
        <f>'２．収支内訳 10a当(部門別)'!$N$47*V5</f>
        <v>0</v>
      </c>
      <c r="W32" s="642">
        <f>'２．収支内訳 10a当(部門別)'!$N$47*W5</f>
        <v>0</v>
      </c>
      <c r="X32" s="642">
        <f>'２．収支内訳 10a当(部門別)'!$N$47*X5</f>
        <v>0</v>
      </c>
      <c r="Y32" s="642">
        <f>'２．収支内訳 10a当(部門別)'!$N$47*Y5</f>
        <v>0</v>
      </c>
      <c r="Z32" s="834">
        <f>'２．収支内訳 10a当(部門別)'!$N$47*Z5</f>
        <v>0</v>
      </c>
      <c r="AB32" s="55"/>
      <c r="AC32" s="649" t="str">
        <f t="shared" si="34"/>
        <v>支払地代</v>
      </c>
      <c r="AD32" s="642">
        <f>'２．収支内訳 10a当(部門別)'!$X$47*AD5</f>
        <v>0</v>
      </c>
      <c r="AE32" s="642">
        <f>'２．収支内訳 10a当(部門別)'!$X$47*AE5</f>
        <v>0</v>
      </c>
      <c r="AF32" s="642">
        <f>'２．収支内訳 10a当(部門別)'!$X$47*AF5</f>
        <v>0</v>
      </c>
      <c r="AG32" s="642">
        <f>'２．収支内訳 10a当(部門別)'!$X$47*AG5</f>
        <v>0</v>
      </c>
      <c r="AH32" s="642">
        <f>'２．収支内訳 10a当(部門別)'!$X$47*AH5</f>
        <v>0</v>
      </c>
      <c r="AI32" s="642">
        <f>'２．収支内訳 10a当(部門別)'!$X$47*AI5</f>
        <v>0</v>
      </c>
      <c r="AJ32" s="642">
        <f>'２．収支内訳 10a当(部門別)'!$X$47*AJ5</f>
        <v>0</v>
      </c>
      <c r="AK32" s="642">
        <f>'２．収支内訳 10a当(部門別)'!$X$47*AK5</f>
        <v>0</v>
      </c>
      <c r="AL32" s="642">
        <f>'２．収支内訳 10a当(部門別)'!$X$47*AL5</f>
        <v>0</v>
      </c>
      <c r="AM32" s="834">
        <f>'２．収支内訳 10a当(部門別)'!$X$47*AM5</f>
        <v>0</v>
      </c>
      <c r="AO32" s="55"/>
      <c r="AP32" s="649" t="str">
        <f t="shared" si="35"/>
        <v>支払地代</v>
      </c>
      <c r="AQ32" s="642">
        <f>'２．収支内訳 10a当(部門別)'!$AH$47*AQ5</f>
        <v>0</v>
      </c>
      <c r="AR32" s="642">
        <f>'２．収支内訳 10a当(部門別)'!$AH$47*AR5</f>
        <v>0</v>
      </c>
      <c r="AS32" s="642">
        <f>'２．収支内訳 10a当(部門別)'!$AH$47*AS5</f>
        <v>0</v>
      </c>
      <c r="AT32" s="642">
        <f>'２．収支内訳 10a当(部門別)'!$AH$47*AT5</f>
        <v>0</v>
      </c>
      <c r="AU32" s="642">
        <f>'２．収支内訳 10a当(部門別)'!$AH$47*AU5</f>
        <v>0</v>
      </c>
      <c r="AV32" s="642">
        <f>'２．収支内訳 10a当(部門別)'!$AH$47*AV5</f>
        <v>0</v>
      </c>
      <c r="AW32" s="642">
        <f>'２．収支内訳 10a当(部門別)'!$AH$47*AW5</f>
        <v>0</v>
      </c>
      <c r="AX32" s="642">
        <f>'２．収支内訳 10a当(部門別)'!$AH$47*AX5</f>
        <v>0</v>
      </c>
      <c r="AY32" s="642">
        <f>'２．収支内訳 10a当(部門別)'!$AH$47*AY5</f>
        <v>0</v>
      </c>
      <c r="AZ32" s="834">
        <f>'２．収支内訳 10a当(部門別)'!$AH$47*AZ5</f>
        <v>0</v>
      </c>
      <c r="BB32" s="55"/>
      <c r="BC32" s="649" t="str">
        <f t="shared" si="36"/>
        <v>支払地代</v>
      </c>
      <c r="BD32" s="642">
        <f>'２．収支内訳 10a当(部門別)'!$AR$47*BD5</f>
        <v>0</v>
      </c>
      <c r="BE32" s="642">
        <f>'２．収支内訳 10a当(部門別)'!$AR$47*BE5</f>
        <v>0</v>
      </c>
      <c r="BF32" s="642">
        <f>'２．収支内訳 10a当(部門別)'!$AR$47*BF5</f>
        <v>0</v>
      </c>
      <c r="BG32" s="642">
        <f>'２．収支内訳 10a当(部門別)'!$AR$47*BG5</f>
        <v>0</v>
      </c>
      <c r="BH32" s="642">
        <f>'２．収支内訳 10a当(部門別)'!$AR$47*BH5</f>
        <v>0</v>
      </c>
      <c r="BI32" s="642">
        <f>'２．収支内訳 10a当(部門別)'!$AR$47*BI5</f>
        <v>0</v>
      </c>
      <c r="BJ32" s="642">
        <f>'２．収支内訳 10a当(部門別)'!$AR$47*BJ5</f>
        <v>0</v>
      </c>
      <c r="BK32" s="642">
        <f>'２．収支内訳 10a当(部門別)'!$AR$47*BK5</f>
        <v>0</v>
      </c>
      <c r="BL32" s="642">
        <f>'２．収支内訳 10a当(部門別)'!$AR$47*BL5</f>
        <v>0</v>
      </c>
      <c r="BM32" s="834">
        <f>'２．収支内訳 10a当(部門別)'!$AR$47*BM5</f>
        <v>0</v>
      </c>
    </row>
    <row r="33" spans="2:66" ht="25.5" customHeight="1">
      <c r="B33" s="915"/>
      <c r="C33" s="54" t="s">
        <v>101</v>
      </c>
      <c r="D33" s="643">
        <f t="shared" si="23"/>
        <v>0</v>
      </c>
      <c r="E33" s="643">
        <f t="shared" si="24"/>
        <v>0</v>
      </c>
      <c r="F33" s="643">
        <f t="shared" si="25"/>
        <v>0</v>
      </c>
      <c r="G33" s="643">
        <f t="shared" si="26"/>
        <v>0</v>
      </c>
      <c r="H33" s="643">
        <f t="shared" si="27"/>
        <v>0</v>
      </c>
      <c r="I33" s="643">
        <f t="shared" si="28"/>
        <v>0</v>
      </c>
      <c r="J33" s="643">
        <f t="shared" si="29"/>
        <v>0</v>
      </c>
      <c r="K33" s="643">
        <f t="shared" si="30"/>
        <v>0</v>
      </c>
      <c r="L33" s="643">
        <f t="shared" si="31"/>
        <v>0</v>
      </c>
      <c r="M33" s="643">
        <f t="shared" si="32"/>
        <v>0</v>
      </c>
      <c r="O33" s="825"/>
      <c r="P33" s="649" t="str">
        <f t="shared" si="33"/>
        <v>支払利息</v>
      </c>
      <c r="Q33" s="492"/>
      <c r="R33" s="499"/>
      <c r="S33" s="499"/>
      <c r="T33" s="499"/>
      <c r="U33" s="499"/>
      <c r="V33" s="499"/>
      <c r="W33" s="499"/>
      <c r="X33" s="499"/>
      <c r="Y33" s="499"/>
      <c r="Z33" s="498"/>
      <c r="AB33" s="55"/>
      <c r="AC33" s="649" t="str">
        <f t="shared" si="34"/>
        <v>支払利息</v>
      </c>
      <c r="AD33" s="492"/>
      <c r="AE33" s="499"/>
      <c r="AF33" s="499"/>
      <c r="AG33" s="499"/>
      <c r="AH33" s="499"/>
      <c r="AI33" s="499"/>
      <c r="AJ33" s="499"/>
      <c r="AK33" s="499"/>
      <c r="AL33" s="499"/>
      <c r="AM33" s="498"/>
      <c r="AO33" s="55"/>
      <c r="AP33" s="649" t="str">
        <f t="shared" si="35"/>
        <v>支払利息</v>
      </c>
      <c r="AQ33" s="492"/>
      <c r="AR33" s="499"/>
      <c r="AS33" s="499"/>
      <c r="AT33" s="499"/>
      <c r="AU33" s="499"/>
      <c r="AV33" s="499"/>
      <c r="AW33" s="499"/>
      <c r="AX33" s="499"/>
      <c r="AY33" s="499"/>
      <c r="AZ33" s="498"/>
      <c r="BB33" s="55"/>
      <c r="BC33" s="649" t="str">
        <f t="shared" si="36"/>
        <v>支払利息</v>
      </c>
      <c r="BD33" s="492"/>
      <c r="BE33" s="499"/>
      <c r="BF33" s="499"/>
      <c r="BG33" s="499"/>
      <c r="BH33" s="499"/>
      <c r="BI33" s="499"/>
      <c r="BJ33" s="499"/>
      <c r="BK33" s="499"/>
      <c r="BL33" s="499"/>
      <c r="BM33" s="498"/>
    </row>
    <row r="34" spans="2:66" ht="25.5" customHeight="1">
      <c r="B34" s="915"/>
      <c r="C34" s="54" t="s">
        <v>41</v>
      </c>
      <c r="D34" s="643">
        <f t="shared" si="23"/>
        <v>0</v>
      </c>
      <c r="E34" s="643">
        <f t="shared" si="24"/>
        <v>0</v>
      </c>
      <c r="F34" s="643">
        <f t="shared" si="25"/>
        <v>0</v>
      </c>
      <c r="G34" s="643">
        <f t="shared" si="26"/>
        <v>0</v>
      </c>
      <c r="H34" s="643">
        <f t="shared" si="27"/>
        <v>0</v>
      </c>
      <c r="I34" s="643">
        <f t="shared" si="28"/>
        <v>0</v>
      </c>
      <c r="J34" s="643">
        <f t="shared" si="29"/>
        <v>0</v>
      </c>
      <c r="K34" s="643">
        <f t="shared" si="30"/>
        <v>0</v>
      </c>
      <c r="L34" s="643">
        <f t="shared" si="31"/>
        <v>0</v>
      </c>
      <c r="M34" s="643">
        <f t="shared" si="32"/>
        <v>0</v>
      </c>
      <c r="O34" s="825"/>
      <c r="P34" s="649" t="str">
        <f t="shared" si="33"/>
        <v>租税公課</v>
      </c>
      <c r="Q34" s="492"/>
      <c r="R34" s="499"/>
      <c r="S34" s="499"/>
      <c r="T34" s="499"/>
      <c r="U34" s="499"/>
      <c r="V34" s="499"/>
      <c r="W34" s="499"/>
      <c r="X34" s="499"/>
      <c r="Y34" s="499"/>
      <c r="Z34" s="498"/>
      <c r="AB34" s="55"/>
      <c r="AC34" s="649" t="str">
        <f t="shared" si="34"/>
        <v>租税公課</v>
      </c>
      <c r="AD34" s="492"/>
      <c r="AE34" s="499"/>
      <c r="AF34" s="499"/>
      <c r="AG34" s="499"/>
      <c r="AH34" s="499"/>
      <c r="AI34" s="499"/>
      <c r="AJ34" s="499"/>
      <c r="AK34" s="499"/>
      <c r="AL34" s="499"/>
      <c r="AM34" s="498"/>
      <c r="AO34" s="55"/>
      <c r="AP34" s="649" t="str">
        <f t="shared" si="35"/>
        <v>租税公課</v>
      </c>
      <c r="AQ34" s="492"/>
      <c r="AR34" s="499"/>
      <c r="AS34" s="499"/>
      <c r="AT34" s="499"/>
      <c r="AU34" s="499"/>
      <c r="AV34" s="499"/>
      <c r="AW34" s="499"/>
      <c r="AX34" s="499"/>
      <c r="AY34" s="499"/>
      <c r="AZ34" s="498"/>
      <c r="BB34" s="55"/>
      <c r="BC34" s="649" t="str">
        <f t="shared" si="36"/>
        <v>租税公課</v>
      </c>
      <c r="BD34" s="492"/>
      <c r="BE34" s="499"/>
      <c r="BF34" s="499"/>
      <c r="BG34" s="499"/>
      <c r="BH34" s="499"/>
      <c r="BI34" s="499"/>
      <c r="BJ34" s="499"/>
      <c r="BK34" s="499"/>
      <c r="BL34" s="499"/>
      <c r="BM34" s="498"/>
    </row>
    <row r="35" spans="2:66" ht="25.5" customHeight="1">
      <c r="B35" s="915"/>
      <c r="C35" s="54" t="s">
        <v>55</v>
      </c>
      <c r="D35" s="643">
        <f t="shared" si="23"/>
        <v>0</v>
      </c>
      <c r="E35" s="643">
        <f t="shared" si="24"/>
        <v>0</v>
      </c>
      <c r="F35" s="643">
        <f t="shared" si="25"/>
        <v>0</v>
      </c>
      <c r="G35" s="643">
        <f t="shared" si="26"/>
        <v>0</v>
      </c>
      <c r="H35" s="643">
        <f t="shared" si="27"/>
        <v>0</v>
      </c>
      <c r="I35" s="643">
        <f t="shared" si="28"/>
        <v>0</v>
      </c>
      <c r="J35" s="643">
        <f t="shared" si="29"/>
        <v>0</v>
      </c>
      <c r="K35" s="643">
        <f t="shared" si="30"/>
        <v>0</v>
      </c>
      <c r="L35" s="643">
        <f t="shared" si="31"/>
        <v>0</v>
      </c>
      <c r="M35" s="643">
        <f t="shared" si="32"/>
        <v>0</v>
      </c>
      <c r="O35" s="825"/>
      <c r="P35" s="54" t="s">
        <v>92</v>
      </c>
      <c r="Q35" s="492"/>
      <c r="R35" s="499"/>
      <c r="S35" s="499"/>
      <c r="T35" s="499"/>
      <c r="U35" s="499"/>
      <c r="V35" s="499"/>
      <c r="W35" s="499"/>
      <c r="X35" s="499"/>
      <c r="Y35" s="499"/>
      <c r="Z35" s="498"/>
      <c r="AA35" s="805"/>
      <c r="AB35" s="55"/>
      <c r="AC35" s="54" t="s">
        <v>92</v>
      </c>
      <c r="AD35" s="492"/>
      <c r="AE35" s="499"/>
      <c r="AF35" s="499"/>
      <c r="AG35" s="499"/>
      <c r="AH35" s="499"/>
      <c r="AI35" s="499"/>
      <c r="AJ35" s="499"/>
      <c r="AK35" s="499"/>
      <c r="AL35" s="499"/>
      <c r="AM35" s="498"/>
      <c r="AO35" s="55"/>
      <c r="AP35" s="54" t="s">
        <v>92</v>
      </c>
      <c r="AQ35" s="492"/>
      <c r="AR35" s="499"/>
      <c r="AS35" s="499"/>
      <c r="AT35" s="499"/>
      <c r="AU35" s="499"/>
      <c r="AV35" s="499"/>
      <c r="AW35" s="499"/>
      <c r="AX35" s="499"/>
      <c r="AY35" s="499"/>
      <c r="AZ35" s="498"/>
      <c r="BB35" s="55"/>
      <c r="BC35" s="54" t="s">
        <v>92</v>
      </c>
      <c r="BD35" s="492"/>
      <c r="BE35" s="499"/>
      <c r="BF35" s="499"/>
      <c r="BG35" s="499"/>
      <c r="BH35" s="499"/>
      <c r="BI35" s="499"/>
      <c r="BJ35" s="499"/>
      <c r="BK35" s="499"/>
      <c r="BL35" s="499"/>
      <c r="BM35" s="498"/>
    </row>
    <row r="36" spans="2:66" ht="25.5" customHeight="1" thickBot="1">
      <c r="B36" s="915"/>
      <c r="C36" s="54" t="s">
        <v>342</v>
      </c>
      <c r="D36" s="643">
        <f t="shared" si="23"/>
        <v>0</v>
      </c>
      <c r="E36" s="643">
        <f t="shared" si="24"/>
        <v>0</v>
      </c>
      <c r="F36" s="643">
        <f t="shared" si="25"/>
        <v>0</v>
      </c>
      <c r="G36" s="643">
        <f t="shared" si="26"/>
        <v>0</v>
      </c>
      <c r="H36" s="643">
        <f t="shared" si="27"/>
        <v>0</v>
      </c>
      <c r="I36" s="643">
        <f t="shared" si="28"/>
        <v>0</v>
      </c>
      <c r="J36" s="643">
        <f t="shared" si="29"/>
        <v>0</v>
      </c>
      <c r="K36" s="643">
        <f t="shared" si="30"/>
        <v>0</v>
      </c>
      <c r="L36" s="643">
        <f t="shared" si="31"/>
        <v>0</v>
      </c>
      <c r="M36" s="643">
        <f t="shared" si="32"/>
        <v>0</v>
      </c>
      <c r="O36" s="825"/>
      <c r="P36" s="803" t="s">
        <v>519</v>
      </c>
      <c r="Q36" s="299" t="e">
        <f t="shared" ref="Q36:Z36" si="37">SUM(Q17:Q35)</f>
        <v>#DIV/0!</v>
      </c>
      <c r="R36" s="299" t="e">
        <f t="shared" si="37"/>
        <v>#DIV/0!</v>
      </c>
      <c r="S36" s="299" t="e">
        <f t="shared" si="37"/>
        <v>#DIV/0!</v>
      </c>
      <c r="T36" s="299" t="e">
        <f t="shared" si="37"/>
        <v>#DIV/0!</v>
      </c>
      <c r="U36" s="299" t="e">
        <f t="shared" si="37"/>
        <v>#DIV/0!</v>
      </c>
      <c r="V36" s="299" t="e">
        <f t="shared" si="37"/>
        <v>#DIV/0!</v>
      </c>
      <c r="W36" s="299" t="e">
        <f t="shared" si="37"/>
        <v>#DIV/0!</v>
      </c>
      <c r="X36" s="299" t="e">
        <f t="shared" si="37"/>
        <v>#DIV/0!</v>
      </c>
      <c r="Y36" s="299" t="e">
        <f t="shared" si="37"/>
        <v>#DIV/0!</v>
      </c>
      <c r="Z36" s="311" t="e">
        <f t="shared" si="37"/>
        <v>#DIV/0!</v>
      </c>
      <c r="AB36" s="44"/>
      <c r="AC36" s="56" t="s">
        <v>107</v>
      </c>
      <c r="AD36" s="299" t="e">
        <f t="shared" ref="AD36:AM36" si="38">SUM(AD17:AD35)</f>
        <v>#DIV/0!</v>
      </c>
      <c r="AE36" s="299" t="e">
        <f t="shared" si="38"/>
        <v>#DIV/0!</v>
      </c>
      <c r="AF36" s="299" t="e">
        <f t="shared" si="38"/>
        <v>#DIV/0!</v>
      </c>
      <c r="AG36" s="299" t="e">
        <f t="shared" si="38"/>
        <v>#DIV/0!</v>
      </c>
      <c r="AH36" s="299" t="e">
        <f t="shared" si="38"/>
        <v>#DIV/0!</v>
      </c>
      <c r="AI36" s="299" t="e">
        <f t="shared" si="38"/>
        <v>#DIV/0!</v>
      </c>
      <c r="AJ36" s="299" t="e">
        <f t="shared" si="38"/>
        <v>#DIV/0!</v>
      </c>
      <c r="AK36" s="299" t="e">
        <f t="shared" si="38"/>
        <v>#DIV/0!</v>
      </c>
      <c r="AL36" s="299" t="e">
        <f t="shared" si="38"/>
        <v>#DIV/0!</v>
      </c>
      <c r="AM36" s="311" t="e">
        <f t="shared" si="38"/>
        <v>#DIV/0!</v>
      </c>
      <c r="AN36" s="819"/>
      <c r="AO36" s="44"/>
      <c r="AP36" s="56" t="s">
        <v>107</v>
      </c>
      <c r="AQ36" s="299" t="e">
        <f t="shared" ref="AQ36:AZ36" si="39">SUM(AQ17:AQ35)</f>
        <v>#DIV/0!</v>
      </c>
      <c r="AR36" s="299" t="e">
        <f t="shared" si="39"/>
        <v>#DIV/0!</v>
      </c>
      <c r="AS36" s="299" t="e">
        <f t="shared" si="39"/>
        <v>#DIV/0!</v>
      </c>
      <c r="AT36" s="299" t="e">
        <f t="shared" si="39"/>
        <v>#DIV/0!</v>
      </c>
      <c r="AU36" s="299" t="e">
        <f t="shared" si="39"/>
        <v>#DIV/0!</v>
      </c>
      <c r="AV36" s="299" t="e">
        <f t="shared" si="39"/>
        <v>#DIV/0!</v>
      </c>
      <c r="AW36" s="299" t="e">
        <f t="shared" si="39"/>
        <v>#DIV/0!</v>
      </c>
      <c r="AX36" s="299" t="e">
        <f t="shared" si="39"/>
        <v>#DIV/0!</v>
      </c>
      <c r="AY36" s="299" t="e">
        <f t="shared" si="39"/>
        <v>#DIV/0!</v>
      </c>
      <c r="AZ36" s="311" t="e">
        <f t="shared" si="39"/>
        <v>#DIV/0!</v>
      </c>
      <c r="BA36" s="805"/>
      <c r="BB36" s="44"/>
      <c r="BC36" s="56" t="s">
        <v>107</v>
      </c>
      <c r="BD36" s="299" t="e">
        <f t="shared" ref="BD36:BM36" si="40">SUM(BD17:BD35)</f>
        <v>#DIV/0!</v>
      </c>
      <c r="BE36" s="299" t="e">
        <f t="shared" si="40"/>
        <v>#DIV/0!</v>
      </c>
      <c r="BF36" s="299" t="e">
        <f t="shared" si="40"/>
        <v>#DIV/0!</v>
      </c>
      <c r="BG36" s="299" t="e">
        <f t="shared" si="40"/>
        <v>#DIV/0!</v>
      </c>
      <c r="BH36" s="299" t="e">
        <f t="shared" si="40"/>
        <v>#DIV/0!</v>
      </c>
      <c r="BI36" s="299" t="e">
        <f t="shared" si="40"/>
        <v>#DIV/0!</v>
      </c>
      <c r="BJ36" s="299" t="e">
        <f t="shared" si="40"/>
        <v>#DIV/0!</v>
      </c>
      <c r="BK36" s="299" t="e">
        <f t="shared" si="40"/>
        <v>#DIV/0!</v>
      </c>
      <c r="BL36" s="299" t="e">
        <f t="shared" si="40"/>
        <v>#DIV/0!</v>
      </c>
      <c r="BM36" s="311" t="e">
        <f t="shared" si="40"/>
        <v>#DIV/0!</v>
      </c>
      <c r="BN36" s="819"/>
    </row>
    <row r="37" spans="2:66" ht="25.5" customHeight="1" thickTop="1">
      <c r="B37" s="915"/>
      <c r="C37" s="54" t="s">
        <v>600</v>
      </c>
      <c r="D37" s="919"/>
      <c r="E37" s="919"/>
      <c r="F37" s="919"/>
      <c r="G37" s="919"/>
      <c r="H37" s="919"/>
      <c r="I37" s="919"/>
      <c r="J37" s="919"/>
      <c r="K37" s="919"/>
      <c r="L37" s="919"/>
      <c r="M37" s="919"/>
      <c r="N37" s="844"/>
      <c r="O37" s="825"/>
      <c r="P37" s="801" t="s">
        <v>536</v>
      </c>
      <c r="Q37" s="806"/>
      <c r="R37" s="806"/>
      <c r="S37" s="806"/>
      <c r="T37" s="806"/>
      <c r="U37" s="806"/>
      <c r="V37" s="806"/>
      <c r="W37" s="806"/>
      <c r="X37" s="806"/>
      <c r="Y37" s="806"/>
      <c r="Z37" s="807"/>
      <c r="AA37" s="805"/>
      <c r="AB37" s="55"/>
      <c r="AC37" s="801" t="s">
        <v>536</v>
      </c>
      <c r="AD37" s="806"/>
      <c r="AE37" s="806"/>
      <c r="AF37" s="806"/>
      <c r="AG37" s="806"/>
      <c r="AH37" s="806"/>
      <c r="AI37" s="806"/>
      <c r="AJ37" s="806"/>
      <c r="AK37" s="806"/>
      <c r="AL37" s="806"/>
      <c r="AM37" s="807"/>
      <c r="AN37" s="805"/>
      <c r="AO37" s="55"/>
      <c r="AP37" s="801" t="s">
        <v>536</v>
      </c>
      <c r="AQ37" s="806"/>
      <c r="AR37" s="806"/>
      <c r="AS37" s="806"/>
      <c r="AT37" s="806"/>
      <c r="AU37" s="806"/>
      <c r="AV37" s="806"/>
      <c r="AW37" s="806"/>
      <c r="AX37" s="806"/>
      <c r="AY37" s="806"/>
      <c r="AZ37" s="807"/>
      <c r="BB37" s="55"/>
      <c r="BC37" s="925" t="s">
        <v>536</v>
      </c>
      <c r="BD37" s="806"/>
      <c r="BE37" s="806"/>
      <c r="BF37" s="806"/>
      <c r="BG37" s="806"/>
      <c r="BH37" s="806"/>
      <c r="BI37" s="806"/>
      <c r="BJ37" s="806"/>
      <c r="BK37" s="806"/>
      <c r="BL37" s="806"/>
      <c r="BM37" s="807"/>
      <c r="BN37" s="819"/>
    </row>
    <row r="38" spans="2:66" ht="25.5" customHeight="1">
      <c r="B38" s="915"/>
      <c r="C38" s="54" t="s">
        <v>338</v>
      </c>
      <c r="D38" s="643">
        <f t="shared" ref="D38:M38" si="41">SUM(Q35,AD35,AQ35,BD35)</f>
        <v>0</v>
      </c>
      <c r="E38" s="643">
        <f t="shared" si="41"/>
        <v>0</v>
      </c>
      <c r="F38" s="643">
        <f t="shared" si="41"/>
        <v>0</v>
      </c>
      <c r="G38" s="643">
        <f t="shared" si="41"/>
        <v>0</v>
      </c>
      <c r="H38" s="643">
        <f t="shared" si="41"/>
        <v>0</v>
      </c>
      <c r="I38" s="643">
        <f t="shared" si="41"/>
        <v>0</v>
      </c>
      <c r="J38" s="643">
        <f t="shared" si="41"/>
        <v>0</v>
      </c>
      <c r="K38" s="643">
        <f t="shared" si="41"/>
        <v>0</v>
      </c>
      <c r="L38" s="643">
        <f t="shared" si="41"/>
        <v>0</v>
      </c>
      <c r="M38" s="643">
        <f t="shared" si="41"/>
        <v>0</v>
      </c>
      <c r="O38" s="825"/>
      <c r="P38" s="826" t="s">
        <v>537</v>
      </c>
      <c r="Q38" s="488"/>
      <c r="R38" s="651">
        <f t="shared" ref="R38:Z38" si="42">Q39</f>
        <v>0</v>
      </c>
      <c r="S38" s="651">
        <f t="shared" si="42"/>
        <v>0</v>
      </c>
      <c r="T38" s="642">
        <f t="shared" si="42"/>
        <v>0</v>
      </c>
      <c r="U38" s="642">
        <f t="shared" si="42"/>
        <v>0</v>
      </c>
      <c r="V38" s="642">
        <f t="shared" si="42"/>
        <v>0</v>
      </c>
      <c r="W38" s="651">
        <f t="shared" si="42"/>
        <v>0</v>
      </c>
      <c r="X38" s="651">
        <f t="shared" si="42"/>
        <v>0</v>
      </c>
      <c r="Y38" s="642">
        <f t="shared" si="42"/>
        <v>0</v>
      </c>
      <c r="Z38" s="828">
        <f t="shared" si="42"/>
        <v>0</v>
      </c>
      <c r="AB38" s="55"/>
      <c r="AC38" s="826" t="s">
        <v>537</v>
      </c>
      <c r="AD38" s="488"/>
      <c r="AE38" s="488"/>
      <c r="AF38" s="488"/>
      <c r="AG38" s="492"/>
      <c r="AH38" s="492"/>
      <c r="AI38" s="492"/>
      <c r="AJ38" s="492"/>
      <c r="AK38" s="488"/>
      <c r="AL38" s="488"/>
      <c r="AM38" s="493"/>
      <c r="AO38" s="55"/>
      <c r="AP38" s="826" t="s">
        <v>537</v>
      </c>
      <c r="AQ38" s="488"/>
      <c r="AR38" s="488"/>
      <c r="AS38" s="488"/>
      <c r="AT38" s="492"/>
      <c r="AU38" s="492"/>
      <c r="AV38" s="492"/>
      <c r="AW38" s="492"/>
      <c r="AX38" s="488"/>
      <c r="AY38" s="488"/>
      <c r="AZ38" s="493"/>
      <c r="BB38" s="55"/>
      <c r="BC38" s="926" t="s">
        <v>537</v>
      </c>
      <c r="BD38" s="488"/>
      <c r="BE38" s="488"/>
      <c r="BF38" s="488"/>
      <c r="BG38" s="492"/>
      <c r="BH38" s="492"/>
      <c r="BI38" s="492"/>
      <c r="BJ38" s="492"/>
      <c r="BK38" s="488"/>
      <c r="BL38" s="488"/>
      <c r="BM38" s="493"/>
    </row>
    <row r="39" spans="2:66" ht="25.5" customHeight="1" thickBot="1">
      <c r="B39" s="915"/>
      <c r="C39" s="56" t="s">
        <v>519</v>
      </c>
      <c r="D39" s="299" t="e">
        <f t="shared" ref="D39:M39" si="43">SUM(D19:D38)</f>
        <v>#DIV/0!</v>
      </c>
      <c r="E39" s="299" t="e">
        <f t="shared" si="43"/>
        <v>#DIV/0!</v>
      </c>
      <c r="F39" s="299" t="e">
        <f t="shared" si="43"/>
        <v>#DIV/0!</v>
      </c>
      <c r="G39" s="299" t="e">
        <f t="shared" si="43"/>
        <v>#DIV/0!</v>
      </c>
      <c r="H39" s="299" t="e">
        <f t="shared" si="43"/>
        <v>#DIV/0!</v>
      </c>
      <c r="I39" s="299" t="e">
        <f t="shared" si="43"/>
        <v>#DIV/0!</v>
      </c>
      <c r="J39" s="299" t="e">
        <f t="shared" si="43"/>
        <v>#DIV/0!</v>
      </c>
      <c r="K39" s="299" t="e">
        <f t="shared" si="43"/>
        <v>#DIV/0!</v>
      </c>
      <c r="L39" s="299" t="e">
        <f t="shared" si="43"/>
        <v>#DIV/0!</v>
      </c>
      <c r="M39" s="299" t="e">
        <f t="shared" si="43"/>
        <v>#DIV/0!</v>
      </c>
      <c r="O39" s="44"/>
      <c r="P39" s="829" t="s">
        <v>538</v>
      </c>
      <c r="Q39" s="492"/>
      <c r="R39" s="492"/>
      <c r="S39" s="492"/>
      <c r="T39" s="488"/>
      <c r="U39" s="488"/>
      <c r="V39" s="488"/>
      <c r="W39" s="492"/>
      <c r="X39" s="492"/>
      <c r="Y39" s="488"/>
      <c r="Z39" s="493"/>
      <c r="AB39" s="55"/>
      <c r="AC39" s="829" t="s">
        <v>538</v>
      </c>
      <c r="AD39" s="492"/>
      <c r="AE39" s="492"/>
      <c r="AF39" s="492"/>
      <c r="AG39" s="488"/>
      <c r="AH39" s="488"/>
      <c r="AI39" s="488"/>
      <c r="AJ39" s="488"/>
      <c r="AK39" s="492"/>
      <c r="AL39" s="492"/>
      <c r="AM39" s="827"/>
      <c r="AO39" s="55"/>
      <c r="AP39" s="829" t="s">
        <v>538</v>
      </c>
      <c r="AQ39" s="492"/>
      <c r="AR39" s="492"/>
      <c r="AS39" s="492"/>
      <c r="AT39" s="488"/>
      <c r="AU39" s="488"/>
      <c r="AV39" s="488"/>
      <c r="AW39" s="488"/>
      <c r="AX39" s="492"/>
      <c r="AY39" s="492"/>
      <c r="AZ39" s="827"/>
      <c r="BB39" s="55"/>
      <c r="BC39" s="927" t="s">
        <v>538</v>
      </c>
      <c r="BD39" s="492"/>
      <c r="BE39" s="492"/>
      <c r="BF39" s="492"/>
      <c r="BG39" s="488"/>
      <c r="BH39" s="488"/>
      <c r="BI39" s="488"/>
      <c r="BJ39" s="488"/>
      <c r="BK39" s="492"/>
      <c r="BL39" s="492"/>
      <c r="BM39" s="827"/>
    </row>
    <row r="40" spans="2:66" ht="25.5" customHeight="1" thickTop="1" thickBot="1">
      <c r="B40" s="915"/>
      <c r="C40" s="801" t="s">
        <v>536</v>
      </c>
      <c r="D40" s="303">
        <f t="shared" ref="D40:M42" si="44">SUM(Q37,AD37)</f>
        <v>0</v>
      </c>
      <c r="E40" s="303">
        <f t="shared" si="44"/>
        <v>0</v>
      </c>
      <c r="F40" s="303">
        <f t="shared" si="44"/>
        <v>0</v>
      </c>
      <c r="G40" s="303">
        <f t="shared" si="44"/>
        <v>0</v>
      </c>
      <c r="H40" s="303">
        <f t="shared" si="44"/>
        <v>0</v>
      </c>
      <c r="I40" s="303">
        <f t="shared" si="44"/>
        <v>0</v>
      </c>
      <c r="J40" s="303">
        <f t="shared" si="44"/>
        <v>0</v>
      </c>
      <c r="K40" s="303">
        <f t="shared" si="44"/>
        <v>0</v>
      </c>
      <c r="L40" s="303">
        <f t="shared" si="44"/>
        <v>0</v>
      </c>
      <c r="M40" s="303">
        <f t="shared" si="44"/>
        <v>0</v>
      </c>
      <c r="O40" s="830"/>
      <c r="P40" s="800" t="s">
        <v>603</v>
      </c>
      <c r="Q40" s="802" t="e">
        <f t="shared" ref="Q40:Z40" si="45">Q36-Q37+Q38-Q39</f>
        <v>#DIV/0!</v>
      </c>
      <c r="R40" s="802" t="e">
        <f t="shared" si="45"/>
        <v>#DIV/0!</v>
      </c>
      <c r="S40" s="802" t="e">
        <f t="shared" si="45"/>
        <v>#DIV/0!</v>
      </c>
      <c r="T40" s="802" t="e">
        <f t="shared" si="45"/>
        <v>#DIV/0!</v>
      </c>
      <c r="U40" s="802" t="e">
        <f t="shared" si="45"/>
        <v>#DIV/0!</v>
      </c>
      <c r="V40" s="802" t="e">
        <f t="shared" si="45"/>
        <v>#DIV/0!</v>
      </c>
      <c r="W40" s="802" t="e">
        <f t="shared" si="45"/>
        <v>#DIV/0!</v>
      </c>
      <c r="X40" s="802" t="e">
        <f t="shared" si="45"/>
        <v>#DIV/0!</v>
      </c>
      <c r="Y40" s="802" t="e">
        <f t="shared" si="45"/>
        <v>#DIV/0!</v>
      </c>
      <c r="Z40" s="802" t="e">
        <f t="shared" si="45"/>
        <v>#DIV/0!</v>
      </c>
      <c r="AB40" s="924"/>
      <c r="AC40" s="800" t="s">
        <v>603</v>
      </c>
      <c r="AD40" s="802" t="e">
        <f t="shared" ref="AD40:AM40" si="46">AD36-AD37</f>
        <v>#DIV/0!</v>
      </c>
      <c r="AE40" s="802" t="e">
        <f t="shared" si="46"/>
        <v>#DIV/0!</v>
      </c>
      <c r="AF40" s="802" t="e">
        <f t="shared" si="46"/>
        <v>#DIV/0!</v>
      </c>
      <c r="AG40" s="802" t="e">
        <f t="shared" si="46"/>
        <v>#DIV/0!</v>
      </c>
      <c r="AH40" s="802" t="e">
        <f t="shared" si="46"/>
        <v>#DIV/0!</v>
      </c>
      <c r="AI40" s="802" t="e">
        <f t="shared" si="46"/>
        <v>#DIV/0!</v>
      </c>
      <c r="AJ40" s="802" t="e">
        <f t="shared" si="46"/>
        <v>#DIV/0!</v>
      </c>
      <c r="AK40" s="802" t="e">
        <f t="shared" si="46"/>
        <v>#DIV/0!</v>
      </c>
      <c r="AL40" s="802" t="e">
        <f t="shared" si="46"/>
        <v>#DIV/0!</v>
      </c>
      <c r="AM40" s="802" t="e">
        <f t="shared" si="46"/>
        <v>#DIV/0!</v>
      </c>
      <c r="AO40" s="846"/>
      <c r="AP40" s="800" t="s">
        <v>603</v>
      </c>
      <c r="AQ40" s="802" t="e">
        <f t="shared" ref="AQ40:AZ40" si="47">AQ36-AQ37</f>
        <v>#DIV/0!</v>
      </c>
      <c r="AR40" s="802" t="e">
        <f t="shared" si="47"/>
        <v>#DIV/0!</v>
      </c>
      <c r="AS40" s="802" t="e">
        <f t="shared" si="47"/>
        <v>#DIV/0!</v>
      </c>
      <c r="AT40" s="802" t="e">
        <f t="shared" si="47"/>
        <v>#DIV/0!</v>
      </c>
      <c r="AU40" s="802" t="e">
        <f t="shared" si="47"/>
        <v>#DIV/0!</v>
      </c>
      <c r="AV40" s="802" t="e">
        <f t="shared" si="47"/>
        <v>#DIV/0!</v>
      </c>
      <c r="AW40" s="802" t="e">
        <f t="shared" si="47"/>
        <v>#DIV/0!</v>
      </c>
      <c r="AX40" s="802" t="e">
        <f t="shared" si="47"/>
        <v>#DIV/0!</v>
      </c>
      <c r="AY40" s="802" t="e">
        <f t="shared" si="47"/>
        <v>#DIV/0!</v>
      </c>
      <c r="AZ40" s="802" t="e">
        <f t="shared" si="47"/>
        <v>#DIV/0!</v>
      </c>
      <c r="BB40" s="846"/>
      <c r="BC40" s="928" t="s">
        <v>603</v>
      </c>
      <c r="BD40" s="802" t="e">
        <f t="shared" ref="BD40:BM40" si="48">BD36-BD37</f>
        <v>#DIV/0!</v>
      </c>
      <c r="BE40" s="802" t="e">
        <f t="shared" si="48"/>
        <v>#DIV/0!</v>
      </c>
      <c r="BF40" s="802" t="e">
        <f t="shared" si="48"/>
        <v>#DIV/0!</v>
      </c>
      <c r="BG40" s="802" t="e">
        <f t="shared" si="48"/>
        <v>#DIV/0!</v>
      </c>
      <c r="BH40" s="802" t="e">
        <f t="shared" si="48"/>
        <v>#DIV/0!</v>
      </c>
      <c r="BI40" s="802" t="e">
        <f t="shared" si="48"/>
        <v>#DIV/0!</v>
      </c>
      <c r="BJ40" s="802" t="e">
        <f t="shared" si="48"/>
        <v>#DIV/0!</v>
      </c>
      <c r="BK40" s="802" t="e">
        <f t="shared" si="48"/>
        <v>#DIV/0!</v>
      </c>
      <c r="BL40" s="802" t="e">
        <f t="shared" si="48"/>
        <v>#DIV/0!</v>
      </c>
      <c r="BM40" s="836" t="e">
        <f t="shared" si="48"/>
        <v>#DIV/0!</v>
      </c>
    </row>
    <row r="41" spans="2:66" ht="27" customHeight="1" thickTop="1">
      <c r="B41" s="915"/>
      <c r="C41" s="826" t="s">
        <v>537</v>
      </c>
      <c r="D41" s="651">
        <f t="shared" si="44"/>
        <v>0</v>
      </c>
      <c r="E41" s="651">
        <f t="shared" si="44"/>
        <v>0</v>
      </c>
      <c r="F41" s="651">
        <f t="shared" si="44"/>
        <v>0</v>
      </c>
      <c r="G41" s="642">
        <f t="shared" si="44"/>
        <v>0</v>
      </c>
      <c r="H41" s="642">
        <f t="shared" si="44"/>
        <v>0</v>
      </c>
      <c r="I41" s="642">
        <f t="shared" si="44"/>
        <v>0</v>
      </c>
      <c r="J41" s="651">
        <f t="shared" si="44"/>
        <v>0</v>
      </c>
      <c r="K41" s="651">
        <f t="shared" si="44"/>
        <v>0</v>
      </c>
      <c r="L41" s="642">
        <f t="shared" si="44"/>
        <v>0</v>
      </c>
      <c r="M41" s="847">
        <f t="shared" si="44"/>
        <v>0</v>
      </c>
      <c r="O41" s="301" t="s">
        <v>106</v>
      </c>
      <c r="P41" s="302"/>
      <c r="Q41" s="303" t="e">
        <f t="shared" ref="Q41:Z41" si="49">Q16-Q40</f>
        <v>#DIV/0!</v>
      </c>
      <c r="R41" s="303" t="e">
        <f t="shared" si="49"/>
        <v>#DIV/0!</v>
      </c>
      <c r="S41" s="303" t="e">
        <f t="shared" si="49"/>
        <v>#DIV/0!</v>
      </c>
      <c r="T41" s="303" t="e">
        <f t="shared" si="49"/>
        <v>#DIV/0!</v>
      </c>
      <c r="U41" s="303" t="e">
        <f t="shared" si="49"/>
        <v>#DIV/0!</v>
      </c>
      <c r="V41" s="303" t="e">
        <f t="shared" si="49"/>
        <v>#DIV/0!</v>
      </c>
      <c r="W41" s="303" t="e">
        <f t="shared" si="49"/>
        <v>#DIV/0!</v>
      </c>
      <c r="X41" s="303" t="e">
        <f t="shared" si="49"/>
        <v>#DIV/0!</v>
      </c>
      <c r="Y41" s="303" t="e">
        <f t="shared" si="49"/>
        <v>#DIV/0!</v>
      </c>
      <c r="Z41" s="314" t="e">
        <f t="shared" si="49"/>
        <v>#DIV/0!</v>
      </c>
      <c r="AB41" s="301" t="s">
        <v>106</v>
      </c>
      <c r="AC41" s="302"/>
      <c r="AD41" s="303" t="e">
        <f t="shared" ref="AD41:AM41" si="50">AD16-AD40</f>
        <v>#DIV/0!</v>
      </c>
      <c r="AE41" s="303" t="e">
        <f t="shared" si="50"/>
        <v>#DIV/0!</v>
      </c>
      <c r="AF41" s="303" t="e">
        <f t="shared" si="50"/>
        <v>#DIV/0!</v>
      </c>
      <c r="AG41" s="303" t="e">
        <f t="shared" si="50"/>
        <v>#DIV/0!</v>
      </c>
      <c r="AH41" s="303" t="e">
        <f t="shared" si="50"/>
        <v>#DIV/0!</v>
      </c>
      <c r="AI41" s="303" t="e">
        <f t="shared" si="50"/>
        <v>#DIV/0!</v>
      </c>
      <c r="AJ41" s="303" t="e">
        <f t="shared" si="50"/>
        <v>#DIV/0!</v>
      </c>
      <c r="AK41" s="303" t="e">
        <f t="shared" si="50"/>
        <v>#DIV/0!</v>
      </c>
      <c r="AL41" s="303" t="e">
        <f t="shared" si="50"/>
        <v>#DIV/0!</v>
      </c>
      <c r="AM41" s="314" t="e">
        <f t="shared" si="50"/>
        <v>#DIV/0!</v>
      </c>
      <c r="AO41" s="301" t="s">
        <v>106</v>
      </c>
      <c r="AP41" s="302"/>
      <c r="AQ41" s="303" t="e">
        <f t="shared" ref="AQ41:AZ41" si="51">AQ16-AQ40</f>
        <v>#DIV/0!</v>
      </c>
      <c r="AR41" s="303" t="e">
        <f t="shared" si="51"/>
        <v>#DIV/0!</v>
      </c>
      <c r="AS41" s="303" t="e">
        <f t="shared" si="51"/>
        <v>#DIV/0!</v>
      </c>
      <c r="AT41" s="303" t="e">
        <f t="shared" si="51"/>
        <v>#DIV/0!</v>
      </c>
      <c r="AU41" s="303" t="e">
        <f t="shared" si="51"/>
        <v>#DIV/0!</v>
      </c>
      <c r="AV41" s="303" t="e">
        <f t="shared" si="51"/>
        <v>#DIV/0!</v>
      </c>
      <c r="AW41" s="303" t="e">
        <f t="shared" si="51"/>
        <v>#DIV/0!</v>
      </c>
      <c r="AX41" s="303" t="e">
        <f t="shared" si="51"/>
        <v>#DIV/0!</v>
      </c>
      <c r="AY41" s="303" t="e">
        <f t="shared" si="51"/>
        <v>#DIV/0!</v>
      </c>
      <c r="AZ41" s="314" t="e">
        <f t="shared" si="51"/>
        <v>#DIV/0!</v>
      </c>
      <c r="BB41" s="301" t="s">
        <v>106</v>
      </c>
      <c r="BC41" s="302"/>
      <c r="BD41" s="303" t="e">
        <f t="shared" ref="BD41:BM41" si="52">BD16-BD40</f>
        <v>#DIV/0!</v>
      </c>
      <c r="BE41" s="303" t="e">
        <f t="shared" si="52"/>
        <v>#DIV/0!</v>
      </c>
      <c r="BF41" s="303" t="e">
        <f t="shared" si="52"/>
        <v>#DIV/0!</v>
      </c>
      <c r="BG41" s="303" t="e">
        <f t="shared" si="52"/>
        <v>#DIV/0!</v>
      </c>
      <c r="BH41" s="303" t="e">
        <f t="shared" si="52"/>
        <v>#DIV/0!</v>
      </c>
      <c r="BI41" s="303" t="e">
        <f t="shared" si="52"/>
        <v>#DIV/0!</v>
      </c>
      <c r="BJ41" s="303" t="e">
        <f t="shared" si="52"/>
        <v>#DIV/0!</v>
      </c>
      <c r="BK41" s="303" t="e">
        <f t="shared" si="52"/>
        <v>#DIV/0!</v>
      </c>
      <c r="BL41" s="303" t="e">
        <f t="shared" si="52"/>
        <v>#DIV/0!</v>
      </c>
      <c r="BM41" s="314" t="e">
        <f t="shared" si="52"/>
        <v>#DIV/0!</v>
      </c>
    </row>
    <row r="42" spans="2:66" ht="23.25" customHeight="1">
      <c r="B42" s="58"/>
      <c r="C42" s="829" t="s">
        <v>538</v>
      </c>
      <c r="D42" s="642">
        <f t="shared" si="44"/>
        <v>0</v>
      </c>
      <c r="E42" s="642">
        <f t="shared" si="44"/>
        <v>0</v>
      </c>
      <c r="F42" s="642">
        <f t="shared" si="44"/>
        <v>0</v>
      </c>
      <c r="G42" s="651">
        <f t="shared" si="44"/>
        <v>0</v>
      </c>
      <c r="H42" s="651">
        <f t="shared" si="44"/>
        <v>0</v>
      </c>
      <c r="I42" s="642">
        <f t="shared" si="44"/>
        <v>0</v>
      </c>
      <c r="J42" s="642">
        <f t="shared" si="44"/>
        <v>0</v>
      </c>
      <c r="K42" s="642">
        <f t="shared" si="44"/>
        <v>0</v>
      </c>
      <c r="L42" s="642">
        <f t="shared" si="44"/>
        <v>0</v>
      </c>
      <c r="M42" s="642">
        <f t="shared" si="44"/>
        <v>0</v>
      </c>
      <c r="O42" s="306" t="s">
        <v>126</v>
      </c>
      <c r="P42" s="307"/>
      <c r="Q42" s="312" t="e">
        <f t="shared" ref="Q42:Z42" si="53">Q41/Q16</f>
        <v>#DIV/0!</v>
      </c>
      <c r="R42" s="312" t="e">
        <f t="shared" si="53"/>
        <v>#DIV/0!</v>
      </c>
      <c r="S42" s="312" t="e">
        <f t="shared" si="53"/>
        <v>#DIV/0!</v>
      </c>
      <c r="T42" s="312" t="e">
        <f t="shared" si="53"/>
        <v>#DIV/0!</v>
      </c>
      <c r="U42" s="312" t="e">
        <f t="shared" si="53"/>
        <v>#DIV/0!</v>
      </c>
      <c r="V42" s="312" t="e">
        <f t="shared" si="53"/>
        <v>#DIV/0!</v>
      </c>
      <c r="W42" s="312" t="e">
        <f t="shared" si="53"/>
        <v>#DIV/0!</v>
      </c>
      <c r="X42" s="312" t="e">
        <f t="shared" si="53"/>
        <v>#DIV/0!</v>
      </c>
      <c r="Y42" s="312" t="e">
        <f t="shared" si="53"/>
        <v>#DIV/0!</v>
      </c>
      <c r="Z42" s="315" t="e">
        <f t="shared" si="53"/>
        <v>#DIV/0!</v>
      </c>
      <c r="AB42" s="306" t="s">
        <v>126</v>
      </c>
      <c r="AC42" s="307"/>
      <c r="AD42" s="312" t="e">
        <f t="shared" ref="AD42:AM42" si="54">AD41/AD16</f>
        <v>#DIV/0!</v>
      </c>
      <c r="AE42" s="312" t="e">
        <f t="shared" si="54"/>
        <v>#DIV/0!</v>
      </c>
      <c r="AF42" s="312" t="e">
        <f t="shared" si="54"/>
        <v>#DIV/0!</v>
      </c>
      <c r="AG42" s="312" t="e">
        <f t="shared" si="54"/>
        <v>#DIV/0!</v>
      </c>
      <c r="AH42" s="312" t="e">
        <f t="shared" si="54"/>
        <v>#DIV/0!</v>
      </c>
      <c r="AI42" s="312" t="e">
        <f t="shared" si="54"/>
        <v>#DIV/0!</v>
      </c>
      <c r="AJ42" s="312" t="e">
        <f t="shared" si="54"/>
        <v>#DIV/0!</v>
      </c>
      <c r="AK42" s="312" t="e">
        <f t="shared" si="54"/>
        <v>#DIV/0!</v>
      </c>
      <c r="AL42" s="312" t="e">
        <f t="shared" si="54"/>
        <v>#DIV/0!</v>
      </c>
      <c r="AM42" s="315" t="e">
        <f t="shared" si="54"/>
        <v>#DIV/0!</v>
      </c>
      <c r="AO42" s="306" t="s">
        <v>126</v>
      </c>
      <c r="AP42" s="307"/>
      <c r="AQ42" s="312" t="e">
        <f t="shared" ref="AQ42:AZ42" si="55">AQ41/AQ16</f>
        <v>#DIV/0!</v>
      </c>
      <c r="AR42" s="312" t="e">
        <f t="shared" si="55"/>
        <v>#DIV/0!</v>
      </c>
      <c r="AS42" s="312" t="e">
        <f t="shared" si="55"/>
        <v>#DIV/0!</v>
      </c>
      <c r="AT42" s="312" t="e">
        <f t="shared" si="55"/>
        <v>#DIV/0!</v>
      </c>
      <c r="AU42" s="312" t="e">
        <f t="shared" si="55"/>
        <v>#DIV/0!</v>
      </c>
      <c r="AV42" s="312" t="e">
        <f t="shared" si="55"/>
        <v>#DIV/0!</v>
      </c>
      <c r="AW42" s="312" t="e">
        <f t="shared" si="55"/>
        <v>#DIV/0!</v>
      </c>
      <c r="AX42" s="312" t="e">
        <f t="shared" si="55"/>
        <v>#DIV/0!</v>
      </c>
      <c r="AY42" s="312" t="e">
        <f t="shared" si="55"/>
        <v>#DIV/0!</v>
      </c>
      <c r="AZ42" s="315" t="e">
        <f t="shared" si="55"/>
        <v>#DIV/0!</v>
      </c>
      <c r="BB42" s="306" t="s">
        <v>126</v>
      </c>
      <c r="BC42" s="307"/>
      <c r="BD42" s="312" t="e">
        <f t="shared" ref="BD42:BM42" si="56">BD41/BD16</f>
        <v>#DIV/0!</v>
      </c>
      <c r="BE42" s="312" t="e">
        <f t="shared" si="56"/>
        <v>#DIV/0!</v>
      </c>
      <c r="BF42" s="312" t="e">
        <f t="shared" si="56"/>
        <v>#DIV/0!</v>
      </c>
      <c r="BG42" s="312" t="e">
        <f t="shared" si="56"/>
        <v>#DIV/0!</v>
      </c>
      <c r="BH42" s="312" t="e">
        <f t="shared" si="56"/>
        <v>#DIV/0!</v>
      </c>
      <c r="BI42" s="312" t="e">
        <f t="shared" si="56"/>
        <v>#DIV/0!</v>
      </c>
      <c r="BJ42" s="312" t="e">
        <f t="shared" si="56"/>
        <v>#DIV/0!</v>
      </c>
      <c r="BK42" s="312" t="e">
        <f t="shared" si="56"/>
        <v>#DIV/0!</v>
      </c>
      <c r="BL42" s="312" t="e">
        <f t="shared" si="56"/>
        <v>#DIV/0!</v>
      </c>
      <c r="BM42" s="315" t="e">
        <f t="shared" si="56"/>
        <v>#DIV/0!</v>
      </c>
    </row>
    <row r="43" spans="2:66" ht="25.5" customHeight="1" thickBot="1">
      <c r="B43" s="846"/>
      <c r="C43" s="800" t="s">
        <v>603</v>
      </c>
      <c r="D43" s="651" t="e">
        <f t="shared" ref="D43:M43" si="57">D39-D40</f>
        <v>#DIV/0!</v>
      </c>
      <c r="E43" s="651" t="e">
        <f t="shared" si="57"/>
        <v>#DIV/0!</v>
      </c>
      <c r="F43" s="651" t="e">
        <f t="shared" si="57"/>
        <v>#DIV/0!</v>
      </c>
      <c r="G43" s="802" t="e">
        <f t="shared" si="57"/>
        <v>#DIV/0!</v>
      </c>
      <c r="H43" s="802" t="e">
        <f t="shared" si="57"/>
        <v>#DIV/0!</v>
      </c>
      <c r="I43" s="651" t="e">
        <f t="shared" si="57"/>
        <v>#DIV/0!</v>
      </c>
      <c r="J43" s="651" t="e">
        <f t="shared" si="57"/>
        <v>#DIV/0!</v>
      </c>
      <c r="K43" s="651" t="e">
        <f t="shared" si="57"/>
        <v>#DIV/0!</v>
      </c>
      <c r="L43" s="651" t="e">
        <f t="shared" si="57"/>
        <v>#DIV/0!</v>
      </c>
      <c r="M43" s="651" t="e">
        <f t="shared" si="57"/>
        <v>#DIV/0!</v>
      </c>
      <c r="O43" s="308" t="s">
        <v>320</v>
      </c>
      <c r="P43" s="309"/>
      <c r="Q43" s="496"/>
      <c r="R43" s="496"/>
      <c r="S43" s="496"/>
      <c r="T43" s="496"/>
      <c r="U43" s="496"/>
      <c r="V43" s="496"/>
      <c r="W43" s="496"/>
      <c r="X43" s="496"/>
      <c r="Y43" s="496"/>
      <c r="Z43" s="497"/>
      <c r="AB43" s="308" t="s">
        <v>320</v>
      </c>
      <c r="AC43" s="309"/>
      <c r="AD43" s="496"/>
      <c r="AE43" s="496"/>
      <c r="AF43" s="496"/>
      <c r="AG43" s="496"/>
      <c r="AH43" s="496"/>
      <c r="AI43" s="496"/>
      <c r="AJ43" s="496"/>
      <c r="AK43" s="496"/>
      <c r="AL43" s="496"/>
      <c r="AM43" s="497"/>
      <c r="AO43" s="308" t="s">
        <v>320</v>
      </c>
      <c r="AP43" s="309"/>
      <c r="AQ43" s="496"/>
      <c r="AR43" s="496"/>
      <c r="AS43" s="496"/>
      <c r="AT43" s="496"/>
      <c r="AU43" s="496"/>
      <c r="AV43" s="496"/>
      <c r="AW43" s="496"/>
      <c r="AX43" s="496"/>
      <c r="AY43" s="496"/>
      <c r="AZ43" s="497"/>
      <c r="BB43" s="308" t="s">
        <v>320</v>
      </c>
      <c r="BC43" s="309"/>
      <c r="BD43" s="496"/>
      <c r="BE43" s="496"/>
      <c r="BF43" s="496"/>
      <c r="BG43" s="496"/>
      <c r="BH43" s="496"/>
      <c r="BI43" s="496"/>
      <c r="BJ43" s="496"/>
      <c r="BK43" s="496"/>
      <c r="BL43" s="496"/>
      <c r="BM43" s="497"/>
    </row>
    <row r="44" spans="2:66" ht="23.25" customHeight="1" thickTop="1" thickBot="1">
      <c r="B44" s="301" t="s">
        <v>106</v>
      </c>
      <c r="C44" s="302"/>
      <c r="D44" s="303" t="e">
        <f>D18-D43</f>
        <v>#DIV/0!</v>
      </c>
      <c r="E44" s="303" t="e">
        <f t="shared" ref="E44:L44" si="58">E18-E43</f>
        <v>#DIV/0!</v>
      </c>
      <c r="F44" s="303" t="e">
        <f t="shared" si="58"/>
        <v>#DIV/0!</v>
      </c>
      <c r="G44" s="303" t="e">
        <f t="shared" si="58"/>
        <v>#DIV/0!</v>
      </c>
      <c r="H44" s="303" t="e">
        <f t="shared" si="58"/>
        <v>#DIV/0!</v>
      </c>
      <c r="I44" s="303" t="e">
        <f t="shared" si="58"/>
        <v>#DIV/0!</v>
      </c>
      <c r="J44" s="303" t="e">
        <f t="shared" si="58"/>
        <v>#DIV/0!</v>
      </c>
      <c r="K44" s="303" t="e">
        <f t="shared" si="58"/>
        <v>#DIV/0!</v>
      </c>
      <c r="L44" s="303" t="e">
        <f t="shared" si="58"/>
        <v>#DIV/0!</v>
      </c>
      <c r="M44" s="303" t="e">
        <f>M18-M43</f>
        <v>#DIV/0!</v>
      </c>
      <c r="O44" s="304" t="s">
        <v>125</v>
      </c>
      <c r="P44" s="305"/>
      <c r="Q44" s="313" t="e">
        <f>Q41/Q43</f>
        <v>#DIV/0!</v>
      </c>
      <c r="R44" s="313" t="e">
        <f t="shared" ref="R44:Z44" si="59">R41/R43</f>
        <v>#DIV/0!</v>
      </c>
      <c r="S44" s="313" t="e">
        <f t="shared" si="59"/>
        <v>#DIV/0!</v>
      </c>
      <c r="T44" s="313" t="e">
        <f t="shared" si="59"/>
        <v>#DIV/0!</v>
      </c>
      <c r="U44" s="313" t="e">
        <f t="shared" si="59"/>
        <v>#DIV/0!</v>
      </c>
      <c r="V44" s="313" t="e">
        <f t="shared" si="59"/>
        <v>#DIV/0!</v>
      </c>
      <c r="W44" s="313" t="e">
        <f t="shared" si="59"/>
        <v>#DIV/0!</v>
      </c>
      <c r="X44" s="313" t="e">
        <f t="shared" si="59"/>
        <v>#DIV/0!</v>
      </c>
      <c r="Y44" s="313" t="e">
        <f t="shared" si="59"/>
        <v>#DIV/0!</v>
      </c>
      <c r="Z44" s="316" t="e">
        <f t="shared" si="59"/>
        <v>#DIV/0!</v>
      </c>
      <c r="AB44" s="304" t="s">
        <v>125</v>
      </c>
      <c r="AC44" s="305"/>
      <c r="AD44" s="313" t="e">
        <f>AD41/AD43</f>
        <v>#DIV/0!</v>
      </c>
      <c r="AE44" s="313" t="e">
        <f t="shared" ref="AE44:AM44" si="60">AE41/AE43</f>
        <v>#DIV/0!</v>
      </c>
      <c r="AF44" s="313" t="e">
        <f t="shared" si="60"/>
        <v>#DIV/0!</v>
      </c>
      <c r="AG44" s="313" t="e">
        <f t="shared" si="60"/>
        <v>#DIV/0!</v>
      </c>
      <c r="AH44" s="313" t="e">
        <f t="shared" si="60"/>
        <v>#DIV/0!</v>
      </c>
      <c r="AI44" s="313" t="e">
        <f t="shared" si="60"/>
        <v>#DIV/0!</v>
      </c>
      <c r="AJ44" s="313" t="e">
        <f t="shared" si="60"/>
        <v>#DIV/0!</v>
      </c>
      <c r="AK44" s="313" t="e">
        <f t="shared" si="60"/>
        <v>#DIV/0!</v>
      </c>
      <c r="AL44" s="313" t="e">
        <f t="shared" si="60"/>
        <v>#DIV/0!</v>
      </c>
      <c r="AM44" s="316" t="e">
        <f t="shared" si="60"/>
        <v>#DIV/0!</v>
      </c>
      <c r="AO44" s="304" t="s">
        <v>125</v>
      </c>
      <c r="AP44" s="305"/>
      <c r="AQ44" s="313" t="e">
        <f>AQ41/AQ43</f>
        <v>#DIV/0!</v>
      </c>
      <c r="AR44" s="313" t="e">
        <f t="shared" ref="AR44:AZ44" si="61">AR41/AR43</f>
        <v>#DIV/0!</v>
      </c>
      <c r="AS44" s="313" t="e">
        <f t="shared" si="61"/>
        <v>#DIV/0!</v>
      </c>
      <c r="AT44" s="313" t="e">
        <f t="shared" si="61"/>
        <v>#DIV/0!</v>
      </c>
      <c r="AU44" s="313" t="e">
        <f t="shared" si="61"/>
        <v>#DIV/0!</v>
      </c>
      <c r="AV44" s="313" t="e">
        <f t="shared" si="61"/>
        <v>#DIV/0!</v>
      </c>
      <c r="AW44" s="313" t="e">
        <f t="shared" si="61"/>
        <v>#DIV/0!</v>
      </c>
      <c r="AX44" s="313" t="e">
        <f t="shared" si="61"/>
        <v>#DIV/0!</v>
      </c>
      <c r="AY44" s="313" t="e">
        <f t="shared" si="61"/>
        <v>#DIV/0!</v>
      </c>
      <c r="AZ44" s="316" t="e">
        <f t="shared" si="61"/>
        <v>#DIV/0!</v>
      </c>
      <c r="BB44" s="304" t="s">
        <v>125</v>
      </c>
      <c r="BC44" s="305"/>
      <c r="BD44" s="313" t="e">
        <f>BD41/BD43</f>
        <v>#DIV/0!</v>
      </c>
      <c r="BE44" s="313" t="e">
        <f t="shared" ref="BE44:BM44" si="62">BE41/BE43</f>
        <v>#DIV/0!</v>
      </c>
      <c r="BF44" s="313" t="e">
        <f t="shared" si="62"/>
        <v>#DIV/0!</v>
      </c>
      <c r="BG44" s="313" t="e">
        <f t="shared" si="62"/>
        <v>#DIV/0!</v>
      </c>
      <c r="BH44" s="313" t="e">
        <f t="shared" si="62"/>
        <v>#DIV/0!</v>
      </c>
      <c r="BI44" s="313" t="e">
        <f t="shared" si="62"/>
        <v>#DIV/0!</v>
      </c>
      <c r="BJ44" s="313" t="e">
        <f t="shared" si="62"/>
        <v>#DIV/0!</v>
      </c>
      <c r="BK44" s="313" t="e">
        <f t="shared" si="62"/>
        <v>#DIV/0!</v>
      </c>
      <c r="BL44" s="313" t="e">
        <f t="shared" si="62"/>
        <v>#DIV/0!</v>
      </c>
      <c r="BM44" s="316" t="e">
        <f t="shared" si="62"/>
        <v>#DIV/0!</v>
      </c>
    </row>
    <row r="45" spans="2:66" ht="14">
      <c r="B45" s="306" t="s">
        <v>126</v>
      </c>
      <c r="C45" s="307"/>
      <c r="D45" s="312" t="e">
        <f t="shared" ref="D45:L45" si="63">D44/D18</f>
        <v>#DIV/0!</v>
      </c>
      <c r="E45" s="312" t="e">
        <f t="shared" si="63"/>
        <v>#DIV/0!</v>
      </c>
      <c r="F45" s="312" t="e">
        <f t="shared" si="63"/>
        <v>#DIV/0!</v>
      </c>
      <c r="G45" s="312" t="e">
        <f t="shared" si="63"/>
        <v>#DIV/0!</v>
      </c>
      <c r="H45" s="312" t="e">
        <f t="shared" si="63"/>
        <v>#DIV/0!</v>
      </c>
      <c r="I45" s="312" t="e">
        <f t="shared" si="63"/>
        <v>#DIV/0!</v>
      </c>
      <c r="J45" s="312" t="e">
        <f t="shared" si="63"/>
        <v>#DIV/0!</v>
      </c>
      <c r="K45" s="312" t="e">
        <f t="shared" si="63"/>
        <v>#DIV/0!</v>
      </c>
      <c r="L45" s="312" t="e">
        <f t="shared" si="63"/>
        <v>#DIV/0!</v>
      </c>
      <c r="M45" s="312" t="e">
        <f>M44/M18</f>
        <v>#DIV/0!</v>
      </c>
    </row>
    <row r="46" spans="2:66" ht="14">
      <c r="B46" s="308" t="s">
        <v>320</v>
      </c>
      <c r="C46" s="309"/>
      <c r="D46" s="643">
        <f t="shared" ref="D46:M46" si="64">SUM(Q43,AD43)</f>
        <v>0</v>
      </c>
      <c r="E46" s="643">
        <f t="shared" si="64"/>
        <v>0</v>
      </c>
      <c r="F46" s="643">
        <f t="shared" si="64"/>
        <v>0</v>
      </c>
      <c r="G46" s="643">
        <f t="shared" si="64"/>
        <v>0</v>
      </c>
      <c r="H46" s="643">
        <f t="shared" si="64"/>
        <v>0</v>
      </c>
      <c r="I46" s="643">
        <f t="shared" si="64"/>
        <v>0</v>
      </c>
      <c r="J46" s="643">
        <f t="shared" si="64"/>
        <v>0</v>
      </c>
      <c r="K46" s="643">
        <f t="shared" si="64"/>
        <v>0</v>
      </c>
      <c r="L46" s="643">
        <f t="shared" si="64"/>
        <v>0</v>
      </c>
      <c r="M46" s="643">
        <f t="shared" si="64"/>
        <v>0</v>
      </c>
    </row>
    <row r="47" spans="2:66" ht="14.5" thickBot="1">
      <c r="B47" s="304" t="s">
        <v>125</v>
      </c>
      <c r="C47" s="305"/>
      <c r="D47" s="313" t="e">
        <f>D44/D46</f>
        <v>#DIV/0!</v>
      </c>
      <c r="E47" s="313" t="e">
        <f t="shared" ref="E47:M47" si="65">E44/E46</f>
        <v>#DIV/0!</v>
      </c>
      <c r="F47" s="313" t="e">
        <f t="shared" si="65"/>
        <v>#DIV/0!</v>
      </c>
      <c r="G47" s="313" t="e">
        <f t="shared" si="65"/>
        <v>#DIV/0!</v>
      </c>
      <c r="H47" s="313" t="e">
        <f t="shared" si="65"/>
        <v>#DIV/0!</v>
      </c>
      <c r="I47" s="313" t="e">
        <f t="shared" si="65"/>
        <v>#DIV/0!</v>
      </c>
      <c r="J47" s="313" t="e">
        <f t="shared" si="65"/>
        <v>#DIV/0!</v>
      </c>
      <c r="K47" s="313" t="e">
        <f t="shared" si="65"/>
        <v>#DIV/0!</v>
      </c>
      <c r="L47" s="313" t="e">
        <f t="shared" si="65"/>
        <v>#DIV/0!</v>
      </c>
      <c r="M47" s="313" t="e">
        <f t="shared" si="65"/>
        <v>#DIV/0!</v>
      </c>
      <c r="T47" s="300"/>
      <c r="U47" s="300"/>
      <c r="V47" s="300"/>
      <c r="W47" s="300"/>
      <c r="X47" s="300"/>
      <c r="AD47" s="1"/>
      <c r="AE47" s="1"/>
      <c r="AF47" s="1"/>
      <c r="AG47" s="1"/>
    </row>
    <row r="48" spans="2:66">
      <c r="C48" s="1" t="s">
        <v>501</v>
      </c>
      <c r="D48" s="787">
        <f>D11+D12+D13+D14+D15/1.08</f>
        <v>0</v>
      </c>
      <c r="E48" s="787">
        <f>E11+E12+E13+E14+E15/1.08</f>
        <v>0</v>
      </c>
      <c r="F48" s="787">
        <f t="shared" ref="F48:L48" si="66">F11+F12+F13+F14+F15/1.08</f>
        <v>0</v>
      </c>
      <c r="G48" s="787">
        <f t="shared" si="66"/>
        <v>0</v>
      </c>
      <c r="H48" s="787">
        <f t="shared" si="66"/>
        <v>0</v>
      </c>
      <c r="I48" s="787">
        <f t="shared" si="66"/>
        <v>0</v>
      </c>
      <c r="J48" s="787">
        <f t="shared" si="66"/>
        <v>0</v>
      </c>
      <c r="K48" s="787">
        <f t="shared" si="66"/>
        <v>0</v>
      </c>
      <c r="L48" s="787">
        <f t="shared" si="66"/>
        <v>0</v>
      </c>
      <c r="M48" s="787">
        <f>M11+M12+M13+M14+M15/1.08</f>
        <v>0</v>
      </c>
      <c r="T48" s="300"/>
      <c r="U48" s="300"/>
      <c r="V48" s="300"/>
      <c r="W48" s="300"/>
      <c r="X48" s="300"/>
      <c r="AD48" s="1"/>
      <c r="AE48" s="1"/>
      <c r="AF48" s="1"/>
      <c r="AG48" s="1"/>
    </row>
    <row r="49" spans="2:65">
      <c r="C49" s="1" t="s">
        <v>502</v>
      </c>
      <c r="D49" s="787">
        <f>D11+D12+D13+D14+D15-D48</f>
        <v>0</v>
      </c>
      <c r="E49" s="787">
        <f t="shared" ref="E49:M49" si="67">E11+E12+E13+E14+E15-E48</f>
        <v>0</v>
      </c>
      <c r="F49" s="787">
        <f t="shared" si="67"/>
        <v>0</v>
      </c>
      <c r="G49" s="787">
        <f t="shared" si="67"/>
        <v>0</v>
      </c>
      <c r="H49" s="787">
        <f t="shared" si="67"/>
        <v>0</v>
      </c>
      <c r="I49" s="787">
        <f t="shared" si="67"/>
        <v>0</v>
      </c>
      <c r="J49" s="787">
        <f t="shared" si="67"/>
        <v>0</v>
      </c>
      <c r="K49" s="787">
        <f t="shared" si="67"/>
        <v>0</v>
      </c>
      <c r="L49" s="787">
        <f t="shared" si="67"/>
        <v>0</v>
      </c>
      <c r="M49" s="787">
        <f t="shared" si="67"/>
        <v>0</v>
      </c>
      <c r="O49" s="788"/>
      <c r="T49" s="300"/>
      <c r="U49" s="300"/>
      <c r="V49" s="300"/>
      <c r="W49" s="300"/>
      <c r="X49" s="300"/>
      <c r="AD49" s="1"/>
      <c r="AE49" s="1"/>
      <c r="AF49" s="1"/>
      <c r="AG49" s="1"/>
    </row>
    <row r="50" spans="2:65">
      <c r="D50" s="787"/>
      <c r="E50" s="787"/>
      <c r="F50" s="787"/>
      <c r="G50" s="787"/>
      <c r="H50" s="787"/>
      <c r="I50" s="787"/>
      <c r="J50" s="787"/>
      <c r="K50" s="787"/>
      <c r="L50" s="787"/>
      <c r="M50" s="787"/>
      <c r="O50" s="788"/>
      <c r="T50" s="300"/>
      <c r="U50" s="300"/>
      <c r="V50" s="300"/>
      <c r="W50" s="300"/>
      <c r="X50" s="300"/>
      <c r="AD50" s="1"/>
      <c r="AE50" s="1"/>
      <c r="AF50" s="1"/>
      <c r="AG50" s="1"/>
    </row>
    <row r="51" spans="2:65">
      <c r="C51" s="1" t="s">
        <v>503</v>
      </c>
      <c r="D51" s="787" t="e">
        <f>(D19+D20+D21+D22+D25+D26+D27+D28+D29+D30+D31)/1.1</f>
        <v>#DIV/0!</v>
      </c>
      <c r="E51" s="787" t="e">
        <f t="shared" ref="E51:M51" si="68">(E19+E20+E21+E22+E25+E26+E27+E28+E29+E30)/1.1</f>
        <v>#DIV/0!</v>
      </c>
      <c r="F51" s="787" t="e">
        <f t="shared" si="68"/>
        <v>#DIV/0!</v>
      </c>
      <c r="G51" s="787" t="e">
        <f t="shared" si="68"/>
        <v>#DIV/0!</v>
      </c>
      <c r="H51" s="787" t="e">
        <f t="shared" si="68"/>
        <v>#DIV/0!</v>
      </c>
      <c r="I51" s="787" t="e">
        <f t="shared" si="68"/>
        <v>#DIV/0!</v>
      </c>
      <c r="J51" s="787" t="e">
        <f t="shared" si="68"/>
        <v>#DIV/0!</v>
      </c>
      <c r="K51" s="787" t="e">
        <f t="shared" si="68"/>
        <v>#DIV/0!</v>
      </c>
      <c r="L51" s="787" t="e">
        <f t="shared" si="68"/>
        <v>#DIV/0!</v>
      </c>
      <c r="M51" s="787" t="e">
        <f t="shared" si="68"/>
        <v>#DIV/0!</v>
      </c>
      <c r="O51" s="788"/>
      <c r="T51" s="300"/>
      <c r="U51" s="300"/>
      <c r="V51" s="300"/>
      <c r="W51" s="300"/>
      <c r="X51" s="300"/>
      <c r="AD51" s="1"/>
      <c r="AE51" s="1"/>
      <c r="AF51" s="1"/>
      <c r="AG51" s="1"/>
    </row>
    <row r="52" spans="2:65">
      <c r="C52" s="1" t="s">
        <v>504</v>
      </c>
      <c r="D52" s="906" t="e">
        <f>(D19+D20+D21+D22+D25+D26+D27+D28+D29+D30+D31)-D51</f>
        <v>#DIV/0!</v>
      </c>
      <c r="E52" s="906" t="e">
        <f>(E19+E20+E21+E22+E25+E26+E27+E28+E29+E30+E31)-E51</f>
        <v>#DIV/0!</v>
      </c>
      <c r="F52" s="787" t="e">
        <f>(F19+F20+F21+F22+F25+F26+F27+F28+F29+F30+F31)-F51</f>
        <v>#DIV/0!</v>
      </c>
      <c r="G52" s="906" t="e">
        <f t="shared" ref="G52:L52" si="69">(G19+G20+G21+G22+G25+G26+G27+G28+G29+G30+G31)-G51</f>
        <v>#DIV/0!</v>
      </c>
      <c r="H52" s="906" t="e">
        <f t="shared" si="69"/>
        <v>#DIV/0!</v>
      </c>
      <c r="I52" s="906" t="e">
        <f t="shared" si="69"/>
        <v>#DIV/0!</v>
      </c>
      <c r="J52" s="906" t="e">
        <f t="shared" si="69"/>
        <v>#DIV/0!</v>
      </c>
      <c r="K52" s="906" t="e">
        <f t="shared" si="69"/>
        <v>#DIV/0!</v>
      </c>
      <c r="L52" s="906" t="e">
        <f t="shared" si="69"/>
        <v>#DIV/0!</v>
      </c>
      <c r="M52" s="906" t="e">
        <f>(M19+M20+M21+M22+M25+M26+M27+M28+M29+M30+M31)-M51</f>
        <v>#DIV/0!</v>
      </c>
      <c r="O52" s="788"/>
      <c r="T52" s="300"/>
      <c r="U52" s="300"/>
      <c r="V52" s="300"/>
      <c r="W52" s="300"/>
      <c r="X52" s="300"/>
      <c r="AD52" s="1"/>
      <c r="AE52" s="1"/>
      <c r="AF52" s="1"/>
      <c r="AG52" s="1"/>
    </row>
    <row r="53" spans="2:65" s="788" customFormat="1">
      <c r="B53" s="1"/>
      <c r="C53" s="1"/>
      <c r="D53" s="906"/>
      <c r="E53" s="906"/>
      <c r="F53" s="906"/>
      <c r="G53" s="906"/>
      <c r="H53" s="906"/>
      <c r="I53" s="906"/>
      <c r="J53" s="906"/>
      <c r="K53" s="906"/>
      <c r="L53" s="906"/>
      <c r="M53" s="906"/>
      <c r="O53" s="1"/>
      <c r="P53" s="1"/>
      <c r="Q53" s="1"/>
      <c r="R53" s="1"/>
      <c r="S53" s="1"/>
      <c r="T53" s="300"/>
      <c r="U53" s="300"/>
      <c r="V53" s="300"/>
      <c r="W53" s="300"/>
      <c r="X53" s="300"/>
      <c r="Y53" s="1"/>
      <c r="Z53" s="1"/>
      <c r="AA53" s="1"/>
      <c r="AB53" s="1"/>
      <c r="AC53" s="1"/>
      <c r="AD53" s="1"/>
      <c r="AE53" s="1"/>
      <c r="AF53" s="1"/>
      <c r="AG53" s="1"/>
      <c r="AH53" s="1"/>
      <c r="AI53" s="1"/>
      <c r="AJ53" s="1"/>
      <c r="AK53" s="1"/>
      <c r="AL53" s="1"/>
      <c r="AM53" s="1"/>
      <c r="AO53" s="1"/>
      <c r="AP53" s="1"/>
      <c r="AQ53" s="1"/>
      <c r="AR53" s="1"/>
      <c r="AS53" s="1"/>
      <c r="AT53" s="1"/>
      <c r="AU53" s="1"/>
      <c r="AV53" s="1"/>
      <c r="AW53" s="1"/>
      <c r="AX53" s="1"/>
      <c r="AY53" s="1"/>
      <c r="AZ53" s="1"/>
      <c r="BB53" s="1"/>
      <c r="BC53" s="1"/>
      <c r="BD53" s="1"/>
      <c r="BE53" s="1"/>
      <c r="BF53" s="1"/>
      <c r="BG53" s="1"/>
      <c r="BH53" s="1"/>
      <c r="BI53" s="1"/>
      <c r="BJ53" s="1"/>
      <c r="BK53" s="1"/>
      <c r="BL53" s="1"/>
      <c r="BM53" s="1"/>
    </row>
    <row r="54" spans="2:65">
      <c r="C54" s="1" t="s">
        <v>596</v>
      </c>
      <c r="D54" s="908"/>
      <c r="E54" s="908"/>
      <c r="F54" s="908"/>
      <c r="G54" s="908"/>
      <c r="H54" s="908"/>
      <c r="I54" s="908"/>
      <c r="J54" s="908"/>
      <c r="K54" s="908"/>
      <c r="L54" s="908"/>
      <c r="M54" s="908"/>
      <c r="T54" s="300"/>
      <c r="U54" s="300"/>
      <c r="V54" s="300"/>
      <c r="W54" s="300"/>
      <c r="X54" s="300"/>
      <c r="AA54" s="788"/>
      <c r="AC54" s="850"/>
      <c r="AD54" s="1"/>
      <c r="AE54" s="1"/>
      <c r="AF54" s="1"/>
      <c r="AG54" s="1"/>
    </row>
    <row r="55" spans="2:65">
      <c r="C55" s="1" t="s">
        <v>597</v>
      </c>
      <c r="D55" s="787">
        <f>D54/1.1</f>
        <v>0</v>
      </c>
      <c r="E55" s="787">
        <f>E54/1.1</f>
        <v>0</v>
      </c>
      <c r="F55" s="787">
        <f>F54/1.1</f>
        <v>0</v>
      </c>
      <c r="G55" s="787">
        <f t="shared" ref="G55:M55" si="70">G54/1.1</f>
        <v>0</v>
      </c>
      <c r="H55" s="787">
        <f t="shared" si="70"/>
        <v>0</v>
      </c>
      <c r="I55" s="787">
        <f t="shared" si="70"/>
        <v>0</v>
      </c>
      <c r="J55" s="787">
        <f t="shared" si="70"/>
        <v>0</v>
      </c>
      <c r="K55" s="787">
        <f t="shared" si="70"/>
        <v>0</v>
      </c>
      <c r="L55" s="787">
        <f t="shared" si="70"/>
        <v>0</v>
      </c>
      <c r="M55" s="787">
        <f t="shared" si="70"/>
        <v>0</v>
      </c>
      <c r="T55" s="300"/>
      <c r="U55" s="300"/>
      <c r="V55" s="300"/>
      <c r="W55" s="300"/>
      <c r="X55" s="300"/>
      <c r="AD55" s="1"/>
      <c r="AE55" s="1"/>
      <c r="AF55" s="1"/>
      <c r="AG55" s="1"/>
      <c r="AO55" s="788"/>
      <c r="BB55" s="788"/>
    </row>
    <row r="56" spans="2:65">
      <c r="C56" s="1" t="s">
        <v>595</v>
      </c>
      <c r="D56" s="787">
        <f>D54-D55</f>
        <v>0</v>
      </c>
      <c r="E56" s="787">
        <f t="shared" ref="E56:M56" si="71">E54-E55</f>
        <v>0</v>
      </c>
      <c r="F56" s="787">
        <f>F54-F55</f>
        <v>0</v>
      </c>
      <c r="G56" s="787">
        <f t="shared" si="71"/>
        <v>0</v>
      </c>
      <c r="H56" s="787">
        <f t="shared" si="71"/>
        <v>0</v>
      </c>
      <c r="I56" s="787">
        <f t="shared" si="71"/>
        <v>0</v>
      </c>
      <c r="J56" s="787">
        <f t="shared" si="71"/>
        <v>0</v>
      </c>
      <c r="K56" s="787">
        <f t="shared" si="71"/>
        <v>0</v>
      </c>
      <c r="L56" s="787">
        <f t="shared" si="71"/>
        <v>0</v>
      </c>
      <c r="M56" s="787">
        <f t="shared" si="71"/>
        <v>0</v>
      </c>
      <c r="T56" s="300"/>
      <c r="U56" s="300"/>
      <c r="V56" s="300"/>
      <c r="W56" s="300"/>
      <c r="X56" s="300"/>
      <c r="AB56" s="788"/>
      <c r="AD56" s="1"/>
      <c r="AE56" s="1"/>
      <c r="AF56" s="1"/>
      <c r="AG56" s="1"/>
      <c r="AP56" s="788"/>
      <c r="AQ56" s="788"/>
      <c r="AR56" s="788"/>
      <c r="AS56" s="788"/>
      <c r="AT56" s="788"/>
      <c r="AU56" s="788"/>
      <c r="AV56" s="788"/>
      <c r="AW56" s="788"/>
      <c r="AX56" s="788"/>
      <c r="AY56" s="788"/>
      <c r="AZ56" s="788"/>
      <c r="BC56" s="788"/>
      <c r="BD56" s="788"/>
      <c r="BE56" s="788"/>
      <c r="BF56" s="788"/>
      <c r="BG56" s="788"/>
      <c r="BH56" s="788"/>
      <c r="BI56" s="788"/>
      <c r="BJ56" s="788"/>
      <c r="BK56" s="788"/>
      <c r="BL56" s="788"/>
      <c r="BM56" s="788"/>
    </row>
    <row r="57" spans="2:65" ht="24" customHeight="1">
      <c r="D57" s="787"/>
      <c r="E57" s="787"/>
      <c r="F57" s="787"/>
      <c r="G57" s="787"/>
      <c r="H57" s="787"/>
      <c r="I57" s="787"/>
      <c r="J57" s="787"/>
      <c r="K57" s="787"/>
      <c r="L57" s="787"/>
      <c r="M57" s="787"/>
      <c r="P57" s="788"/>
      <c r="Q57" s="788"/>
      <c r="R57" s="788"/>
      <c r="S57" s="788"/>
      <c r="T57" s="791"/>
      <c r="U57" s="791"/>
      <c r="V57" s="791"/>
      <c r="W57" s="791"/>
      <c r="X57" s="791"/>
      <c r="Y57" s="788"/>
      <c r="Z57" s="788"/>
      <c r="AC57" s="788"/>
      <c r="AD57" s="788"/>
      <c r="AE57" s="788"/>
      <c r="AF57" s="788"/>
      <c r="AG57" s="788"/>
      <c r="AH57" s="788"/>
      <c r="AI57" s="788"/>
      <c r="AJ57" s="788"/>
      <c r="AK57" s="788"/>
      <c r="AL57" s="788"/>
      <c r="AM57" s="788"/>
    </row>
    <row r="58" spans="2:65" ht="24" customHeight="1">
      <c r="B58" s="788"/>
      <c r="C58" s="789" t="s">
        <v>505</v>
      </c>
      <c r="D58" s="790" t="e">
        <f>D49-(D52+D56)</f>
        <v>#DIV/0!</v>
      </c>
      <c r="E58" s="790" t="e">
        <f>E49-(E52+E56)</f>
        <v>#DIV/0!</v>
      </c>
      <c r="F58" s="790" t="e">
        <f>F49-(F52+F56)</f>
        <v>#DIV/0!</v>
      </c>
      <c r="G58" s="790" t="e">
        <f>G49-(G52+G56)</f>
        <v>#DIV/0!</v>
      </c>
      <c r="H58" s="790" t="e">
        <f>H49-(H52+H56)</f>
        <v>#DIV/0!</v>
      </c>
      <c r="I58" s="790" t="e">
        <f t="shared" ref="I58:M58" si="72">I49-(I52+I56)</f>
        <v>#DIV/0!</v>
      </c>
      <c r="J58" s="790" t="e">
        <f t="shared" si="72"/>
        <v>#DIV/0!</v>
      </c>
      <c r="K58" s="790" t="e">
        <f t="shared" si="72"/>
        <v>#DIV/0!</v>
      </c>
      <c r="L58" s="790" t="e">
        <f t="shared" si="72"/>
        <v>#DIV/0!</v>
      </c>
      <c r="M58" s="790" t="e">
        <f t="shared" si="72"/>
        <v>#DIV/0!</v>
      </c>
      <c r="T58" s="300"/>
      <c r="U58" s="300"/>
      <c r="V58" s="300"/>
      <c r="W58" s="300"/>
      <c r="X58" s="300"/>
      <c r="AD58" s="1"/>
      <c r="AE58" s="1"/>
      <c r="AF58" s="1"/>
      <c r="AG58" s="1"/>
    </row>
    <row r="59" spans="2:65">
      <c r="D59" s="787"/>
      <c r="E59" s="787"/>
      <c r="F59" s="787"/>
      <c r="G59" s="787"/>
      <c r="H59" s="787"/>
      <c r="T59" s="300"/>
      <c r="U59" s="300"/>
      <c r="V59" s="300"/>
      <c r="W59" s="300"/>
      <c r="X59" s="300"/>
      <c r="AD59" s="1"/>
      <c r="AE59" s="1"/>
      <c r="AF59" s="1"/>
      <c r="AG59" s="1"/>
    </row>
    <row r="60" spans="2:65" s="300" customFormat="1">
      <c r="B60" s="1"/>
      <c r="C60" s="1"/>
      <c r="D60" s="787"/>
      <c r="E60" s="787"/>
      <c r="F60" s="787"/>
      <c r="G60" s="787"/>
      <c r="H60" s="787"/>
      <c r="I60" s="1"/>
      <c r="J60" s="1"/>
      <c r="K60" s="1"/>
      <c r="L60" s="1"/>
      <c r="M60" s="1"/>
      <c r="P60" s="1"/>
      <c r="Q60" s="1"/>
      <c r="R60" s="1"/>
      <c r="S60" s="1"/>
      <c r="Y60" s="1"/>
      <c r="Z60" s="1"/>
      <c r="AA60" s="1"/>
      <c r="AB60" s="1"/>
      <c r="AC60" s="1"/>
      <c r="AD60" s="1"/>
      <c r="AE60" s="1"/>
      <c r="AF60" s="1"/>
      <c r="AG60" s="1"/>
      <c r="AH60" s="1"/>
      <c r="AI60" s="1"/>
      <c r="AJ60" s="1"/>
      <c r="AK60" s="1"/>
      <c r="AL60" s="1"/>
      <c r="AM60" s="1"/>
      <c r="AO60" s="1"/>
      <c r="AP60" s="1"/>
      <c r="AQ60" s="1"/>
      <c r="AR60" s="1"/>
      <c r="AS60" s="1"/>
      <c r="AT60" s="1"/>
      <c r="AU60" s="1"/>
      <c r="AV60" s="1"/>
      <c r="AW60" s="1"/>
      <c r="AX60" s="1"/>
      <c r="AY60" s="1"/>
      <c r="AZ60" s="1"/>
      <c r="BB60" s="1"/>
      <c r="BC60" s="1"/>
      <c r="BD60" s="1"/>
      <c r="BE60" s="1"/>
      <c r="BF60" s="1"/>
      <c r="BG60" s="1"/>
      <c r="BH60" s="1"/>
      <c r="BI60" s="1"/>
      <c r="BJ60" s="1"/>
      <c r="BK60" s="1"/>
      <c r="BL60" s="1"/>
      <c r="BM60" s="1"/>
    </row>
    <row r="61" spans="2:65">
      <c r="T61" s="300"/>
      <c r="U61" s="300"/>
      <c r="V61" s="300"/>
      <c r="W61" s="300"/>
      <c r="X61" s="300"/>
      <c r="AD61" s="1"/>
      <c r="AE61" s="1"/>
      <c r="AF61" s="1"/>
      <c r="AG61" s="1"/>
    </row>
    <row r="62" spans="2:65">
      <c r="C62" s="1007" t="s">
        <v>506</v>
      </c>
      <c r="D62" s="1008"/>
      <c r="E62" s="1008"/>
      <c r="F62" s="1008"/>
      <c r="G62" s="1008"/>
      <c r="H62" s="1009"/>
      <c r="T62" s="300"/>
      <c r="U62" s="300"/>
      <c r="V62" s="300"/>
      <c r="W62" s="300"/>
      <c r="X62" s="300"/>
      <c r="AD62" s="1"/>
      <c r="AE62" s="1"/>
      <c r="AF62" s="1"/>
      <c r="AG62" s="1"/>
      <c r="AO62" s="300"/>
      <c r="BB62" s="300"/>
    </row>
    <row r="63" spans="2:65">
      <c r="C63" s="1010"/>
      <c r="D63" s="1011"/>
      <c r="E63" s="1011"/>
      <c r="F63" s="1011"/>
      <c r="G63" s="1011"/>
      <c r="H63" s="1012"/>
      <c r="T63" s="300"/>
      <c r="U63" s="300"/>
      <c r="V63" s="300"/>
      <c r="W63" s="300"/>
      <c r="X63" s="300"/>
      <c r="AB63" s="300"/>
      <c r="AD63" s="1"/>
      <c r="AE63" s="1"/>
      <c r="AF63" s="1"/>
      <c r="AG63" s="1"/>
      <c r="AP63" s="300"/>
      <c r="AQ63" s="300"/>
      <c r="AR63" s="300"/>
      <c r="AS63" s="300"/>
      <c r="AT63" s="300"/>
      <c r="AU63" s="300"/>
      <c r="AV63" s="300"/>
      <c r="AW63" s="300"/>
      <c r="AX63" s="300"/>
      <c r="AY63" s="300"/>
      <c r="AZ63" s="300"/>
      <c r="BC63" s="300"/>
      <c r="BD63" s="300"/>
      <c r="BE63" s="300"/>
      <c r="BF63" s="300"/>
      <c r="BG63" s="300"/>
      <c r="BH63" s="300"/>
      <c r="BI63" s="300"/>
      <c r="BJ63" s="300"/>
      <c r="BK63" s="300"/>
      <c r="BL63" s="300"/>
      <c r="BM63" s="300"/>
    </row>
    <row r="64" spans="2:65">
      <c r="T64" s="300"/>
      <c r="U64" s="300"/>
      <c r="V64" s="300"/>
      <c r="W64" s="300"/>
      <c r="X64" s="300"/>
      <c r="AD64" s="1"/>
      <c r="AE64" s="1"/>
      <c r="AF64" s="1"/>
      <c r="AG64" s="1"/>
    </row>
    <row r="65" spans="2:65">
      <c r="B65" s="300"/>
      <c r="C65" s="792" t="s">
        <v>44</v>
      </c>
      <c r="D65" s="793" t="e">
        <f>D44</f>
        <v>#DIV/0!</v>
      </c>
      <c r="E65" s="793" t="e">
        <f t="shared" ref="E65:M65" si="73">E44</f>
        <v>#DIV/0!</v>
      </c>
      <c r="F65" s="793" t="e">
        <f t="shared" si="73"/>
        <v>#DIV/0!</v>
      </c>
      <c r="G65" s="793" t="e">
        <f t="shared" si="73"/>
        <v>#DIV/0!</v>
      </c>
      <c r="H65" s="793" t="e">
        <f t="shared" si="73"/>
        <v>#DIV/0!</v>
      </c>
      <c r="I65" s="793" t="e">
        <f t="shared" si="73"/>
        <v>#DIV/0!</v>
      </c>
      <c r="J65" s="793" t="e">
        <f t="shared" si="73"/>
        <v>#DIV/0!</v>
      </c>
      <c r="K65" s="793" t="e">
        <f t="shared" si="73"/>
        <v>#DIV/0!</v>
      </c>
      <c r="L65" s="793" t="e">
        <f t="shared" si="73"/>
        <v>#DIV/0!</v>
      </c>
      <c r="M65" s="793" t="e">
        <f t="shared" si="73"/>
        <v>#DIV/0!</v>
      </c>
      <c r="T65" s="300"/>
      <c r="U65" s="300"/>
      <c r="V65" s="300"/>
      <c r="W65" s="300"/>
      <c r="X65" s="300"/>
      <c r="AD65" s="1"/>
      <c r="AE65" s="1"/>
      <c r="AF65" s="1"/>
      <c r="AG65" s="1"/>
    </row>
    <row r="66" spans="2:65" ht="26">
      <c r="C66" s="794" t="s">
        <v>507</v>
      </c>
      <c r="D66" s="787">
        <v>650000</v>
      </c>
      <c r="E66" s="787">
        <v>650000</v>
      </c>
      <c r="F66" s="787">
        <v>650000</v>
      </c>
      <c r="G66" s="787">
        <v>650000</v>
      </c>
      <c r="H66" s="787">
        <v>650000</v>
      </c>
      <c r="I66" s="787">
        <v>650000</v>
      </c>
      <c r="J66" s="787">
        <v>650000</v>
      </c>
      <c r="K66" s="787">
        <v>650000</v>
      </c>
      <c r="L66" s="787">
        <v>650000</v>
      </c>
      <c r="M66" s="787">
        <v>650000</v>
      </c>
      <c r="T66" s="300"/>
      <c r="U66" s="300"/>
      <c r="V66" s="300"/>
      <c r="W66" s="300"/>
      <c r="X66" s="300"/>
      <c r="AD66" s="1"/>
      <c r="AE66" s="1"/>
      <c r="AF66" s="1"/>
      <c r="AG66" s="1"/>
    </row>
    <row r="67" spans="2:65">
      <c r="C67" s="1" t="s">
        <v>509</v>
      </c>
      <c r="D67" s="787">
        <v>480000</v>
      </c>
      <c r="E67" s="787">
        <v>480000</v>
      </c>
      <c r="F67" s="787">
        <v>480000</v>
      </c>
      <c r="G67" s="787">
        <v>480000</v>
      </c>
      <c r="H67" s="787">
        <v>480000</v>
      </c>
      <c r="I67" s="787">
        <v>480000</v>
      </c>
      <c r="J67" s="787">
        <v>480000</v>
      </c>
      <c r="K67" s="787">
        <v>480000</v>
      </c>
      <c r="L67" s="787">
        <v>480000</v>
      </c>
      <c r="M67" s="787">
        <v>480000</v>
      </c>
      <c r="T67" s="300"/>
      <c r="U67" s="300"/>
      <c r="V67" s="300"/>
      <c r="W67" s="300"/>
      <c r="X67" s="300"/>
      <c r="AD67" s="1"/>
      <c r="AE67" s="1"/>
      <c r="AF67" s="1"/>
      <c r="AG67" s="1"/>
    </row>
    <row r="68" spans="2:65">
      <c r="C68" s="746" t="s">
        <v>508</v>
      </c>
      <c r="D68" s="795" t="e">
        <f>D65-D66-D67</f>
        <v>#DIV/0!</v>
      </c>
      <c r="E68" s="795" t="e">
        <f t="shared" ref="E68:M68" si="74">E65-E66-E67</f>
        <v>#DIV/0!</v>
      </c>
      <c r="F68" s="795" t="e">
        <f t="shared" si="74"/>
        <v>#DIV/0!</v>
      </c>
      <c r="G68" s="795" t="e">
        <f t="shared" si="74"/>
        <v>#DIV/0!</v>
      </c>
      <c r="H68" s="795" t="e">
        <f t="shared" si="74"/>
        <v>#DIV/0!</v>
      </c>
      <c r="I68" s="795" t="e">
        <f t="shared" si="74"/>
        <v>#DIV/0!</v>
      </c>
      <c r="J68" s="795" t="e">
        <f t="shared" si="74"/>
        <v>#DIV/0!</v>
      </c>
      <c r="K68" s="795" t="e">
        <f t="shared" si="74"/>
        <v>#DIV/0!</v>
      </c>
      <c r="L68" s="795" t="e">
        <f t="shared" si="74"/>
        <v>#DIV/0!</v>
      </c>
      <c r="M68" s="795" t="e">
        <f t="shared" si="74"/>
        <v>#DIV/0!</v>
      </c>
      <c r="T68" s="300"/>
      <c r="U68" s="300"/>
      <c r="V68" s="300"/>
      <c r="W68" s="300"/>
      <c r="X68" s="300"/>
      <c r="AD68" s="1"/>
      <c r="AE68" s="1"/>
      <c r="AF68" s="1"/>
      <c r="AG68" s="1"/>
    </row>
    <row r="69" spans="2:65" s="788" customFormat="1">
      <c r="B69" s="1"/>
      <c r="C69" s="792"/>
      <c r="D69" s="793"/>
      <c r="E69" s="793"/>
      <c r="F69" s="793"/>
      <c r="G69" s="793"/>
      <c r="H69" s="793"/>
      <c r="I69" s="793"/>
      <c r="J69" s="793"/>
      <c r="K69" s="793"/>
      <c r="L69" s="793"/>
      <c r="M69" s="793"/>
      <c r="O69" s="1"/>
      <c r="P69" s="1"/>
      <c r="Q69" s="1"/>
      <c r="R69" s="1"/>
      <c r="S69" s="1"/>
      <c r="T69" s="300"/>
      <c r="U69" s="300"/>
      <c r="V69" s="300"/>
      <c r="W69" s="300"/>
      <c r="X69" s="300"/>
      <c r="Y69" s="1"/>
      <c r="Z69" s="1"/>
      <c r="AA69" s="1"/>
      <c r="AB69" s="1"/>
      <c r="AC69" s="1"/>
      <c r="AD69" s="1"/>
      <c r="AE69" s="1"/>
      <c r="AF69" s="1"/>
      <c r="AG69" s="1"/>
      <c r="AH69" s="1"/>
      <c r="AI69" s="1"/>
      <c r="AJ69" s="1"/>
      <c r="AK69" s="1"/>
      <c r="AL69" s="1"/>
      <c r="AM69" s="1"/>
      <c r="AO69" s="1"/>
      <c r="AP69" s="1"/>
      <c r="AQ69" s="1"/>
      <c r="AR69" s="1"/>
      <c r="AS69" s="1"/>
      <c r="AT69" s="1"/>
      <c r="AU69" s="1"/>
      <c r="AV69" s="1"/>
      <c r="AW69" s="1"/>
      <c r="AX69" s="1"/>
      <c r="AY69" s="1"/>
      <c r="AZ69" s="1"/>
      <c r="BB69" s="1"/>
      <c r="BC69" s="1"/>
      <c r="BD69" s="1"/>
      <c r="BE69" s="1"/>
      <c r="BF69" s="1"/>
      <c r="BG69" s="1"/>
      <c r="BH69" s="1"/>
      <c r="BI69" s="1"/>
      <c r="BJ69" s="1"/>
      <c r="BK69" s="1"/>
      <c r="BL69" s="1"/>
      <c r="BM69" s="1"/>
    </row>
    <row r="70" spans="2:65" ht="26">
      <c r="C70" s="794" t="s">
        <v>592</v>
      </c>
      <c r="D70" s="907"/>
      <c r="E70" s="907"/>
      <c r="F70" s="907"/>
      <c r="G70" s="907"/>
      <c r="H70" s="907"/>
      <c r="I70" s="907"/>
      <c r="J70" s="907"/>
      <c r="K70" s="907"/>
      <c r="L70" s="907"/>
      <c r="M70" s="907"/>
      <c r="T70" s="300"/>
      <c r="U70" s="300"/>
      <c r="V70" s="300"/>
      <c r="W70" s="300"/>
      <c r="X70" s="300"/>
      <c r="AD70" s="1"/>
      <c r="AE70" s="1"/>
      <c r="AF70" s="1"/>
      <c r="AG70" s="1"/>
    </row>
    <row r="71" spans="2:65">
      <c r="D71" s="796"/>
      <c r="E71" s="796"/>
      <c r="F71" s="796"/>
      <c r="G71" s="796"/>
      <c r="H71" s="796"/>
      <c r="I71" s="796"/>
      <c r="J71" s="796"/>
      <c r="K71" s="796"/>
      <c r="L71" s="796"/>
      <c r="M71" s="796"/>
      <c r="T71" s="300"/>
      <c r="U71" s="300"/>
      <c r="V71" s="300"/>
      <c r="W71" s="300"/>
      <c r="X71" s="300"/>
      <c r="AD71" s="1"/>
      <c r="AE71" s="1"/>
      <c r="AF71" s="1"/>
      <c r="AG71" s="1"/>
      <c r="AO71" s="788"/>
      <c r="BB71" s="788"/>
    </row>
    <row r="72" spans="2:65" ht="26">
      <c r="C72" s="909" t="s">
        <v>528</v>
      </c>
      <c r="D72" s="908"/>
      <c r="E72" s="908"/>
      <c r="F72" s="908"/>
      <c r="G72" s="908"/>
      <c r="H72" s="908"/>
      <c r="I72" s="908"/>
      <c r="J72" s="908"/>
      <c r="K72" s="908"/>
      <c r="L72" s="908"/>
      <c r="M72" s="908"/>
      <c r="T72" s="300"/>
      <c r="U72" s="300"/>
      <c r="V72" s="300"/>
      <c r="W72" s="300"/>
      <c r="X72" s="300"/>
      <c r="AB72" s="788"/>
      <c r="AD72" s="1"/>
      <c r="AE72" s="1"/>
      <c r="AF72" s="1"/>
      <c r="AG72" s="1"/>
      <c r="AP72" s="788"/>
      <c r="AQ72" s="788"/>
      <c r="AR72" s="788"/>
      <c r="AS72" s="788"/>
      <c r="AT72" s="788"/>
      <c r="AU72" s="788"/>
      <c r="AV72" s="788"/>
      <c r="AW72" s="788"/>
      <c r="AX72" s="788"/>
      <c r="AY72" s="788"/>
      <c r="AZ72" s="788"/>
      <c r="BC72" s="788"/>
      <c r="BD72" s="788"/>
      <c r="BE72" s="788"/>
      <c r="BF72" s="788"/>
      <c r="BG72" s="788"/>
      <c r="BH72" s="788"/>
      <c r="BI72" s="788"/>
      <c r="BJ72" s="788"/>
      <c r="BK72" s="788"/>
      <c r="BL72" s="788"/>
      <c r="BM72" s="788"/>
    </row>
    <row r="73" spans="2:65">
      <c r="T73" s="300"/>
      <c r="U73" s="300"/>
      <c r="V73" s="300"/>
      <c r="W73" s="300"/>
      <c r="X73" s="300"/>
      <c r="AD73" s="1"/>
      <c r="AE73" s="1"/>
      <c r="AF73" s="1"/>
      <c r="AG73" s="1"/>
    </row>
    <row r="74" spans="2:65">
      <c r="B74" s="788"/>
      <c r="C74" s="798" t="s">
        <v>510</v>
      </c>
      <c r="D74" s="799" t="s">
        <v>511</v>
      </c>
      <c r="E74" s="790" t="e">
        <f>D68*D70-D72</f>
        <v>#DIV/0!</v>
      </c>
      <c r="F74" s="790" t="e">
        <f>E68*E70-E72</f>
        <v>#DIV/0!</v>
      </c>
      <c r="G74" s="790" t="e">
        <f>F68*F70-F72</f>
        <v>#DIV/0!</v>
      </c>
      <c r="H74" s="790" t="e">
        <f t="shared" ref="H74:M74" si="75">G68*G70-G72</f>
        <v>#DIV/0!</v>
      </c>
      <c r="I74" s="790" t="e">
        <f t="shared" si="75"/>
        <v>#DIV/0!</v>
      </c>
      <c r="J74" s="790" t="e">
        <f t="shared" si="75"/>
        <v>#DIV/0!</v>
      </c>
      <c r="K74" s="790" t="e">
        <f t="shared" si="75"/>
        <v>#DIV/0!</v>
      </c>
      <c r="L74" s="790" t="e">
        <f t="shared" si="75"/>
        <v>#DIV/0!</v>
      </c>
      <c r="M74" s="790" t="e">
        <f t="shared" si="75"/>
        <v>#DIV/0!</v>
      </c>
      <c r="T74" s="300"/>
      <c r="U74" s="300"/>
      <c r="V74" s="300"/>
      <c r="W74" s="300"/>
      <c r="X74" s="300"/>
      <c r="AD74" s="1"/>
      <c r="AE74" s="1"/>
      <c r="AF74" s="1"/>
      <c r="AG74" s="1"/>
    </row>
    <row r="75" spans="2:65">
      <c r="D75" s="787"/>
      <c r="E75" s="787"/>
      <c r="F75" s="787"/>
      <c r="G75" s="787"/>
      <c r="H75" s="787"/>
      <c r="I75" s="787"/>
      <c r="J75" s="787"/>
      <c r="K75" s="787"/>
      <c r="L75" s="787"/>
      <c r="M75" s="787"/>
      <c r="T75" s="300"/>
      <c r="U75" s="300"/>
      <c r="V75" s="300"/>
      <c r="W75" s="300"/>
      <c r="X75" s="300"/>
      <c r="AD75" s="1"/>
      <c r="AE75" s="1"/>
      <c r="AF75" s="1"/>
      <c r="AG75" s="1"/>
    </row>
    <row r="76" spans="2:65">
      <c r="D76" s="787"/>
      <c r="E76" s="787"/>
      <c r="F76" s="787"/>
      <c r="G76" s="787"/>
      <c r="H76" s="787"/>
      <c r="I76" s="787"/>
      <c r="J76" s="787"/>
      <c r="K76" s="787"/>
      <c r="L76" s="787"/>
      <c r="M76" s="787"/>
      <c r="T76" s="300"/>
      <c r="U76" s="300"/>
      <c r="V76" s="300"/>
      <c r="W76" s="300"/>
      <c r="X76" s="300"/>
      <c r="AD76" s="1"/>
      <c r="AE76" s="1"/>
      <c r="AF76" s="1"/>
      <c r="AG76" s="1"/>
    </row>
    <row r="77" spans="2:65">
      <c r="D77" s="787"/>
      <c r="E77" s="787"/>
      <c r="F77" s="787"/>
      <c r="G77" s="787"/>
      <c r="H77" s="787"/>
      <c r="I77" s="787"/>
      <c r="J77" s="787"/>
      <c r="K77" s="787"/>
      <c r="L77" s="787"/>
      <c r="M77" s="787"/>
      <c r="T77" s="300"/>
      <c r="U77" s="300"/>
      <c r="V77" s="300"/>
      <c r="W77" s="300"/>
      <c r="X77" s="300"/>
      <c r="AD77" s="1"/>
      <c r="AE77" s="1"/>
      <c r="AF77" s="1"/>
      <c r="AG77" s="1"/>
    </row>
    <row r="78" spans="2:65" s="789" customFormat="1">
      <c r="B78" s="1"/>
      <c r="C78" s="1" t="s">
        <v>512</v>
      </c>
      <c r="D78" s="787"/>
      <c r="E78" s="787"/>
      <c r="F78" s="787"/>
      <c r="G78" s="787"/>
      <c r="H78" s="787"/>
      <c r="I78" s="787"/>
      <c r="J78" s="787"/>
      <c r="K78" s="787"/>
      <c r="L78" s="787"/>
      <c r="M78" s="787"/>
      <c r="P78" s="1"/>
      <c r="Q78" s="1"/>
      <c r="R78" s="1"/>
      <c r="S78" s="1"/>
      <c r="T78" s="300"/>
      <c r="U78" s="300"/>
      <c r="V78" s="300"/>
      <c r="W78" s="300"/>
      <c r="X78" s="300"/>
      <c r="Y78" s="1"/>
      <c r="Z78" s="1"/>
      <c r="AA78" s="1"/>
      <c r="AB78" s="1"/>
      <c r="AC78" s="1"/>
      <c r="AD78" s="1"/>
      <c r="AE78" s="1"/>
      <c r="AF78" s="1"/>
      <c r="AG78" s="1"/>
      <c r="AH78" s="1"/>
      <c r="AI78" s="1"/>
      <c r="AJ78" s="1"/>
      <c r="AK78" s="1"/>
      <c r="AL78" s="1"/>
      <c r="AM78" s="1"/>
      <c r="AO78" s="1"/>
      <c r="AP78" s="1"/>
      <c r="AQ78" s="1"/>
      <c r="AR78" s="1"/>
      <c r="AS78" s="1"/>
      <c r="AT78" s="1"/>
      <c r="AU78" s="1"/>
      <c r="AV78" s="1"/>
      <c r="AW78" s="1"/>
      <c r="AX78" s="1"/>
      <c r="AY78" s="1"/>
      <c r="AZ78" s="1"/>
      <c r="BB78" s="1"/>
      <c r="BC78" s="1"/>
      <c r="BD78" s="1"/>
      <c r="BE78" s="1"/>
      <c r="BF78" s="1"/>
      <c r="BG78" s="1"/>
      <c r="BH78" s="1"/>
      <c r="BI78" s="1"/>
      <c r="BJ78" s="1"/>
      <c r="BK78" s="1"/>
      <c r="BL78" s="1"/>
      <c r="BM78" s="1"/>
    </row>
    <row r="79" spans="2:65">
      <c r="C79" s="1" t="s">
        <v>513</v>
      </c>
      <c r="D79" s="908">
        <v>6000</v>
      </c>
      <c r="E79" s="908">
        <v>6000</v>
      </c>
      <c r="F79" s="908">
        <v>6000</v>
      </c>
      <c r="G79" s="908">
        <v>6000</v>
      </c>
      <c r="H79" s="908">
        <v>6000</v>
      </c>
      <c r="I79" s="908">
        <v>6000</v>
      </c>
      <c r="J79" s="908">
        <v>6000</v>
      </c>
      <c r="K79" s="908">
        <v>6000</v>
      </c>
      <c r="L79" s="908">
        <v>6000</v>
      </c>
      <c r="M79" s="908">
        <v>6000</v>
      </c>
      <c r="T79" s="300"/>
      <c r="U79" s="300"/>
      <c r="V79" s="300"/>
      <c r="W79" s="300"/>
      <c r="X79" s="300"/>
      <c r="AA79" s="789"/>
      <c r="AD79" s="1"/>
      <c r="AE79" s="1"/>
      <c r="AF79" s="1"/>
      <c r="AG79" s="1"/>
    </row>
    <row r="80" spans="2:65">
      <c r="C80" s="1" t="s">
        <v>514</v>
      </c>
      <c r="T80" s="300"/>
      <c r="U80" s="300"/>
      <c r="V80" s="300"/>
      <c r="W80" s="300"/>
      <c r="X80" s="300"/>
      <c r="AD80" s="1"/>
      <c r="AE80" s="1"/>
      <c r="AF80" s="1"/>
      <c r="AG80" s="1"/>
      <c r="AO80" s="789"/>
      <c r="BB80" s="789"/>
    </row>
    <row r="81" spans="2:65">
      <c r="C81" s="1" t="s">
        <v>515</v>
      </c>
      <c r="D81" s="787"/>
      <c r="E81" s="912" t="e">
        <f>D68*0.06+D68*0.04</f>
        <v>#DIV/0!</v>
      </c>
      <c r="F81" s="912" t="e">
        <f t="shared" ref="F81:M81" si="76">E68*0.06+E68*0.04</f>
        <v>#DIV/0!</v>
      </c>
      <c r="G81" s="912" t="e">
        <f t="shared" si="76"/>
        <v>#DIV/0!</v>
      </c>
      <c r="H81" s="912" t="e">
        <f t="shared" si="76"/>
        <v>#DIV/0!</v>
      </c>
      <c r="I81" s="912" t="e">
        <f t="shared" si="76"/>
        <v>#DIV/0!</v>
      </c>
      <c r="J81" s="912" t="e">
        <f t="shared" si="76"/>
        <v>#DIV/0!</v>
      </c>
      <c r="K81" s="912" t="e">
        <f t="shared" si="76"/>
        <v>#DIV/0!</v>
      </c>
      <c r="L81" s="912" t="e">
        <f t="shared" si="76"/>
        <v>#DIV/0!</v>
      </c>
      <c r="M81" s="912" t="e">
        <f t="shared" si="76"/>
        <v>#DIV/0!</v>
      </c>
      <c r="T81" s="300"/>
      <c r="U81" s="300"/>
      <c r="V81" s="300"/>
      <c r="W81" s="300"/>
      <c r="X81" s="300"/>
      <c r="AB81" s="789"/>
      <c r="AD81" s="1"/>
      <c r="AE81" s="1"/>
      <c r="AF81" s="1"/>
      <c r="AG81" s="1"/>
      <c r="AP81" s="789"/>
      <c r="AQ81" s="789"/>
      <c r="AR81" s="789"/>
      <c r="AS81" s="789"/>
      <c r="AT81" s="789"/>
      <c r="AU81" s="789"/>
      <c r="AV81" s="789"/>
      <c r="AW81" s="789"/>
      <c r="AX81" s="789"/>
      <c r="AY81" s="789"/>
      <c r="AZ81" s="789"/>
      <c r="BC81" s="789"/>
      <c r="BD81" s="789"/>
      <c r="BE81" s="789"/>
      <c r="BF81" s="789"/>
      <c r="BG81" s="789"/>
      <c r="BH81" s="789"/>
      <c r="BI81" s="789"/>
      <c r="BJ81" s="789"/>
      <c r="BK81" s="789"/>
      <c r="BL81" s="789"/>
      <c r="BM81" s="789"/>
    </row>
    <row r="82" spans="2:65">
      <c r="C82" s="1" t="s">
        <v>516</v>
      </c>
      <c r="D82" s="787"/>
      <c r="E82" s="787"/>
      <c r="F82" s="787"/>
      <c r="G82" s="787"/>
      <c r="H82" s="787"/>
      <c r="I82" s="787"/>
      <c r="J82" s="787"/>
      <c r="K82" s="787"/>
      <c r="L82" s="787"/>
      <c r="M82" s="787"/>
      <c r="P82" s="789"/>
      <c r="Q82" s="789"/>
      <c r="R82" s="789"/>
      <c r="S82" s="789"/>
      <c r="T82" s="798"/>
      <c r="U82" s="798"/>
      <c r="V82" s="798"/>
      <c r="W82" s="798"/>
      <c r="X82" s="798"/>
      <c r="Y82" s="789"/>
      <c r="Z82" s="789"/>
      <c r="AC82" s="789"/>
      <c r="AD82" s="789"/>
      <c r="AE82" s="789"/>
      <c r="AF82" s="789"/>
      <c r="AG82" s="789"/>
      <c r="AH82" s="789"/>
      <c r="AI82" s="789"/>
      <c r="AJ82" s="789"/>
      <c r="AK82" s="789"/>
      <c r="AL82" s="789"/>
      <c r="AM82" s="789"/>
    </row>
    <row r="83" spans="2:65">
      <c r="B83" s="789"/>
      <c r="C83" s="789" t="s">
        <v>517</v>
      </c>
      <c r="D83" s="790">
        <f>SUM(D79:D82)</f>
        <v>6000</v>
      </c>
      <c r="E83" s="790" t="e">
        <f>SUM(E79:E82)</f>
        <v>#DIV/0!</v>
      </c>
      <c r="F83" s="790" t="e">
        <f t="shared" ref="F83:M83" si="77">SUM(F79:F82)</f>
        <v>#DIV/0!</v>
      </c>
      <c r="G83" s="790" t="e">
        <f t="shared" si="77"/>
        <v>#DIV/0!</v>
      </c>
      <c r="H83" s="790" t="e">
        <f t="shared" si="77"/>
        <v>#DIV/0!</v>
      </c>
      <c r="I83" s="790" t="e">
        <f t="shared" si="77"/>
        <v>#DIV/0!</v>
      </c>
      <c r="J83" s="790" t="e">
        <f t="shared" si="77"/>
        <v>#DIV/0!</v>
      </c>
      <c r="K83" s="790" t="e">
        <f t="shared" si="77"/>
        <v>#DIV/0!</v>
      </c>
      <c r="L83" s="790" t="e">
        <f t="shared" si="77"/>
        <v>#DIV/0!</v>
      </c>
      <c r="M83" s="790" t="e">
        <f t="shared" si="77"/>
        <v>#DIV/0!</v>
      </c>
      <c r="T83" s="300"/>
      <c r="U83" s="300"/>
      <c r="V83" s="300"/>
      <c r="W83" s="300"/>
      <c r="X83" s="300"/>
      <c r="AD83" s="1"/>
      <c r="AE83" s="1"/>
      <c r="AF83" s="1"/>
      <c r="AG83" s="1"/>
    </row>
    <row r="84" spans="2:65">
      <c r="D84" s="787"/>
      <c r="E84" s="787"/>
      <c r="F84" s="787"/>
      <c r="G84" s="787"/>
      <c r="H84" s="787"/>
      <c r="T84" s="300"/>
      <c r="U84" s="300"/>
      <c r="V84" s="300"/>
      <c r="W84" s="300"/>
      <c r="X84" s="300"/>
      <c r="AD84" s="1"/>
      <c r="AE84" s="1"/>
      <c r="AF84" s="1"/>
      <c r="AG84" s="1"/>
    </row>
    <row r="85" spans="2:65">
      <c r="D85" s="787"/>
      <c r="E85" s="787"/>
      <c r="F85" s="787"/>
      <c r="G85" s="787"/>
      <c r="H85" s="787"/>
    </row>
  </sheetData>
  <mergeCells count="1">
    <mergeCell ref="C62:H63"/>
  </mergeCells>
  <phoneticPr fontId="2"/>
  <pageMargins left="0.78740157480314965" right="0.43" top="0.49" bottom="0.49" header="0" footer="0"/>
  <pageSetup paperSize="9" scale="95" fitToWidth="0" orientation="portrait" r:id="rId1"/>
  <colBreaks count="2" manualBreakCount="2">
    <brk id="14" max="35" man="1"/>
    <brk id="27" max="3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J21"/>
  <sheetViews>
    <sheetView zoomScale="70" zoomScaleNormal="70" workbookViewId="0">
      <selection activeCell="N36" sqref="N36"/>
    </sheetView>
  </sheetViews>
  <sheetFormatPr defaultColWidth="9" defaultRowHeight="13"/>
  <cols>
    <col min="1" max="1" width="3.26953125" style="1" customWidth="1"/>
    <col min="2" max="2" width="4.36328125" style="1" customWidth="1"/>
    <col min="3" max="3" width="14.7265625" style="1" customWidth="1"/>
    <col min="4" max="36" width="8.26953125" style="1" customWidth="1"/>
    <col min="37" max="16384" width="9" style="1"/>
  </cols>
  <sheetData>
    <row r="1" spans="2:36" ht="21">
      <c r="B1" s="14" t="s">
        <v>567</v>
      </c>
    </row>
    <row r="2" spans="2:36">
      <c r="C2" s="1" t="s">
        <v>294</v>
      </c>
    </row>
    <row r="4" spans="2:36" ht="20.25" customHeight="1" thickBot="1">
      <c r="B4" s="18" t="s">
        <v>180</v>
      </c>
    </row>
    <row r="5" spans="2:36" ht="27.75" customHeight="1">
      <c r="B5" s="1027" t="s">
        <v>145</v>
      </c>
      <c r="C5" s="1028"/>
      <c r="D5" s="1037"/>
      <c r="E5" s="1019"/>
      <c r="F5" s="1019"/>
      <c r="G5" s="1019"/>
      <c r="H5" s="1019"/>
      <c r="I5" s="1019"/>
      <c r="J5" s="1019"/>
      <c r="K5" s="1019"/>
      <c r="L5" s="1019"/>
      <c r="M5" s="1019"/>
      <c r="N5" s="1019"/>
      <c r="O5" s="1018"/>
      <c r="P5" s="1019"/>
      <c r="Q5" s="1019"/>
      <c r="R5" s="1019"/>
      <c r="S5" s="1019"/>
      <c r="T5" s="1019"/>
      <c r="U5" s="752"/>
      <c r="V5" s="752"/>
      <c r="W5" s="752"/>
      <c r="X5" s="752"/>
      <c r="Y5" s="752"/>
      <c r="Z5" s="1018"/>
      <c r="AA5" s="1019"/>
      <c r="AB5" s="1019"/>
      <c r="AC5" s="1019"/>
      <c r="AD5" s="1019"/>
      <c r="AE5" s="1019"/>
      <c r="AF5" s="752"/>
      <c r="AG5" s="752"/>
      <c r="AH5" s="752"/>
      <c r="AI5" s="752"/>
      <c r="AJ5" s="752"/>
    </row>
    <row r="6" spans="2:36" ht="77.25" customHeight="1">
      <c r="B6" s="1029" t="s">
        <v>144</v>
      </c>
      <c r="C6" s="1030"/>
      <c r="D6" s="1020"/>
      <c r="E6" s="1021"/>
      <c r="F6" s="1021"/>
      <c r="G6" s="1021"/>
      <c r="H6" s="1021"/>
      <c r="I6" s="1021"/>
      <c r="J6" s="1021"/>
      <c r="K6" s="1021"/>
      <c r="L6" s="1021"/>
      <c r="M6" s="1021"/>
      <c r="N6" s="1021"/>
      <c r="O6" s="1020"/>
      <c r="P6" s="1021"/>
      <c r="Q6" s="1021"/>
      <c r="R6" s="1021"/>
      <c r="S6" s="1021"/>
      <c r="T6" s="1021"/>
      <c r="U6" s="751"/>
      <c r="V6" s="751"/>
      <c r="W6" s="751"/>
      <c r="X6" s="751"/>
      <c r="Y6" s="751"/>
      <c r="Z6" s="1020"/>
      <c r="AA6" s="1021"/>
      <c r="AB6" s="1021"/>
      <c r="AC6" s="1021"/>
      <c r="AD6" s="1021"/>
      <c r="AE6" s="1021"/>
      <c r="AF6" s="751"/>
      <c r="AG6" s="751"/>
      <c r="AH6" s="751"/>
      <c r="AI6" s="751"/>
      <c r="AJ6" s="751"/>
    </row>
    <row r="7" spans="2:36" ht="24.75" customHeight="1">
      <c r="B7" s="1031" t="s">
        <v>146</v>
      </c>
      <c r="C7" s="1032"/>
      <c r="D7" s="1022" t="s">
        <v>148</v>
      </c>
      <c r="E7" s="1023"/>
      <c r="F7" s="741" t="s">
        <v>436</v>
      </c>
      <c r="G7" s="741" t="s">
        <v>437</v>
      </c>
      <c r="H7" s="741" t="s">
        <v>438</v>
      </c>
      <c r="I7" s="741" t="s">
        <v>474</v>
      </c>
      <c r="J7" s="741" t="s">
        <v>475</v>
      </c>
      <c r="K7" s="741" t="s">
        <v>476</v>
      </c>
      <c r="L7" s="741" t="s">
        <v>477</v>
      </c>
      <c r="M7" s="741" t="s">
        <v>478</v>
      </c>
      <c r="N7" s="741" t="s">
        <v>479</v>
      </c>
      <c r="O7" s="1022" t="s">
        <v>148</v>
      </c>
      <c r="P7" s="1023"/>
      <c r="Q7" s="741" t="s">
        <v>436</v>
      </c>
      <c r="R7" s="741" t="s">
        <v>437</v>
      </c>
      <c r="S7" s="741" t="s">
        <v>438</v>
      </c>
      <c r="T7" s="735" t="s">
        <v>149</v>
      </c>
      <c r="U7" s="741" t="s">
        <v>475</v>
      </c>
      <c r="V7" s="741" t="s">
        <v>476</v>
      </c>
      <c r="W7" s="741" t="s">
        <v>477</v>
      </c>
      <c r="X7" s="741" t="s">
        <v>478</v>
      </c>
      <c r="Y7" s="741" t="s">
        <v>479</v>
      </c>
      <c r="Z7" s="1022" t="s">
        <v>148</v>
      </c>
      <c r="AA7" s="1023"/>
      <c r="AB7" s="741" t="s">
        <v>436</v>
      </c>
      <c r="AC7" s="741" t="s">
        <v>437</v>
      </c>
      <c r="AD7" s="741" t="s">
        <v>438</v>
      </c>
      <c r="AE7" s="753" t="s">
        <v>149</v>
      </c>
      <c r="AF7" s="741" t="s">
        <v>475</v>
      </c>
      <c r="AG7" s="741" t="s">
        <v>476</v>
      </c>
      <c r="AH7" s="741" t="s">
        <v>477</v>
      </c>
      <c r="AI7" s="741" t="s">
        <v>478</v>
      </c>
      <c r="AJ7" s="741" t="s">
        <v>479</v>
      </c>
    </row>
    <row r="8" spans="2:36" ht="51" customHeight="1">
      <c r="B8" s="58"/>
      <c r="C8" s="59" t="s">
        <v>412</v>
      </c>
      <c r="D8" s="1024"/>
      <c r="E8" s="987"/>
      <c r="F8" s="742"/>
      <c r="G8" s="742"/>
      <c r="H8" s="742"/>
      <c r="I8" s="742"/>
      <c r="J8" s="742"/>
      <c r="K8" s="742"/>
      <c r="L8" s="742"/>
      <c r="M8" s="742"/>
      <c r="N8" s="733"/>
      <c r="O8" s="1024"/>
      <c r="P8" s="987"/>
      <c r="Q8" s="742"/>
      <c r="R8" s="742"/>
      <c r="S8" s="742"/>
      <c r="T8" s="733"/>
      <c r="U8" s="742"/>
      <c r="V8" s="742"/>
      <c r="W8" s="742"/>
      <c r="X8" s="742"/>
      <c r="Y8" s="750"/>
      <c r="Z8" s="1024"/>
      <c r="AA8" s="987"/>
      <c r="AB8" s="742"/>
      <c r="AC8" s="742"/>
      <c r="AD8" s="742"/>
      <c r="AE8" s="750"/>
      <c r="AF8" s="742"/>
      <c r="AG8" s="742"/>
      <c r="AH8" s="742"/>
      <c r="AI8" s="742"/>
      <c r="AJ8" s="750"/>
    </row>
    <row r="9" spans="2:36" ht="51" customHeight="1">
      <c r="B9" s="58"/>
      <c r="C9" s="60" t="s">
        <v>411</v>
      </c>
      <c r="D9" s="1016"/>
      <c r="E9" s="1017"/>
      <c r="F9" s="743"/>
      <c r="G9" s="743"/>
      <c r="H9" s="743"/>
      <c r="I9" s="743"/>
      <c r="J9" s="743"/>
      <c r="K9" s="743"/>
      <c r="L9" s="743"/>
      <c r="M9" s="743"/>
      <c r="N9" s="736"/>
      <c r="O9" s="1016"/>
      <c r="P9" s="1017"/>
      <c r="Q9" s="743"/>
      <c r="R9" s="743"/>
      <c r="S9" s="743"/>
      <c r="T9" s="736"/>
      <c r="U9" s="743"/>
      <c r="V9" s="743"/>
      <c r="W9" s="743"/>
      <c r="X9" s="743"/>
      <c r="Y9" s="736"/>
      <c r="Z9" s="1016"/>
      <c r="AA9" s="1017"/>
      <c r="AB9" s="743"/>
      <c r="AC9" s="743"/>
      <c r="AD9" s="743"/>
      <c r="AE9" s="736"/>
      <c r="AF9" s="743"/>
      <c r="AG9" s="743"/>
      <c r="AH9" s="743"/>
      <c r="AI9" s="743"/>
      <c r="AJ9" s="736"/>
    </row>
    <row r="10" spans="2:36" ht="51" customHeight="1">
      <c r="B10" s="58"/>
      <c r="C10" s="61" t="s">
        <v>410</v>
      </c>
      <c r="D10" s="1016"/>
      <c r="E10" s="1017"/>
      <c r="F10" s="743"/>
      <c r="G10" s="743"/>
      <c r="H10" s="743"/>
      <c r="I10" s="743"/>
      <c r="J10" s="743"/>
      <c r="K10" s="743"/>
      <c r="L10" s="743"/>
      <c r="M10" s="743"/>
      <c r="N10" s="736"/>
      <c r="O10" s="1016"/>
      <c r="P10" s="1017"/>
      <c r="Q10" s="743"/>
      <c r="R10" s="743"/>
      <c r="S10" s="743"/>
      <c r="T10" s="736"/>
      <c r="U10" s="743"/>
      <c r="V10" s="743"/>
      <c r="W10" s="743"/>
      <c r="X10" s="743"/>
      <c r="Y10" s="736"/>
      <c r="Z10" s="1016"/>
      <c r="AA10" s="1017"/>
      <c r="AB10" s="743"/>
      <c r="AC10" s="743"/>
      <c r="AD10" s="743"/>
      <c r="AE10" s="736"/>
      <c r="AF10" s="743"/>
      <c r="AG10" s="743"/>
      <c r="AH10" s="743"/>
      <c r="AI10" s="743"/>
      <c r="AJ10" s="736"/>
    </row>
    <row r="11" spans="2:36" ht="51" customHeight="1">
      <c r="B11" s="58"/>
      <c r="C11" s="61" t="s">
        <v>409</v>
      </c>
      <c r="D11" s="1016"/>
      <c r="E11" s="1017"/>
      <c r="F11" s="743"/>
      <c r="G11" s="743"/>
      <c r="H11" s="743"/>
      <c r="I11" s="743"/>
      <c r="J11" s="743"/>
      <c r="K11" s="743"/>
      <c r="L11" s="743"/>
      <c r="M11" s="743"/>
      <c r="N11" s="736"/>
      <c r="O11" s="1016"/>
      <c r="P11" s="1017"/>
      <c r="Q11" s="743"/>
      <c r="R11" s="743"/>
      <c r="S11" s="743"/>
      <c r="T11" s="736"/>
      <c r="U11" s="743"/>
      <c r="V11" s="743"/>
      <c r="W11" s="743"/>
      <c r="X11" s="743"/>
      <c r="Y11" s="736"/>
      <c r="Z11" s="1016"/>
      <c r="AA11" s="1017"/>
      <c r="AB11" s="743"/>
      <c r="AC11" s="743"/>
      <c r="AD11" s="743"/>
      <c r="AE11" s="736"/>
      <c r="AF11" s="743"/>
      <c r="AG11" s="743"/>
      <c r="AH11" s="743"/>
      <c r="AI11" s="743"/>
      <c r="AJ11" s="736"/>
    </row>
    <row r="12" spans="2:36" ht="51" customHeight="1" thickBot="1">
      <c r="B12" s="62"/>
      <c r="C12" s="199" t="s">
        <v>150</v>
      </c>
      <c r="D12" s="1014"/>
      <c r="E12" s="1015"/>
      <c r="F12" s="744"/>
      <c r="G12" s="744"/>
      <c r="H12" s="744"/>
      <c r="I12" s="744"/>
      <c r="J12" s="744"/>
      <c r="K12" s="744"/>
      <c r="L12" s="744"/>
      <c r="M12" s="744"/>
      <c r="N12" s="734"/>
      <c r="O12" s="1014"/>
      <c r="P12" s="1015"/>
      <c r="Q12" s="744"/>
      <c r="R12" s="744"/>
      <c r="S12" s="744"/>
      <c r="T12" s="734"/>
      <c r="U12" s="744"/>
      <c r="V12" s="744"/>
      <c r="W12" s="744"/>
      <c r="X12" s="744"/>
      <c r="Y12" s="734"/>
      <c r="Z12" s="1014"/>
      <c r="AA12" s="1015"/>
      <c r="AB12" s="744"/>
      <c r="AC12" s="744"/>
      <c r="AD12" s="744"/>
      <c r="AE12" s="734"/>
      <c r="AF12" s="744"/>
      <c r="AG12" s="744"/>
      <c r="AH12" s="744"/>
      <c r="AI12" s="744"/>
      <c r="AJ12" s="734"/>
    </row>
    <row r="15" spans="2:36" ht="33" customHeight="1" thickBot="1">
      <c r="B15" s="849" t="s">
        <v>585</v>
      </c>
    </row>
    <row r="16" spans="2:36" ht="23.25" customHeight="1" thickBot="1">
      <c r="B16" s="1035" t="s">
        <v>145</v>
      </c>
      <c r="C16" s="1036"/>
      <c r="D16" s="666" t="s">
        <v>87</v>
      </c>
      <c r="E16" s="140" t="s">
        <v>88</v>
      </c>
      <c r="F16" s="140" t="s">
        <v>89</v>
      </c>
      <c r="G16" s="140" t="s">
        <v>90</v>
      </c>
      <c r="H16" s="140" t="s">
        <v>242</v>
      </c>
      <c r="I16" s="140" t="s">
        <v>417</v>
      </c>
      <c r="J16" s="140" t="s">
        <v>418</v>
      </c>
      <c r="K16" s="140" t="s">
        <v>419</v>
      </c>
      <c r="L16" s="140" t="s">
        <v>420</v>
      </c>
      <c r="M16" s="140" t="s">
        <v>421</v>
      </c>
      <c r="N16" s="192"/>
      <c r="O16" s="192"/>
      <c r="R16" s="192"/>
      <c r="T16" s="192"/>
      <c r="U16" s="192"/>
      <c r="V16" s="192"/>
      <c r="Z16" s="192"/>
      <c r="AC16" s="192"/>
      <c r="AE16" s="192"/>
      <c r="AF16" s="192"/>
      <c r="AG16" s="192"/>
    </row>
    <row r="17" spans="2:33" ht="28.5" customHeight="1">
      <c r="B17" s="1033"/>
      <c r="C17" s="1034"/>
      <c r="D17" s="667"/>
      <c r="E17" s="374"/>
      <c r="F17" s="374"/>
      <c r="G17" s="374"/>
      <c r="H17" s="374"/>
      <c r="I17" s="374"/>
      <c r="J17" s="374"/>
      <c r="K17" s="374"/>
      <c r="L17" s="374"/>
      <c r="M17" s="374"/>
      <c r="N17" s="191"/>
      <c r="O17" s="191"/>
      <c r="R17" s="191"/>
      <c r="T17" s="191"/>
      <c r="U17" s="191"/>
      <c r="V17" s="191"/>
      <c r="Z17" s="191"/>
      <c r="AC17" s="191"/>
      <c r="AE17" s="191"/>
      <c r="AF17" s="191"/>
      <c r="AG17" s="191"/>
    </row>
    <row r="18" spans="2:33" ht="28.5" customHeight="1">
      <c r="B18" s="1016"/>
      <c r="C18" s="1025"/>
      <c r="D18" s="668"/>
      <c r="E18" s="375"/>
      <c r="F18" s="375"/>
      <c r="G18" s="375"/>
      <c r="H18" s="375"/>
      <c r="I18" s="375"/>
      <c r="J18" s="375"/>
      <c r="K18" s="375"/>
      <c r="L18" s="375"/>
      <c r="M18" s="375"/>
      <c r="N18" s="191"/>
      <c r="O18" s="191"/>
      <c r="R18" s="191"/>
      <c r="T18" s="191"/>
      <c r="U18" s="191"/>
      <c r="V18" s="191"/>
      <c r="Z18" s="191"/>
      <c r="AC18" s="191"/>
      <c r="AE18" s="191"/>
      <c r="AF18" s="191"/>
      <c r="AG18" s="191"/>
    </row>
    <row r="19" spans="2:33" ht="28.5" customHeight="1">
      <c r="B19" s="376"/>
      <c r="C19" s="665"/>
      <c r="D19" s="668"/>
      <c r="E19" s="375"/>
      <c r="F19" s="375"/>
      <c r="G19" s="375"/>
      <c r="H19" s="375"/>
      <c r="I19" s="375"/>
      <c r="J19" s="375"/>
      <c r="K19" s="375"/>
      <c r="L19" s="375"/>
      <c r="M19" s="375"/>
      <c r="N19" s="191"/>
      <c r="O19" s="191"/>
      <c r="R19" s="191"/>
      <c r="T19" s="191"/>
      <c r="U19" s="191"/>
      <c r="V19" s="191"/>
      <c r="Z19" s="191"/>
      <c r="AC19" s="191"/>
      <c r="AE19" s="191"/>
      <c r="AF19" s="191"/>
      <c r="AG19" s="191"/>
    </row>
    <row r="20" spans="2:33" ht="28.5" customHeight="1">
      <c r="B20" s="1016"/>
      <c r="C20" s="1025"/>
      <c r="D20" s="668"/>
      <c r="E20" s="375"/>
      <c r="F20" s="375"/>
      <c r="G20" s="375"/>
      <c r="H20" s="375"/>
      <c r="I20" s="375"/>
      <c r="J20" s="375"/>
      <c r="K20" s="375"/>
      <c r="L20" s="375"/>
      <c r="M20" s="375"/>
      <c r="N20" s="191"/>
      <c r="O20" s="191"/>
      <c r="R20" s="191"/>
      <c r="T20" s="191"/>
      <c r="U20" s="191"/>
      <c r="V20" s="191"/>
      <c r="Z20" s="191"/>
      <c r="AC20" s="191"/>
      <c r="AE20" s="191"/>
      <c r="AF20" s="191"/>
      <c r="AG20" s="191"/>
    </row>
    <row r="21" spans="2:33" ht="28.5" customHeight="1" thickBot="1">
      <c r="B21" s="1014"/>
      <c r="C21" s="1026"/>
      <c r="D21" s="669"/>
      <c r="E21" s="377"/>
      <c r="F21" s="377"/>
      <c r="G21" s="377"/>
      <c r="H21" s="377"/>
      <c r="I21" s="377"/>
      <c r="J21" s="377"/>
      <c r="K21" s="377"/>
      <c r="L21" s="377"/>
      <c r="M21" s="377"/>
      <c r="N21" s="191"/>
      <c r="O21" s="191"/>
      <c r="R21" s="191"/>
      <c r="T21" s="191"/>
      <c r="U21" s="191"/>
      <c r="V21" s="191"/>
      <c r="Z21" s="191"/>
      <c r="AC21" s="191"/>
      <c r="AE21" s="191"/>
      <c r="AF21" s="191"/>
      <c r="AG21" s="191"/>
    </row>
  </sheetData>
  <mergeCells count="32">
    <mergeCell ref="D12:E12"/>
    <mergeCell ref="O12:P12"/>
    <mergeCell ref="D5:N5"/>
    <mergeCell ref="O5:T5"/>
    <mergeCell ref="D6:N6"/>
    <mergeCell ref="O6:T6"/>
    <mergeCell ref="O7:P7"/>
    <mergeCell ref="O8:P8"/>
    <mergeCell ref="O9:P9"/>
    <mergeCell ref="O10:P10"/>
    <mergeCell ref="O11:P11"/>
    <mergeCell ref="D7:E7"/>
    <mergeCell ref="D8:E8"/>
    <mergeCell ref="D9:E9"/>
    <mergeCell ref="D10:E10"/>
    <mergeCell ref="D11:E11"/>
    <mergeCell ref="B18:C18"/>
    <mergeCell ref="B20:C20"/>
    <mergeCell ref="B21:C21"/>
    <mergeCell ref="B5:C5"/>
    <mergeCell ref="B6:C6"/>
    <mergeCell ref="B7:C7"/>
    <mergeCell ref="B17:C17"/>
    <mergeCell ref="B16:C16"/>
    <mergeCell ref="Z12:AA12"/>
    <mergeCell ref="Z10:AA10"/>
    <mergeCell ref="Z11:AA11"/>
    <mergeCell ref="Z5:AE5"/>
    <mergeCell ref="Z6:AE6"/>
    <mergeCell ref="Z7:AA7"/>
    <mergeCell ref="Z8:AA8"/>
    <mergeCell ref="Z9:AA9"/>
  </mergeCells>
  <phoneticPr fontId="2"/>
  <pageMargins left="0.78740157480314965" right="0.78740157480314965" top="0.78740157480314965" bottom="0.78740157480314965"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B30"/>
  <sheetViews>
    <sheetView zoomScale="70" zoomScaleNormal="70" workbookViewId="0">
      <selection activeCell="O45" sqref="O45"/>
    </sheetView>
  </sheetViews>
  <sheetFormatPr defaultRowHeight="13"/>
  <cols>
    <col min="1" max="1" width="5.08984375" customWidth="1"/>
    <col min="2" max="2" width="4.6328125" customWidth="1"/>
    <col min="3" max="3" width="15.08984375" customWidth="1"/>
    <col min="4" max="13" width="12.6328125" customWidth="1"/>
    <col min="15" max="15" width="23.90625" customWidth="1"/>
    <col min="16" max="16" width="19.36328125" customWidth="1"/>
    <col min="17" max="26" width="11.36328125" customWidth="1"/>
  </cols>
  <sheetData>
    <row r="1" spans="2:28" ht="24.75" customHeight="1">
      <c r="B1" s="18" t="s">
        <v>243</v>
      </c>
      <c r="O1" s="18" t="s">
        <v>244</v>
      </c>
    </row>
    <row r="2" spans="2:28">
      <c r="B2" s="19" t="s">
        <v>295</v>
      </c>
      <c r="O2" t="s">
        <v>296</v>
      </c>
    </row>
    <row r="3" spans="2:28" ht="9.75" customHeight="1">
      <c r="B3" s="18"/>
    </row>
    <row r="4" spans="2:28" ht="18" customHeight="1">
      <c r="B4" s="1053" t="s">
        <v>162</v>
      </c>
      <c r="C4" s="1054"/>
      <c r="D4" s="1040" t="s">
        <v>147</v>
      </c>
      <c r="E4" s="1040" t="s">
        <v>443</v>
      </c>
      <c r="F4" s="1040" t="s">
        <v>444</v>
      </c>
      <c r="G4" s="1040" t="s">
        <v>445</v>
      </c>
      <c r="H4" s="1040" t="s">
        <v>480</v>
      </c>
      <c r="I4" s="1040" t="s">
        <v>481</v>
      </c>
      <c r="J4" s="1040" t="s">
        <v>482</v>
      </c>
      <c r="K4" s="1040" t="s">
        <v>483</v>
      </c>
      <c r="L4" s="1040" t="s">
        <v>484</v>
      </c>
      <c r="M4" s="1040" t="s">
        <v>485</v>
      </c>
      <c r="O4" s="1042" t="s">
        <v>163</v>
      </c>
      <c r="P4" s="1042" t="s">
        <v>164</v>
      </c>
      <c r="Q4" s="1030" t="s">
        <v>165</v>
      </c>
      <c r="R4" s="1041"/>
      <c r="S4" s="1041"/>
      <c r="T4" s="1041"/>
      <c r="U4" s="1041"/>
      <c r="V4" s="1041"/>
      <c r="W4" s="1041"/>
      <c r="X4" s="1041"/>
      <c r="Y4" s="1041"/>
      <c r="Z4" s="1023"/>
      <c r="AB4" s="1"/>
    </row>
    <row r="5" spans="2:28" ht="18" customHeight="1">
      <c r="B5" s="1055"/>
      <c r="C5" s="1056"/>
      <c r="D5" s="1039"/>
      <c r="E5" s="1039"/>
      <c r="F5" s="1039"/>
      <c r="G5" s="1039"/>
      <c r="H5" s="1039"/>
      <c r="I5" s="1039"/>
      <c r="J5" s="1039"/>
      <c r="K5" s="1039"/>
      <c r="L5" s="1039"/>
      <c r="M5" s="1039"/>
      <c r="O5" s="1043"/>
      <c r="P5" s="1043"/>
      <c r="Q5" s="65" t="s">
        <v>148</v>
      </c>
      <c r="R5" s="737" t="s">
        <v>446</v>
      </c>
      <c r="S5" s="737" t="s">
        <v>447</v>
      </c>
      <c r="T5" s="737" t="s">
        <v>448</v>
      </c>
      <c r="U5" s="754" t="s">
        <v>451</v>
      </c>
      <c r="V5" s="754" t="s">
        <v>486</v>
      </c>
      <c r="W5" s="754" t="s">
        <v>487</v>
      </c>
      <c r="X5" s="754" t="s">
        <v>488</v>
      </c>
      <c r="Y5" s="754" t="s">
        <v>489</v>
      </c>
      <c r="Z5" s="754" t="s">
        <v>490</v>
      </c>
    </row>
    <row r="6" spans="2:28" ht="18" customHeight="1">
      <c r="B6" s="1038" t="s">
        <v>351</v>
      </c>
      <c r="C6" s="382" t="s">
        <v>523</v>
      </c>
      <c r="D6" s="379"/>
      <c r="E6" s="379"/>
      <c r="F6" s="379"/>
      <c r="G6" s="379"/>
      <c r="H6" s="379"/>
      <c r="I6" s="379"/>
      <c r="J6" s="379"/>
      <c r="K6" s="379"/>
      <c r="L6" s="379"/>
      <c r="M6" s="379"/>
      <c r="O6" s="1050"/>
      <c r="P6" s="1044" t="s">
        <v>166</v>
      </c>
      <c r="Q6" s="1047"/>
      <c r="R6" s="738"/>
      <c r="S6" s="738"/>
      <c r="T6" s="738"/>
      <c r="U6" s="755"/>
      <c r="V6" s="755"/>
      <c r="W6" s="755"/>
      <c r="X6" s="755"/>
      <c r="Y6" s="755"/>
      <c r="Z6" s="1047"/>
    </row>
    <row r="7" spans="2:28" ht="18" customHeight="1">
      <c r="B7" s="1038"/>
      <c r="C7" s="383" t="s">
        <v>522</v>
      </c>
      <c r="D7" s="384"/>
      <c r="E7" s="384"/>
      <c r="F7" s="384"/>
      <c r="G7" s="384"/>
      <c r="H7" s="384"/>
      <c r="I7" s="384"/>
      <c r="J7" s="384"/>
      <c r="K7" s="384"/>
      <c r="L7" s="384"/>
      <c r="M7" s="384"/>
      <c r="O7" s="1051"/>
      <c r="P7" s="1045"/>
      <c r="Q7" s="1048"/>
      <c r="R7" s="739"/>
      <c r="S7" s="739"/>
      <c r="T7" s="739"/>
      <c r="U7" s="756"/>
      <c r="V7" s="756"/>
      <c r="W7" s="756"/>
      <c r="X7" s="756"/>
      <c r="Y7" s="756"/>
      <c r="Z7" s="1048"/>
    </row>
    <row r="8" spans="2:28" ht="18" customHeight="1">
      <c r="B8" s="1039"/>
      <c r="C8" s="380" t="s">
        <v>524</v>
      </c>
      <c r="D8" s="381"/>
      <c r="E8" s="381"/>
      <c r="F8" s="381"/>
      <c r="G8" s="381"/>
      <c r="H8" s="381"/>
      <c r="I8" s="381"/>
      <c r="J8" s="381"/>
      <c r="K8" s="381"/>
      <c r="L8" s="381"/>
      <c r="M8" s="381"/>
      <c r="O8" s="1051"/>
      <c r="P8" s="1045"/>
      <c r="Q8" s="1048"/>
      <c r="R8" s="739"/>
      <c r="S8" s="739"/>
      <c r="T8" s="739"/>
      <c r="U8" s="756"/>
      <c r="V8" s="756"/>
      <c r="W8" s="756"/>
      <c r="X8" s="756"/>
      <c r="Y8" s="756"/>
      <c r="Z8" s="1048"/>
    </row>
    <row r="9" spans="2:28" ht="18" customHeight="1">
      <c r="B9" s="1038" t="s">
        <v>352</v>
      </c>
      <c r="C9" s="382" t="s">
        <v>523</v>
      </c>
      <c r="D9" s="379"/>
      <c r="E9" s="379"/>
      <c r="F9" s="379"/>
      <c r="G9" s="379"/>
      <c r="H9" s="379"/>
      <c r="I9" s="379"/>
      <c r="J9" s="379"/>
      <c r="K9" s="379"/>
      <c r="L9" s="379"/>
      <c r="M9" s="379"/>
      <c r="O9" s="1051"/>
      <c r="P9" s="1045"/>
      <c r="Q9" s="1048"/>
      <c r="R9" s="739"/>
      <c r="S9" s="739"/>
      <c r="T9" s="739"/>
      <c r="U9" s="756"/>
      <c r="V9" s="756"/>
      <c r="W9" s="756"/>
      <c r="X9" s="756"/>
      <c r="Y9" s="756"/>
      <c r="Z9" s="1048"/>
    </row>
    <row r="10" spans="2:28" ht="18" customHeight="1">
      <c r="B10" s="1038"/>
      <c r="C10" s="383" t="s">
        <v>522</v>
      </c>
      <c r="D10" s="384"/>
      <c r="E10" s="384"/>
      <c r="F10" s="384"/>
      <c r="G10" s="384"/>
      <c r="H10" s="384"/>
      <c r="I10" s="384"/>
      <c r="J10" s="384"/>
      <c r="K10" s="384"/>
      <c r="L10" s="384"/>
      <c r="M10" s="384"/>
      <c r="O10" s="1051"/>
      <c r="P10" s="1045"/>
      <c r="Q10" s="1048"/>
      <c r="R10" s="739"/>
      <c r="S10" s="739"/>
      <c r="T10" s="739"/>
      <c r="U10" s="756"/>
      <c r="V10" s="756"/>
      <c r="W10" s="756"/>
      <c r="X10" s="756"/>
      <c r="Y10" s="756"/>
      <c r="Z10" s="1048"/>
    </row>
    <row r="11" spans="2:28" ht="18" customHeight="1">
      <c r="B11" s="1039"/>
      <c r="C11" s="380" t="s">
        <v>524</v>
      </c>
      <c r="D11" s="381"/>
      <c r="E11" s="381"/>
      <c r="F11" s="381"/>
      <c r="G11" s="381"/>
      <c r="H11" s="381"/>
      <c r="I11" s="381"/>
      <c r="J11" s="381"/>
      <c r="K11" s="381"/>
      <c r="L11" s="381"/>
      <c r="M11" s="381"/>
      <c r="O11" s="1051"/>
      <c r="P11" s="1045"/>
      <c r="Q11" s="1048"/>
      <c r="R11" s="739"/>
      <c r="S11" s="739"/>
      <c r="T11" s="739"/>
      <c r="U11" s="756"/>
      <c r="V11" s="756"/>
      <c r="W11" s="756"/>
      <c r="X11" s="756"/>
      <c r="Y11" s="756"/>
      <c r="Z11" s="1048"/>
    </row>
    <row r="12" spans="2:28" ht="18" customHeight="1">
      <c r="B12" s="1038" t="s">
        <v>353</v>
      </c>
      <c r="C12" s="382" t="s">
        <v>523</v>
      </c>
      <c r="D12" s="379"/>
      <c r="E12" s="379"/>
      <c r="F12" s="379"/>
      <c r="G12" s="379"/>
      <c r="H12" s="379"/>
      <c r="I12" s="379"/>
      <c r="J12" s="379"/>
      <c r="K12" s="379"/>
      <c r="L12" s="379"/>
      <c r="M12" s="379"/>
      <c r="O12" s="1051"/>
      <c r="P12" s="1045"/>
      <c r="Q12" s="1048"/>
      <c r="R12" s="739"/>
      <c r="S12" s="739"/>
      <c r="T12" s="739"/>
      <c r="U12" s="756"/>
      <c r="V12" s="756"/>
      <c r="W12" s="756"/>
      <c r="X12" s="756"/>
      <c r="Y12" s="756"/>
      <c r="Z12" s="1048"/>
    </row>
    <row r="13" spans="2:28" ht="18" customHeight="1">
      <c r="B13" s="1038"/>
      <c r="C13" s="383" t="s">
        <v>522</v>
      </c>
      <c r="D13" s="384"/>
      <c r="E13" s="384"/>
      <c r="F13" s="384"/>
      <c r="G13" s="384"/>
      <c r="H13" s="384"/>
      <c r="I13" s="384"/>
      <c r="J13" s="384"/>
      <c r="K13" s="384"/>
      <c r="L13" s="384"/>
      <c r="M13" s="384"/>
      <c r="O13" s="1051"/>
      <c r="P13" s="1045"/>
      <c r="Q13" s="1048"/>
      <c r="R13" s="739"/>
      <c r="S13" s="739"/>
      <c r="T13" s="739"/>
      <c r="U13" s="756"/>
      <c r="V13" s="756"/>
      <c r="W13" s="756"/>
      <c r="X13" s="756"/>
      <c r="Y13" s="756"/>
      <c r="Z13" s="1048"/>
    </row>
    <row r="14" spans="2:28" ht="18" customHeight="1">
      <c r="B14" s="1039"/>
      <c r="C14" s="380" t="s">
        <v>524</v>
      </c>
      <c r="D14" s="381"/>
      <c r="E14" s="381"/>
      <c r="F14" s="381"/>
      <c r="G14" s="381"/>
      <c r="H14" s="381"/>
      <c r="I14" s="381"/>
      <c r="J14" s="381"/>
      <c r="K14" s="381"/>
      <c r="L14" s="381"/>
      <c r="M14" s="381"/>
      <c r="O14" s="1051"/>
      <c r="P14" s="1045"/>
      <c r="Q14" s="1048"/>
      <c r="R14" s="739"/>
      <c r="S14" s="739"/>
      <c r="T14" s="739"/>
      <c r="U14" s="756"/>
      <c r="V14" s="756"/>
      <c r="W14" s="756"/>
      <c r="X14" s="756"/>
      <c r="Y14" s="756"/>
      <c r="Z14" s="1048"/>
    </row>
    <row r="15" spans="2:28" ht="18" customHeight="1">
      <c r="B15" s="1038" t="s">
        <v>354</v>
      </c>
      <c r="C15" s="382" t="s">
        <v>523</v>
      </c>
      <c r="D15" s="379"/>
      <c r="E15" s="379"/>
      <c r="F15" s="379"/>
      <c r="G15" s="379"/>
      <c r="H15" s="379"/>
      <c r="I15" s="379"/>
      <c r="J15" s="379"/>
      <c r="K15" s="379"/>
      <c r="L15" s="379"/>
      <c r="M15" s="379"/>
      <c r="O15" s="1051"/>
      <c r="P15" s="1045"/>
      <c r="Q15" s="1048"/>
      <c r="R15" s="739"/>
      <c r="S15" s="739"/>
      <c r="T15" s="739"/>
      <c r="U15" s="756"/>
      <c r="V15" s="756"/>
      <c r="W15" s="756"/>
      <c r="X15" s="756"/>
      <c r="Y15" s="756"/>
      <c r="Z15" s="1048"/>
    </row>
    <row r="16" spans="2:28" ht="18" customHeight="1">
      <c r="B16" s="1057"/>
      <c r="C16" s="383" t="s">
        <v>522</v>
      </c>
      <c r="D16" s="384"/>
      <c r="E16" s="384"/>
      <c r="F16" s="384"/>
      <c r="G16" s="384"/>
      <c r="H16" s="384"/>
      <c r="I16" s="384"/>
      <c r="J16" s="384"/>
      <c r="K16" s="384"/>
      <c r="L16" s="384"/>
      <c r="M16" s="384"/>
      <c r="O16" s="1052"/>
      <c r="P16" s="1046"/>
      <c r="Q16" s="1049"/>
      <c r="R16" s="740"/>
      <c r="S16" s="740"/>
      <c r="T16" s="740"/>
      <c r="U16" s="757"/>
      <c r="V16" s="757"/>
      <c r="W16" s="757"/>
      <c r="X16" s="757"/>
      <c r="Y16" s="757"/>
      <c r="Z16" s="1049"/>
    </row>
    <row r="17" spans="2:13" ht="18" customHeight="1">
      <c r="B17" s="1043"/>
      <c r="C17" s="380" t="s">
        <v>524</v>
      </c>
      <c r="D17" s="381"/>
      <c r="E17" s="381"/>
      <c r="F17" s="381"/>
      <c r="G17" s="381"/>
      <c r="H17" s="381"/>
      <c r="I17" s="381"/>
      <c r="J17" s="381"/>
      <c r="K17" s="381"/>
      <c r="L17" s="381"/>
      <c r="M17" s="381"/>
    </row>
    <row r="18" spans="2:13" ht="18" customHeight="1">
      <c r="B18" s="1038" t="s">
        <v>355</v>
      </c>
      <c r="C18" s="382" t="s">
        <v>523</v>
      </c>
      <c r="D18" s="379"/>
      <c r="E18" s="379"/>
      <c r="F18" s="379"/>
      <c r="G18" s="379"/>
      <c r="H18" s="379"/>
      <c r="I18" s="379"/>
      <c r="J18" s="379"/>
      <c r="K18" s="379"/>
      <c r="L18" s="379"/>
      <c r="M18" s="379"/>
    </row>
    <row r="19" spans="2:13" ht="18" customHeight="1">
      <c r="B19" s="1038"/>
      <c r="C19" s="383" t="s">
        <v>522</v>
      </c>
      <c r="D19" s="384"/>
      <c r="E19" s="384"/>
      <c r="F19" s="384"/>
      <c r="G19" s="384"/>
      <c r="H19" s="384"/>
      <c r="I19" s="384"/>
      <c r="J19" s="384"/>
      <c r="K19" s="384"/>
      <c r="L19" s="384"/>
      <c r="M19" s="384"/>
    </row>
    <row r="20" spans="2:13" ht="18" customHeight="1">
      <c r="B20" s="1039"/>
      <c r="C20" s="380" t="s">
        <v>524</v>
      </c>
      <c r="D20" s="381"/>
      <c r="E20" s="381"/>
      <c r="F20" s="381"/>
      <c r="G20" s="381"/>
      <c r="H20" s="381"/>
      <c r="I20" s="381"/>
      <c r="J20" s="381"/>
      <c r="K20" s="381"/>
      <c r="L20" s="381"/>
      <c r="M20" s="381"/>
    </row>
    <row r="21" spans="2:13" ht="18" customHeight="1">
      <c r="B21" s="1038" t="s">
        <v>356</v>
      </c>
      <c r="C21" s="378" t="s">
        <v>525</v>
      </c>
      <c r="D21" s="922">
        <f>D6+D9+D12+D15+D18</f>
        <v>0</v>
      </c>
      <c r="E21" s="922">
        <f t="shared" ref="E21:M21" si="0">E6+E9+E12+E15+E18</f>
        <v>0</v>
      </c>
      <c r="F21" s="922">
        <f t="shared" si="0"/>
        <v>0</v>
      </c>
      <c r="G21" s="922">
        <f t="shared" si="0"/>
        <v>0</v>
      </c>
      <c r="H21" s="922">
        <f t="shared" si="0"/>
        <v>0</v>
      </c>
      <c r="I21" s="922">
        <f t="shared" si="0"/>
        <v>0</v>
      </c>
      <c r="J21" s="922">
        <f t="shared" si="0"/>
        <v>0</v>
      </c>
      <c r="K21" s="922">
        <f t="shared" si="0"/>
        <v>0</v>
      </c>
      <c r="L21" s="922">
        <f t="shared" si="0"/>
        <v>0</v>
      </c>
      <c r="M21" s="922">
        <f t="shared" si="0"/>
        <v>0</v>
      </c>
    </row>
    <row r="22" spans="2:13" ht="18" customHeight="1">
      <c r="B22" s="1039"/>
      <c r="C22" s="380" t="s">
        <v>524</v>
      </c>
      <c r="D22" s="923">
        <f>D8+D11+D14+D17+D20</f>
        <v>0</v>
      </c>
      <c r="E22" s="923">
        <f t="shared" ref="E22:M22" si="1">E8+E11+E14+E17+E20</f>
        <v>0</v>
      </c>
      <c r="F22" s="923">
        <f t="shared" si="1"/>
        <v>0</v>
      </c>
      <c r="G22" s="923">
        <f t="shared" si="1"/>
        <v>0</v>
      </c>
      <c r="H22" s="923">
        <f t="shared" si="1"/>
        <v>0</v>
      </c>
      <c r="I22" s="923">
        <f t="shared" si="1"/>
        <v>0</v>
      </c>
      <c r="J22" s="923">
        <f t="shared" si="1"/>
        <v>0</v>
      </c>
      <c r="K22" s="923">
        <f t="shared" si="1"/>
        <v>0</v>
      </c>
      <c r="L22" s="923">
        <f t="shared" si="1"/>
        <v>0</v>
      </c>
      <c r="M22" s="923">
        <f t="shared" si="1"/>
        <v>0</v>
      </c>
    </row>
    <row r="23" spans="2:13" ht="18" customHeight="1">
      <c r="B23" s="17"/>
    </row>
    <row r="24" spans="2:13" ht="18" customHeight="1"/>
    <row r="25" spans="2:13" ht="18" customHeight="1">
      <c r="B25" s="1"/>
    </row>
    <row r="26" spans="2:13" ht="18" customHeight="1"/>
    <row r="27" spans="2:13" ht="18" customHeight="1"/>
    <row r="30" spans="2:13" ht="21" customHeight="1"/>
  </sheetData>
  <mergeCells count="24">
    <mergeCell ref="J4:J5"/>
    <mergeCell ref="K4:K5"/>
    <mergeCell ref="L4:L5"/>
    <mergeCell ref="G4:G5"/>
    <mergeCell ref="B15:B17"/>
    <mergeCell ref="B12:B14"/>
    <mergeCell ref="E4:E5"/>
    <mergeCell ref="F4:F5"/>
    <mergeCell ref="B18:B20"/>
    <mergeCell ref="H4:H5"/>
    <mergeCell ref="I4:I5"/>
    <mergeCell ref="B21:B22"/>
    <mergeCell ref="Q4:Z4"/>
    <mergeCell ref="O4:O5"/>
    <mergeCell ref="P4:P5"/>
    <mergeCell ref="P6:P16"/>
    <mergeCell ref="Q6:Q16"/>
    <mergeCell ref="Z6:Z16"/>
    <mergeCell ref="O6:O16"/>
    <mergeCell ref="D4:D5"/>
    <mergeCell ref="M4:M5"/>
    <mergeCell ref="B4:C5"/>
    <mergeCell ref="B6:B8"/>
    <mergeCell ref="B9:B11"/>
  </mergeCells>
  <phoneticPr fontId="2"/>
  <pageMargins left="0.59055118110236227" right="0.59055118110236227" top="0.78740157480314965" bottom="0.78740157480314965"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56" r:id="rId4" name="Check Box 12">
              <controlPr defaultSize="0" autoFill="0" autoLine="0" autoPict="0">
                <anchor moveWithCells="1" sizeWithCells="1">
                  <from>
                    <xdr:col>14</xdr:col>
                    <xdr:colOff>228600</xdr:colOff>
                    <xdr:row>11</xdr:row>
                    <xdr:rowOff>0</xdr:rowOff>
                  </from>
                  <to>
                    <xdr:col>14</xdr:col>
                    <xdr:colOff>482600</xdr:colOff>
                    <xdr:row>12</xdr:row>
                    <xdr:rowOff>101600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sizeWithCells="1">
                  <from>
                    <xdr:col>14</xdr:col>
                    <xdr:colOff>234950</xdr:colOff>
                    <xdr:row>8</xdr:row>
                    <xdr:rowOff>57150</xdr:rowOff>
                  </from>
                  <to>
                    <xdr:col>14</xdr:col>
                    <xdr:colOff>508000</xdr:colOff>
                    <xdr:row>9</xdr:row>
                    <xdr:rowOff>139700</xdr:rowOff>
                  </to>
                </anchor>
              </controlPr>
            </control>
          </mc:Choice>
        </mc:AlternateContent>
        <mc:AlternateContent xmlns:mc="http://schemas.openxmlformats.org/markup-compatibility/2006">
          <mc:Choice Requires="x14">
            <control shapeId="6154" r:id="rId6" name="Check Box 10">
              <controlPr defaultSize="0" autoFill="0" autoLine="0" autoPict="0">
                <anchor moveWithCells="1" sizeWithCells="1">
                  <from>
                    <xdr:col>14</xdr:col>
                    <xdr:colOff>254000</xdr:colOff>
                    <xdr:row>6</xdr:row>
                    <xdr:rowOff>19050</xdr:rowOff>
                  </from>
                  <to>
                    <xdr:col>14</xdr:col>
                    <xdr:colOff>527050</xdr:colOff>
                    <xdr:row>7</xdr:row>
                    <xdr:rowOff>101600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M55"/>
  <sheetViews>
    <sheetView topLeftCell="A28" workbookViewId="0">
      <selection activeCell="B1" sqref="B1"/>
    </sheetView>
  </sheetViews>
  <sheetFormatPr defaultColWidth="9" defaultRowHeight="13"/>
  <cols>
    <col min="1" max="1" width="3.08984375" style="179" customWidth="1"/>
    <col min="2" max="2" width="17.26953125" style="179" customWidth="1"/>
    <col min="3" max="3" width="6.26953125" style="179" customWidth="1"/>
    <col min="4" max="39" width="4.6328125" style="179" customWidth="1"/>
    <col min="40" max="16384" width="9" style="179"/>
  </cols>
  <sheetData>
    <row r="1" spans="2:39" ht="21">
      <c r="B1" s="14" t="s">
        <v>568</v>
      </c>
      <c r="C1" s="14"/>
    </row>
    <row r="2" spans="2:39" ht="14.25" customHeight="1">
      <c r="B2" s="14"/>
      <c r="C2" s="14"/>
    </row>
    <row r="3" spans="2:39" ht="21" customHeight="1" thickBot="1">
      <c r="B3" s="180" t="s">
        <v>293</v>
      </c>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row>
    <row r="4" spans="2:39" ht="21" customHeight="1" thickBot="1">
      <c r="B4" s="749" t="s">
        <v>450</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2:39">
      <c r="B5" s="1058" t="s">
        <v>161</v>
      </c>
      <c r="C5" s="1063" t="s">
        <v>159</v>
      </c>
      <c r="D5" s="1060" t="s">
        <v>17</v>
      </c>
      <c r="E5" s="1061"/>
      <c r="F5" s="1062"/>
      <c r="G5" s="1060" t="s">
        <v>4</v>
      </c>
      <c r="H5" s="1061"/>
      <c r="I5" s="1062"/>
      <c r="J5" s="1060" t="s">
        <v>2</v>
      </c>
      <c r="K5" s="1061"/>
      <c r="L5" s="1062"/>
      <c r="M5" s="1065" t="s">
        <v>3</v>
      </c>
      <c r="N5" s="1065"/>
      <c r="O5" s="1065"/>
      <c r="P5" s="1065" t="s">
        <v>5</v>
      </c>
      <c r="Q5" s="1065"/>
      <c r="R5" s="1065"/>
      <c r="S5" s="1065" t="s">
        <v>6</v>
      </c>
      <c r="T5" s="1065"/>
      <c r="U5" s="1065"/>
      <c r="V5" s="1065" t="s">
        <v>7</v>
      </c>
      <c r="W5" s="1065"/>
      <c r="X5" s="1065"/>
      <c r="Y5" s="1065" t="s">
        <v>8</v>
      </c>
      <c r="Z5" s="1065"/>
      <c r="AA5" s="1065"/>
      <c r="AB5" s="1065" t="s">
        <v>9</v>
      </c>
      <c r="AC5" s="1065"/>
      <c r="AD5" s="1065"/>
      <c r="AE5" s="1065" t="s">
        <v>10</v>
      </c>
      <c r="AF5" s="1065"/>
      <c r="AG5" s="1065"/>
      <c r="AH5" s="1065" t="s">
        <v>11</v>
      </c>
      <c r="AI5" s="1065"/>
      <c r="AJ5" s="1065"/>
      <c r="AK5" s="1065" t="s">
        <v>1</v>
      </c>
      <c r="AL5" s="1065"/>
      <c r="AM5" s="1066"/>
    </row>
    <row r="6" spans="2:39" ht="13.5" thickBot="1">
      <c r="B6" s="1059"/>
      <c r="C6" s="1064"/>
      <c r="D6" s="182" t="s">
        <v>12</v>
      </c>
      <c r="E6" s="183" t="s">
        <v>13</v>
      </c>
      <c r="F6" s="184" t="s">
        <v>14</v>
      </c>
      <c r="G6" s="182" t="s">
        <v>15</v>
      </c>
      <c r="H6" s="183" t="s">
        <v>16</v>
      </c>
      <c r="I6" s="184" t="s">
        <v>14</v>
      </c>
      <c r="J6" s="182" t="s">
        <v>15</v>
      </c>
      <c r="K6" s="183" t="s">
        <v>16</v>
      </c>
      <c r="L6" s="184" t="s">
        <v>14</v>
      </c>
      <c r="M6" s="182" t="s">
        <v>15</v>
      </c>
      <c r="N6" s="183" t="s">
        <v>16</v>
      </c>
      <c r="O6" s="184" t="s">
        <v>14</v>
      </c>
      <c r="P6" s="182" t="s">
        <v>15</v>
      </c>
      <c r="Q6" s="183" t="s">
        <v>16</v>
      </c>
      <c r="R6" s="184" t="s">
        <v>14</v>
      </c>
      <c r="S6" s="182" t="s">
        <v>15</v>
      </c>
      <c r="T6" s="183" t="s">
        <v>16</v>
      </c>
      <c r="U6" s="184" t="s">
        <v>14</v>
      </c>
      <c r="V6" s="182" t="s">
        <v>15</v>
      </c>
      <c r="W6" s="183" t="s">
        <v>16</v>
      </c>
      <c r="X6" s="184" t="s">
        <v>14</v>
      </c>
      <c r="Y6" s="182" t="s">
        <v>15</v>
      </c>
      <c r="Z6" s="183" t="s">
        <v>16</v>
      </c>
      <c r="AA6" s="184" t="s">
        <v>14</v>
      </c>
      <c r="AB6" s="182" t="s">
        <v>15</v>
      </c>
      <c r="AC6" s="183" t="s">
        <v>16</v>
      </c>
      <c r="AD6" s="184" t="s">
        <v>14</v>
      </c>
      <c r="AE6" s="182" t="s">
        <v>15</v>
      </c>
      <c r="AF6" s="183" t="s">
        <v>16</v>
      </c>
      <c r="AG6" s="184" t="s">
        <v>14</v>
      </c>
      <c r="AH6" s="182" t="s">
        <v>15</v>
      </c>
      <c r="AI6" s="183" t="s">
        <v>16</v>
      </c>
      <c r="AJ6" s="184" t="s">
        <v>14</v>
      </c>
      <c r="AK6" s="182" t="s">
        <v>15</v>
      </c>
      <c r="AL6" s="183" t="s">
        <v>16</v>
      </c>
      <c r="AM6" s="185" t="s">
        <v>14</v>
      </c>
    </row>
    <row r="7" spans="2:39" ht="24" customHeight="1">
      <c r="B7" s="200" t="s">
        <v>158</v>
      </c>
      <c r="C7" s="201" t="s">
        <v>160</v>
      </c>
      <c r="D7" s="202" t="s">
        <v>151</v>
      </c>
      <c r="E7" s="203" t="s">
        <v>153</v>
      </c>
      <c r="F7" s="204" t="s">
        <v>152</v>
      </c>
      <c r="G7" s="202" t="s">
        <v>152</v>
      </c>
      <c r="H7" s="203" t="s">
        <v>152</v>
      </c>
      <c r="I7" s="204" t="s">
        <v>151</v>
      </c>
      <c r="J7" s="202"/>
      <c r="K7" s="203"/>
      <c r="L7" s="204"/>
      <c r="M7" s="202"/>
      <c r="N7" s="203"/>
      <c r="O7" s="204"/>
      <c r="P7" s="202"/>
      <c r="Q7" s="203"/>
      <c r="R7" s="204"/>
      <c r="S7" s="202"/>
      <c r="T7" s="203"/>
      <c r="U7" s="204"/>
      <c r="V7" s="202" t="s">
        <v>154</v>
      </c>
      <c r="W7" s="203"/>
      <c r="X7" s="205"/>
      <c r="Y7" s="202"/>
      <c r="Z7" s="203" t="s">
        <v>155</v>
      </c>
      <c r="AA7" s="204"/>
      <c r="AB7" s="202"/>
      <c r="AC7" s="203"/>
      <c r="AD7" s="204"/>
      <c r="AE7" s="202"/>
      <c r="AF7" s="203"/>
      <c r="AG7" s="204"/>
      <c r="AH7" s="202"/>
      <c r="AI7" s="203"/>
      <c r="AJ7" s="204"/>
      <c r="AK7" s="202"/>
      <c r="AL7" s="203"/>
      <c r="AM7" s="206"/>
    </row>
    <row r="8" spans="2:39" ht="24" customHeight="1" thickBot="1">
      <c r="B8" s="207"/>
      <c r="C8" s="208"/>
      <c r="D8" s="209"/>
      <c r="E8" s="210"/>
      <c r="F8" s="211"/>
      <c r="G8" s="209"/>
      <c r="H8" s="210"/>
      <c r="I8" s="211"/>
      <c r="J8" s="209"/>
      <c r="K8" s="210"/>
      <c r="L8" s="211"/>
      <c r="M8" s="209"/>
      <c r="N8" s="210"/>
      <c r="O8" s="211"/>
      <c r="P8" s="209"/>
      <c r="Q8" s="210"/>
      <c r="R8" s="211"/>
      <c r="S8" s="209"/>
      <c r="T8" s="210"/>
      <c r="U8" s="211"/>
      <c r="V8" s="209" t="s">
        <v>156</v>
      </c>
      <c r="W8" s="210" t="s">
        <v>152</v>
      </c>
      <c r="X8" s="212" t="s">
        <v>152</v>
      </c>
      <c r="Y8" s="209" t="s">
        <v>152</v>
      </c>
      <c r="Z8" s="210" t="s">
        <v>152</v>
      </c>
      <c r="AA8" s="211" t="s">
        <v>152</v>
      </c>
      <c r="AB8" s="209" t="s">
        <v>152</v>
      </c>
      <c r="AC8" s="210" t="s">
        <v>152</v>
      </c>
      <c r="AD8" s="211" t="s">
        <v>152</v>
      </c>
      <c r="AE8" s="209" t="s">
        <v>152</v>
      </c>
      <c r="AF8" s="210" t="s">
        <v>152</v>
      </c>
      <c r="AG8" s="211" t="s">
        <v>152</v>
      </c>
      <c r="AH8" s="209" t="s">
        <v>152</v>
      </c>
      <c r="AI8" s="210" t="s">
        <v>152</v>
      </c>
      <c r="AJ8" s="211" t="s">
        <v>0</v>
      </c>
      <c r="AK8" s="209"/>
      <c r="AL8" s="210"/>
      <c r="AM8" s="213"/>
    </row>
    <row r="9" spans="2:39" ht="24" customHeight="1">
      <c r="B9" s="230"/>
      <c r="C9" s="231"/>
      <c r="D9" s="232"/>
      <c r="E9" s="233"/>
      <c r="F9" s="234"/>
      <c r="G9" s="232"/>
      <c r="H9" s="233"/>
      <c r="I9" s="234"/>
      <c r="J9" s="232"/>
      <c r="K9" s="233"/>
      <c r="L9" s="234"/>
      <c r="M9" s="232"/>
      <c r="N9" s="233"/>
      <c r="O9" s="234"/>
      <c r="P9" s="232"/>
      <c r="Q9" s="233"/>
      <c r="R9" s="234"/>
      <c r="S9" s="232"/>
      <c r="T9" s="233"/>
      <c r="U9" s="234"/>
      <c r="V9" s="232"/>
      <c r="W9" s="233"/>
      <c r="X9" s="235"/>
      <c r="Y9" s="232"/>
      <c r="Z9" s="233"/>
      <c r="AA9" s="234"/>
      <c r="AB9" s="232"/>
      <c r="AC9" s="233"/>
      <c r="AD9" s="234"/>
      <c r="AE9" s="232"/>
      <c r="AF9" s="233"/>
      <c r="AG9" s="234"/>
      <c r="AH9" s="232"/>
      <c r="AI9" s="233"/>
      <c r="AJ9" s="234"/>
      <c r="AK9" s="232"/>
      <c r="AL9" s="233"/>
      <c r="AM9" s="236"/>
    </row>
    <row r="10" spans="2:39" ht="24" customHeight="1" thickBot="1">
      <c r="B10" s="237"/>
      <c r="C10" s="238"/>
      <c r="D10" s="239"/>
      <c r="E10" s="240"/>
      <c r="F10" s="241"/>
      <c r="G10" s="239"/>
      <c r="H10" s="240"/>
      <c r="I10" s="241"/>
      <c r="J10" s="239"/>
      <c r="K10" s="240"/>
      <c r="L10" s="241"/>
      <c r="M10" s="239"/>
      <c r="N10" s="240"/>
      <c r="O10" s="241"/>
      <c r="P10" s="239"/>
      <c r="Q10" s="240"/>
      <c r="R10" s="241"/>
      <c r="S10" s="239"/>
      <c r="T10" s="240"/>
      <c r="U10" s="241"/>
      <c r="V10" s="239"/>
      <c r="W10" s="240"/>
      <c r="X10" s="242"/>
      <c r="Y10" s="239"/>
      <c r="Z10" s="240"/>
      <c r="AA10" s="241"/>
      <c r="AB10" s="239"/>
      <c r="AC10" s="240"/>
      <c r="AD10" s="241"/>
      <c r="AE10" s="239"/>
      <c r="AF10" s="240"/>
      <c r="AG10" s="241"/>
      <c r="AH10" s="239"/>
      <c r="AI10" s="240"/>
      <c r="AJ10" s="241"/>
      <c r="AK10" s="239"/>
      <c r="AL10" s="240"/>
      <c r="AM10" s="243"/>
    </row>
    <row r="11" spans="2:39" ht="24" customHeight="1">
      <c r="B11" s="230"/>
      <c r="C11" s="231"/>
      <c r="D11" s="232"/>
      <c r="E11" s="233"/>
      <c r="F11" s="234"/>
      <c r="G11" s="232"/>
      <c r="H11" s="233"/>
      <c r="I11" s="234"/>
      <c r="J11" s="232"/>
      <c r="K11" s="233"/>
      <c r="L11" s="234"/>
      <c r="M11" s="232"/>
      <c r="N11" s="233"/>
      <c r="O11" s="234"/>
      <c r="P11" s="232"/>
      <c r="Q11" s="233"/>
      <c r="R11" s="234"/>
      <c r="S11" s="232"/>
      <c r="T11" s="233"/>
      <c r="U11" s="234"/>
      <c r="V11" s="232"/>
      <c r="W11" s="233"/>
      <c r="X11" s="235"/>
      <c r="Y11" s="232"/>
      <c r="Z11" s="233"/>
      <c r="AA11" s="234"/>
      <c r="AB11" s="232"/>
      <c r="AC11" s="233"/>
      <c r="AD11" s="234"/>
      <c r="AE11" s="232"/>
      <c r="AF11" s="233"/>
      <c r="AG11" s="234"/>
      <c r="AH11" s="232"/>
      <c r="AI11" s="233"/>
      <c r="AJ11" s="234"/>
      <c r="AK11" s="232"/>
      <c r="AL11" s="233"/>
      <c r="AM11" s="236"/>
    </row>
    <row r="12" spans="2:39" ht="24" customHeight="1" thickBot="1">
      <c r="B12" s="237"/>
      <c r="C12" s="238"/>
      <c r="D12" s="239"/>
      <c r="E12" s="240"/>
      <c r="F12" s="241"/>
      <c r="G12" s="239"/>
      <c r="H12" s="240"/>
      <c r="I12" s="241"/>
      <c r="J12" s="239"/>
      <c r="K12" s="240"/>
      <c r="L12" s="241"/>
      <c r="M12" s="239"/>
      <c r="N12" s="240"/>
      <c r="O12" s="241"/>
      <c r="P12" s="239"/>
      <c r="Q12" s="240"/>
      <c r="R12" s="241"/>
      <c r="S12" s="239"/>
      <c r="T12" s="240"/>
      <c r="U12" s="241"/>
      <c r="V12" s="239"/>
      <c r="W12" s="240"/>
      <c r="X12" s="242"/>
      <c r="Y12" s="239"/>
      <c r="Z12" s="240"/>
      <c r="AA12" s="241"/>
      <c r="AB12" s="239"/>
      <c r="AC12" s="240"/>
      <c r="AD12" s="241"/>
      <c r="AE12" s="239"/>
      <c r="AF12" s="240"/>
      <c r="AG12" s="241"/>
      <c r="AH12" s="239"/>
      <c r="AI12" s="240"/>
      <c r="AJ12" s="241"/>
      <c r="AK12" s="239"/>
      <c r="AL12" s="240"/>
      <c r="AM12" s="243"/>
    </row>
    <row r="13" spans="2:39" ht="24" customHeight="1">
      <c r="B13" s="230"/>
      <c r="C13" s="231"/>
      <c r="D13" s="232"/>
      <c r="E13" s="233"/>
      <c r="F13" s="234"/>
      <c r="G13" s="232"/>
      <c r="H13" s="233"/>
      <c r="I13" s="234"/>
      <c r="J13" s="232"/>
      <c r="K13" s="233"/>
      <c r="L13" s="234"/>
      <c r="M13" s="232"/>
      <c r="N13" s="233"/>
      <c r="O13" s="234"/>
      <c r="P13" s="232"/>
      <c r="Q13" s="233"/>
      <c r="R13" s="234"/>
      <c r="S13" s="232"/>
      <c r="T13" s="233"/>
      <c r="U13" s="234"/>
      <c r="V13" s="232"/>
      <c r="W13" s="233"/>
      <c r="X13" s="235"/>
      <c r="Y13" s="232"/>
      <c r="Z13" s="233"/>
      <c r="AA13" s="234"/>
      <c r="AB13" s="232"/>
      <c r="AC13" s="233"/>
      <c r="AD13" s="234"/>
      <c r="AE13" s="232"/>
      <c r="AF13" s="233"/>
      <c r="AG13" s="234"/>
      <c r="AH13" s="232"/>
      <c r="AI13" s="233"/>
      <c r="AJ13" s="234"/>
      <c r="AK13" s="232"/>
      <c r="AL13" s="233"/>
      <c r="AM13" s="236"/>
    </row>
    <row r="14" spans="2:39" ht="24" customHeight="1" thickBot="1">
      <c r="B14" s="237"/>
      <c r="C14" s="238"/>
      <c r="D14" s="239"/>
      <c r="E14" s="240"/>
      <c r="F14" s="241"/>
      <c r="G14" s="239"/>
      <c r="H14" s="240"/>
      <c r="I14" s="241"/>
      <c r="J14" s="239"/>
      <c r="K14" s="240"/>
      <c r="L14" s="241"/>
      <c r="M14" s="239"/>
      <c r="N14" s="240"/>
      <c r="O14" s="241"/>
      <c r="P14" s="239"/>
      <c r="Q14" s="240"/>
      <c r="R14" s="241"/>
      <c r="S14" s="239"/>
      <c r="T14" s="240"/>
      <c r="U14" s="241"/>
      <c r="V14" s="239"/>
      <c r="W14" s="240"/>
      <c r="X14" s="242"/>
      <c r="Y14" s="239"/>
      <c r="Z14" s="240"/>
      <c r="AA14" s="241"/>
      <c r="AB14" s="239"/>
      <c r="AC14" s="240"/>
      <c r="AD14" s="241"/>
      <c r="AE14" s="239"/>
      <c r="AF14" s="240"/>
      <c r="AG14" s="241"/>
      <c r="AH14" s="239"/>
      <c r="AI14" s="240"/>
      <c r="AJ14" s="241"/>
      <c r="AK14" s="239"/>
      <c r="AL14" s="240"/>
      <c r="AM14" s="243"/>
    </row>
    <row r="15" spans="2:39" ht="24" customHeight="1">
      <c r="B15" s="230"/>
      <c r="C15" s="231"/>
      <c r="D15" s="232"/>
      <c r="E15" s="233"/>
      <c r="F15" s="234"/>
      <c r="G15" s="232"/>
      <c r="H15" s="233"/>
      <c r="I15" s="234"/>
      <c r="J15" s="232"/>
      <c r="K15" s="233"/>
      <c r="L15" s="234"/>
      <c r="M15" s="232"/>
      <c r="N15" s="233"/>
      <c r="O15" s="234"/>
      <c r="P15" s="232"/>
      <c r="Q15" s="233"/>
      <c r="R15" s="234"/>
      <c r="S15" s="232"/>
      <c r="T15" s="233"/>
      <c r="U15" s="234"/>
      <c r="V15" s="232"/>
      <c r="W15" s="233"/>
      <c r="X15" s="235"/>
      <c r="Y15" s="232"/>
      <c r="Z15" s="233"/>
      <c r="AA15" s="234"/>
      <c r="AB15" s="232"/>
      <c r="AC15" s="233"/>
      <c r="AD15" s="234"/>
      <c r="AE15" s="232"/>
      <c r="AF15" s="233"/>
      <c r="AG15" s="234"/>
      <c r="AH15" s="232"/>
      <c r="AI15" s="233"/>
      <c r="AJ15" s="234"/>
      <c r="AK15" s="232"/>
      <c r="AL15" s="233"/>
      <c r="AM15" s="236"/>
    </row>
    <row r="16" spans="2:39" ht="24" customHeight="1" thickBot="1">
      <c r="B16" s="237"/>
      <c r="C16" s="238"/>
      <c r="D16" s="239"/>
      <c r="E16" s="240"/>
      <c r="F16" s="241"/>
      <c r="G16" s="239"/>
      <c r="H16" s="240"/>
      <c r="I16" s="241"/>
      <c r="J16" s="239"/>
      <c r="K16" s="240"/>
      <c r="L16" s="241"/>
      <c r="M16" s="239"/>
      <c r="N16" s="240"/>
      <c r="O16" s="241"/>
      <c r="P16" s="239"/>
      <c r="Q16" s="240"/>
      <c r="R16" s="241"/>
      <c r="S16" s="239"/>
      <c r="T16" s="240"/>
      <c r="U16" s="241"/>
      <c r="V16" s="239"/>
      <c r="W16" s="240"/>
      <c r="X16" s="242"/>
      <c r="Y16" s="239"/>
      <c r="Z16" s="240"/>
      <c r="AA16" s="241"/>
      <c r="AB16" s="239"/>
      <c r="AC16" s="240"/>
      <c r="AD16" s="241"/>
      <c r="AE16" s="239"/>
      <c r="AF16" s="240"/>
      <c r="AG16" s="241"/>
      <c r="AH16" s="239"/>
      <c r="AI16" s="240"/>
      <c r="AJ16" s="241"/>
      <c r="AK16" s="239"/>
      <c r="AL16" s="240"/>
      <c r="AM16" s="243"/>
    </row>
    <row r="17" spans="2:39" ht="24" customHeight="1">
      <c r="B17" s="230"/>
      <c r="C17" s="231"/>
      <c r="D17" s="232"/>
      <c r="E17" s="233"/>
      <c r="F17" s="234"/>
      <c r="G17" s="232"/>
      <c r="H17" s="233"/>
      <c r="I17" s="234"/>
      <c r="J17" s="232"/>
      <c r="K17" s="233"/>
      <c r="L17" s="234"/>
      <c r="M17" s="232"/>
      <c r="N17" s="233"/>
      <c r="O17" s="234"/>
      <c r="P17" s="232"/>
      <c r="Q17" s="233"/>
      <c r="R17" s="234"/>
      <c r="S17" s="232"/>
      <c r="T17" s="233"/>
      <c r="U17" s="234"/>
      <c r="V17" s="232"/>
      <c r="W17" s="233"/>
      <c r="X17" s="235"/>
      <c r="Y17" s="232"/>
      <c r="Z17" s="233"/>
      <c r="AA17" s="234"/>
      <c r="AB17" s="232"/>
      <c r="AC17" s="233"/>
      <c r="AD17" s="234"/>
      <c r="AE17" s="232"/>
      <c r="AF17" s="233"/>
      <c r="AG17" s="234"/>
      <c r="AH17" s="232"/>
      <c r="AI17" s="233"/>
      <c r="AJ17" s="234"/>
      <c r="AK17" s="232"/>
      <c r="AL17" s="233"/>
      <c r="AM17" s="236"/>
    </row>
    <row r="18" spans="2:39" ht="24" customHeight="1" thickBot="1">
      <c r="B18" s="244"/>
      <c r="C18" s="245"/>
      <c r="D18" s="246"/>
      <c r="E18" s="247"/>
      <c r="F18" s="248"/>
      <c r="G18" s="246"/>
      <c r="H18" s="247"/>
      <c r="I18" s="248"/>
      <c r="J18" s="246"/>
      <c r="K18" s="247"/>
      <c r="L18" s="248"/>
      <c r="M18" s="246"/>
      <c r="N18" s="247"/>
      <c r="O18" s="248"/>
      <c r="P18" s="246"/>
      <c r="Q18" s="247"/>
      <c r="R18" s="248"/>
      <c r="S18" s="246"/>
      <c r="T18" s="247"/>
      <c r="U18" s="248"/>
      <c r="V18" s="246"/>
      <c r="W18" s="247"/>
      <c r="X18" s="249"/>
      <c r="Y18" s="246"/>
      <c r="Z18" s="247"/>
      <c r="AA18" s="248"/>
      <c r="AB18" s="246"/>
      <c r="AC18" s="247"/>
      <c r="AD18" s="248"/>
      <c r="AE18" s="246"/>
      <c r="AF18" s="247"/>
      <c r="AG18" s="248"/>
      <c r="AH18" s="246"/>
      <c r="AI18" s="247"/>
      <c r="AJ18" s="248"/>
      <c r="AK18" s="246"/>
      <c r="AL18" s="247"/>
      <c r="AM18" s="250"/>
    </row>
    <row r="19" spans="2:39">
      <c r="B19" s="179" t="s">
        <v>157</v>
      </c>
    </row>
    <row r="20" spans="2:39">
      <c r="B20" s="1067" t="s">
        <v>449</v>
      </c>
    </row>
    <row r="21" spans="2:39" ht="13.5" thickBot="1">
      <c r="B21" s="1067"/>
    </row>
    <row r="22" spans="2:39" ht="21" customHeight="1" thickBot="1">
      <c r="B22" s="749" t="s">
        <v>451</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row>
    <row r="23" spans="2:39">
      <c r="B23" s="1058" t="s">
        <v>161</v>
      </c>
      <c r="C23" s="1063" t="s">
        <v>159</v>
      </c>
      <c r="D23" s="1060" t="s">
        <v>17</v>
      </c>
      <c r="E23" s="1061"/>
      <c r="F23" s="1062"/>
      <c r="G23" s="1060" t="s">
        <v>4</v>
      </c>
      <c r="H23" s="1061"/>
      <c r="I23" s="1062"/>
      <c r="J23" s="1060" t="s">
        <v>2</v>
      </c>
      <c r="K23" s="1061"/>
      <c r="L23" s="1062"/>
      <c r="M23" s="1065" t="s">
        <v>3</v>
      </c>
      <c r="N23" s="1065"/>
      <c r="O23" s="1065"/>
      <c r="P23" s="1065" t="s">
        <v>5</v>
      </c>
      <c r="Q23" s="1065"/>
      <c r="R23" s="1065"/>
      <c r="S23" s="1065" t="s">
        <v>6</v>
      </c>
      <c r="T23" s="1065"/>
      <c r="U23" s="1065"/>
      <c r="V23" s="1065" t="s">
        <v>7</v>
      </c>
      <c r="W23" s="1065"/>
      <c r="X23" s="1065"/>
      <c r="Y23" s="1065" t="s">
        <v>8</v>
      </c>
      <c r="Z23" s="1065"/>
      <c r="AA23" s="1065"/>
      <c r="AB23" s="1065" t="s">
        <v>9</v>
      </c>
      <c r="AC23" s="1065"/>
      <c r="AD23" s="1065"/>
      <c r="AE23" s="1065" t="s">
        <v>10</v>
      </c>
      <c r="AF23" s="1065"/>
      <c r="AG23" s="1065"/>
      <c r="AH23" s="1065" t="s">
        <v>11</v>
      </c>
      <c r="AI23" s="1065"/>
      <c r="AJ23" s="1065"/>
      <c r="AK23" s="1065" t="s">
        <v>1</v>
      </c>
      <c r="AL23" s="1065"/>
      <c r="AM23" s="1066"/>
    </row>
    <row r="24" spans="2:39" ht="13.5" thickBot="1">
      <c r="B24" s="1059"/>
      <c r="C24" s="1064"/>
      <c r="D24" s="182" t="s">
        <v>12</v>
      </c>
      <c r="E24" s="183" t="s">
        <v>13</v>
      </c>
      <c r="F24" s="184" t="s">
        <v>14</v>
      </c>
      <c r="G24" s="182" t="s">
        <v>12</v>
      </c>
      <c r="H24" s="183" t="s">
        <v>13</v>
      </c>
      <c r="I24" s="184" t="s">
        <v>14</v>
      </c>
      <c r="J24" s="182" t="s">
        <v>12</v>
      </c>
      <c r="K24" s="183" t="s">
        <v>13</v>
      </c>
      <c r="L24" s="184" t="s">
        <v>14</v>
      </c>
      <c r="M24" s="182" t="s">
        <v>12</v>
      </c>
      <c r="N24" s="183" t="s">
        <v>13</v>
      </c>
      <c r="O24" s="184" t="s">
        <v>14</v>
      </c>
      <c r="P24" s="182" t="s">
        <v>12</v>
      </c>
      <c r="Q24" s="183" t="s">
        <v>13</v>
      </c>
      <c r="R24" s="184" t="s">
        <v>14</v>
      </c>
      <c r="S24" s="182" t="s">
        <v>12</v>
      </c>
      <c r="T24" s="183" t="s">
        <v>13</v>
      </c>
      <c r="U24" s="184" t="s">
        <v>14</v>
      </c>
      <c r="V24" s="182" t="s">
        <v>12</v>
      </c>
      <c r="W24" s="183" t="s">
        <v>13</v>
      </c>
      <c r="X24" s="184" t="s">
        <v>14</v>
      </c>
      <c r="Y24" s="182" t="s">
        <v>12</v>
      </c>
      <c r="Z24" s="183" t="s">
        <v>13</v>
      </c>
      <c r="AA24" s="184" t="s">
        <v>14</v>
      </c>
      <c r="AB24" s="182" t="s">
        <v>12</v>
      </c>
      <c r="AC24" s="183" t="s">
        <v>13</v>
      </c>
      <c r="AD24" s="184" t="s">
        <v>14</v>
      </c>
      <c r="AE24" s="182" t="s">
        <v>12</v>
      </c>
      <c r="AF24" s="183" t="s">
        <v>13</v>
      </c>
      <c r="AG24" s="184" t="s">
        <v>14</v>
      </c>
      <c r="AH24" s="182" t="s">
        <v>12</v>
      </c>
      <c r="AI24" s="183" t="s">
        <v>13</v>
      </c>
      <c r="AJ24" s="184" t="s">
        <v>14</v>
      </c>
      <c r="AK24" s="182" t="s">
        <v>12</v>
      </c>
      <c r="AL24" s="183" t="s">
        <v>13</v>
      </c>
      <c r="AM24" s="185" t="s">
        <v>14</v>
      </c>
    </row>
    <row r="25" spans="2:39" ht="24" customHeight="1">
      <c r="B25" s="200" t="s">
        <v>158</v>
      </c>
      <c r="C25" s="201" t="s">
        <v>160</v>
      </c>
      <c r="D25" s="202" t="s">
        <v>151</v>
      </c>
      <c r="E25" s="203" t="s">
        <v>153</v>
      </c>
      <c r="F25" s="204" t="s">
        <v>152</v>
      </c>
      <c r="G25" s="202" t="s">
        <v>152</v>
      </c>
      <c r="H25" s="203" t="s">
        <v>152</v>
      </c>
      <c r="I25" s="204" t="s">
        <v>151</v>
      </c>
      <c r="J25" s="202"/>
      <c r="K25" s="203"/>
      <c r="L25" s="204"/>
      <c r="M25" s="202"/>
      <c r="N25" s="203"/>
      <c r="O25" s="204"/>
      <c r="P25" s="202"/>
      <c r="Q25" s="203"/>
      <c r="R25" s="204"/>
      <c r="S25" s="202"/>
      <c r="T25" s="203"/>
      <c r="U25" s="204"/>
      <c r="V25" s="202" t="s">
        <v>154</v>
      </c>
      <c r="W25" s="203"/>
      <c r="X25" s="205"/>
      <c r="Y25" s="202"/>
      <c r="Z25" s="203" t="s">
        <v>155</v>
      </c>
      <c r="AA25" s="204"/>
      <c r="AB25" s="202"/>
      <c r="AC25" s="203"/>
      <c r="AD25" s="204"/>
      <c r="AE25" s="202"/>
      <c r="AF25" s="203"/>
      <c r="AG25" s="204"/>
      <c r="AH25" s="202"/>
      <c r="AI25" s="203"/>
      <c r="AJ25" s="204"/>
      <c r="AK25" s="202"/>
      <c r="AL25" s="203"/>
      <c r="AM25" s="206"/>
    </row>
    <row r="26" spans="2:39" ht="24" customHeight="1" thickBot="1">
      <c r="B26" s="207"/>
      <c r="C26" s="208"/>
      <c r="D26" s="209"/>
      <c r="E26" s="210"/>
      <c r="F26" s="211"/>
      <c r="G26" s="209"/>
      <c r="H26" s="210"/>
      <c r="I26" s="211"/>
      <c r="J26" s="209"/>
      <c r="K26" s="210"/>
      <c r="L26" s="211"/>
      <c r="M26" s="209"/>
      <c r="N26" s="210"/>
      <c r="O26" s="211"/>
      <c r="P26" s="209"/>
      <c r="Q26" s="210"/>
      <c r="R26" s="211"/>
      <c r="S26" s="209"/>
      <c r="T26" s="210"/>
      <c r="U26" s="211"/>
      <c r="V26" s="209" t="s">
        <v>156</v>
      </c>
      <c r="W26" s="210" t="s">
        <v>152</v>
      </c>
      <c r="X26" s="212" t="s">
        <v>152</v>
      </c>
      <c r="Y26" s="209" t="s">
        <v>152</v>
      </c>
      <c r="Z26" s="210" t="s">
        <v>152</v>
      </c>
      <c r="AA26" s="211" t="s">
        <v>152</v>
      </c>
      <c r="AB26" s="209" t="s">
        <v>152</v>
      </c>
      <c r="AC26" s="210" t="s">
        <v>152</v>
      </c>
      <c r="AD26" s="211" t="s">
        <v>152</v>
      </c>
      <c r="AE26" s="209" t="s">
        <v>152</v>
      </c>
      <c r="AF26" s="210" t="s">
        <v>152</v>
      </c>
      <c r="AG26" s="211" t="s">
        <v>152</v>
      </c>
      <c r="AH26" s="209" t="s">
        <v>152</v>
      </c>
      <c r="AI26" s="210" t="s">
        <v>152</v>
      </c>
      <c r="AJ26" s="211" t="s">
        <v>0</v>
      </c>
      <c r="AK26" s="209"/>
      <c r="AL26" s="210"/>
      <c r="AM26" s="213"/>
    </row>
    <row r="27" spans="2:39" ht="24" customHeight="1">
      <c r="B27" s="230"/>
      <c r="C27" s="231"/>
      <c r="D27" s="232"/>
      <c r="E27" s="233"/>
      <c r="F27" s="234"/>
      <c r="G27" s="232"/>
      <c r="H27" s="233"/>
      <c r="I27" s="234"/>
      <c r="J27" s="232"/>
      <c r="K27" s="233"/>
      <c r="L27" s="234"/>
      <c r="M27" s="232"/>
      <c r="N27" s="233"/>
      <c r="O27" s="234"/>
      <c r="P27" s="232"/>
      <c r="Q27" s="233"/>
      <c r="R27" s="234"/>
      <c r="S27" s="232"/>
      <c r="T27" s="233"/>
      <c r="U27" s="234"/>
      <c r="V27" s="232"/>
      <c r="W27" s="233"/>
      <c r="X27" s="235"/>
      <c r="Y27" s="232"/>
      <c r="Z27" s="233"/>
      <c r="AA27" s="234"/>
      <c r="AB27" s="232"/>
      <c r="AC27" s="233"/>
      <c r="AD27" s="234"/>
      <c r="AE27" s="232"/>
      <c r="AF27" s="233"/>
      <c r="AG27" s="234"/>
      <c r="AH27" s="232"/>
      <c r="AI27" s="233"/>
      <c r="AJ27" s="234"/>
      <c r="AK27" s="232"/>
      <c r="AL27" s="233"/>
      <c r="AM27" s="236"/>
    </row>
    <row r="28" spans="2:39" ht="24" customHeight="1" thickBot="1">
      <c r="B28" s="237"/>
      <c r="C28" s="238"/>
      <c r="D28" s="239"/>
      <c r="E28" s="240"/>
      <c r="F28" s="241"/>
      <c r="G28" s="239"/>
      <c r="H28" s="240"/>
      <c r="I28" s="241"/>
      <c r="J28" s="239"/>
      <c r="K28" s="240"/>
      <c r="L28" s="241"/>
      <c r="M28" s="239"/>
      <c r="N28" s="240"/>
      <c r="O28" s="241"/>
      <c r="P28" s="239"/>
      <c r="Q28" s="240"/>
      <c r="R28" s="241"/>
      <c r="S28" s="239"/>
      <c r="T28" s="240"/>
      <c r="U28" s="241"/>
      <c r="V28" s="239"/>
      <c r="W28" s="240"/>
      <c r="X28" s="242"/>
      <c r="Y28" s="239"/>
      <c r="Z28" s="240"/>
      <c r="AA28" s="241"/>
      <c r="AB28" s="239"/>
      <c r="AC28" s="240"/>
      <c r="AD28" s="241"/>
      <c r="AE28" s="239"/>
      <c r="AF28" s="240"/>
      <c r="AG28" s="241"/>
      <c r="AH28" s="239"/>
      <c r="AI28" s="240"/>
      <c r="AJ28" s="241"/>
      <c r="AK28" s="239"/>
      <c r="AL28" s="240"/>
      <c r="AM28" s="243"/>
    </row>
    <row r="29" spans="2:39" ht="24" customHeight="1">
      <c r="B29" s="230"/>
      <c r="C29" s="231"/>
      <c r="D29" s="232"/>
      <c r="E29" s="233"/>
      <c r="F29" s="234"/>
      <c r="G29" s="232"/>
      <c r="H29" s="233"/>
      <c r="I29" s="234"/>
      <c r="J29" s="232"/>
      <c r="K29" s="233"/>
      <c r="L29" s="234"/>
      <c r="M29" s="232"/>
      <c r="N29" s="233"/>
      <c r="O29" s="234"/>
      <c r="P29" s="232"/>
      <c r="Q29" s="233"/>
      <c r="R29" s="234"/>
      <c r="S29" s="232"/>
      <c r="T29" s="233"/>
      <c r="U29" s="234"/>
      <c r="V29" s="232"/>
      <c r="W29" s="233"/>
      <c r="X29" s="235"/>
      <c r="Y29" s="232"/>
      <c r="Z29" s="233"/>
      <c r="AA29" s="234"/>
      <c r="AB29" s="232"/>
      <c r="AC29" s="233"/>
      <c r="AD29" s="234"/>
      <c r="AE29" s="232"/>
      <c r="AF29" s="233"/>
      <c r="AG29" s="234"/>
      <c r="AH29" s="232"/>
      <c r="AI29" s="233"/>
      <c r="AJ29" s="234"/>
      <c r="AK29" s="232"/>
      <c r="AL29" s="233"/>
      <c r="AM29" s="236"/>
    </row>
    <row r="30" spans="2:39" ht="24" customHeight="1" thickBot="1">
      <c r="B30" s="237"/>
      <c r="C30" s="238"/>
      <c r="D30" s="239"/>
      <c r="E30" s="240"/>
      <c r="F30" s="241"/>
      <c r="G30" s="239"/>
      <c r="H30" s="240"/>
      <c r="I30" s="241"/>
      <c r="J30" s="239"/>
      <c r="K30" s="240"/>
      <c r="L30" s="241"/>
      <c r="M30" s="239"/>
      <c r="N30" s="240"/>
      <c r="O30" s="241"/>
      <c r="P30" s="239"/>
      <c r="Q30" s="240"/>
      <c r="R30" s="241"/>
      <c r="S30" s="239"/>
      <c r="T30" s="240"/>
      <c r="U30" s="241"/>
      <c r="V30" s="239"/>
      <c r="W30" s="240"/>
      <c r="X30" s="242"/>
      <c r="Y30" s="239"/>
      <c r="Z30" s="240"/>
      <c r="AA30" s="241"/>
      <c r="AB30" s="239"/>
      <c r="AC30" s="240"/>
      <c r="AD30" s="241"/>
      <c r="AE30" s="239"/>
      <c r="AF30" s="240"/>
      <c r="AG30" s="241"/>
      <c r="AH30" s="239"/>
      <c r="AI30" s="240"/>
      <c r="AJ30" s="241"/>
      <c r="AK30" s="239"/>
      <c r="AL30" s="240"/>
      <c r="AM30" s="243"/>
    </row>
    <row r="31" spans="2:39" ht="24" customHeight="1">
      <c r="B31" s="230"/>
      <c r="C31" s="231"/>
      <c r="D31" s="232"/>
      <c r="E31" s="233"/>
      <c r="F31" s="234"/>
      <c r="G31" s="232"/>
      <c r="H31" s="233"/>
      <c r="I31" s="234"/>
      <c r="J31" s="232"/>
      <c r="K31" s="233"/>
      <c r="L31" s="234"/>
      <c r="M31" s="232"/>
      <c r="N31" s="233"/>
      <c r="O31" s="234"/>
      <c r="P31" s="232"/>
      <c r="Q31" s="233"/>
      <c r="R31" s="234"/>
      <c r="S31" s="232"/>
      <c r="T31" s="233"/>
      <c r="U31" s="234"/>
      <c r="V31" s="232"/>
      <c r="W31" s="233"/>
      <c r="X31" s="235"/>
      <c r="Y31" s="232"/>
      <c r="Z31" s="233"/>
      <c r="AA31" s="234"/>
      <c r="AB31" s="232"/>
      <c r="AC31" s="233"/>
      <c r="AD31" s="234"/>
      <c r="AE31" s="232"/>
      <c r="AF31" s="233"/>
      <c r="AG31" s="234"/>
      <c r="AH31" s="232"/>
      <c r="AI31" s="233"/>
      <c r="AJ31" s="234"/>
      <c r="AK31" s="232"/>
      <c r="AL31" s="233"/>
      <c r="AM31" s="236"/>
    </row>
    <row r="32" spans="2:39" ht="24" customHeight="1" thickBot="1">
      <c r="B32" s="237"/>
      <c r="C32" s="238"/>
      <c r="D32" s="239"/>
      <c r="E32" s="240"/>
      <c r="F32" s="241"/>
      <c r="G32" s="239"/>
      <c r="H32" s="240"/>
      <c r="I32" s="241"/>
      <c r="J32" s="239"/>
      <c r="K32" s="240"/>
      <c r="L32" s="241"/>
      <c r="M32" s="239"/>
      <c r="N32" s="240"/>
      <c r="O32" s="241"/>
      <c r="P32" s="239"/>
      <c r="Q32" s="240"/>
      <c r="R32" s="241"/>
      <c r="S32" s="239"/>
      <c r="T32" s="240"/>
      <c r="U32" s="241"/>
      <c r="V32" s="239"/>
      <c r="W32" s="240"/>
      <c r="X32" s="242"/>
      <c r="Y32" s="239"/>
      <c r="Z32" s="240"/>
      <c r="AA32" s="241"/>
      <c r="AB32" s="239"/>
      <c r="AC32" s="240"/>
      <c r="AD32" s="241"/>
      <c r="AE32" s="239"/>
      <c r="AF32" s="240"/>
      <c r="AG32" s="241"/>
      <c r="AH32" s="239"/>
      <c r="AI32" s="240"/>
      <c r="AJ32" s="241"/>
      <c r="AK32" s="239"/>
      <c r="AL32" s="240"/>
      <c r="AM32" s="243"/>
    </row>
    <row r="33" spans="2:39" ht="24" customHeight="1">
      <c r="B33" s="230"/>
      <c r="C33" s="231"/>
      <c r="D33" s="232"/>
      <c r="E33" s="233"/>
      <c r="F33" s="234"/>
      <c r="G33" s="232"/>
      <c r="H33" s="233"/>
      <c r="I33" s="234"/>
      <c r="J33" s="232"/>
      <c r="K33" s="233"/>
      <c r="L33" s="234"/>
      <c r="M33" s="232"/>
      <c r="N33" s="233"/>
      <c r="O33" s="234"/>
      <c r="P33" s="232"/>
      <c r="Q33" s="233"/>
      <c r="R33" s="234"/>
      <c r="S33" s="232"/>
      <c r="T33" s="233"/>
      <c r="U33" s="234"/>
      <c r="V33" s="232"/>
      <c r="W33" s="233"/>
      <c r="X33" s="235"/>
      <c r="Y33" s="232"/>
      <c r="Z33" s="233"/>
      <c r="AA33" s="234"/>
      <c r="AB33" s="232"/>
      <c r="AC33" s="233"/>
      <c r="AD33" s="234"/>
      <c r="AE33" s="232"/>
      <c r="AF33" s="233"/>
      <c r="AG33" s="234"/>
      <c r="AH33" s="232"/>
      <c r="AI33" s="233"/>
      <c r="AJ33" s="234"/>
      <c r="AK33" s="232"/>
      <c r="AL33" s="233"/>
      <c r="AM33" s="236"/>
    </row>
    <row r="34" spans="2:39" ht="24" customHeight="1" thickBot="1">
      <c r="B34" s="237"/>
      <c r="C34" s="238"/>
      <c r="D34" s="239"/>
      <c r="E34" s="240"/>
      <c r="F34" s="241"/>
      <c r="G34" s="239"/>
      <c r="H34" s="240"/>
      <c r="I34" s="241"/>
      <c r="J34" s="239"/>
      <c r="K34" s="240"/>
      <c r="L34" s="241"/>
      <c r="M34" s="239"/>
      <c r="N34" s="240"/>
      <c r="O34" s="241"/>
      <c r="P34" s="239"/>
      <c r="Q34" s="240"/>
      <c r="R34" s="241"/>
      <c r="S34" s="239"/>
      <c r="T34" s="240"/>
      <c r="U34" s="241"/>
      <c r="V34" s="239"/>
      <c r="W34" s="240"/>
      <c r="X34" s="242"/>
      <c r="Y34" s="239"/>
      <c r="Z34" s="240"/>
      <c r="AA34" s="241"/>
      <c r="AB34" s="239"/>
      <c r="AC34" s="240"/>
      <c r="AD34" s="241"/>
      <c r="AE34" s="239"/>
      <c r="AF34" s="240"/>
      <c r="AG34" s="241"/>
      <c r="AH34" s="239"/>
      <c r="AI34" s="240"/>
      <c r="AJ34" s="241"/>
      <c r="AK34" s="239"/>
      <c r="AL34" s="240"/>
      <c r="AM34" s="243"/>
    </row>
    <row r="35" spans="2:39" ht="24" customHeight="1">
      <c r="B35" s="230"/>
      <c r="C35" s="231"/>
      <c r="D35" s="232"/>
      <c r="E35" s="233"/>
      <c r="F35" s="234"/>
      <c r="G35" s="232"/>
      <c r="H35" s="233"/>
      <c r="I35" s="234"/>
      <c r="J35" s="232"/>
      <c r="K35" s="233"/>
      <c r="L35" s="234"/>
      <c r="M35" s="232"/>
      <c r="N35" s="233"/>
      <c r="O35" s="234"/>
      <c r="P35" s="232"/>
      <c r="Q35" s="233"/>
      <c r="R35" s="234"/>
      <c r="S35" s="232"/>
      <c r="T35" s="233"/>
      <c r="U35" s="234"/>
      <c r="V35" s="232"/>
      <c r="W35" s="233"/>
      <c r="X35" s="235"/>
      <c r="Y35" s="232"/>
      <c r="Z35" s="233"/>
      <c r="AA35" s="234"/>
      <c r="AB35" s="232"/>
      <c r="AC35" s="233"/>
      <c r="AD35" s="234"/>
      <c r="AE35" s="232"/>
      <c r="AF35" s="233"/>
      <c r="AG35" s="234"/>
      <c r="AH35" s="232"/>
      <c r="AI35" s="233"/>
      <c r="AJ35" s="234"/>
      <c r="AK35" s="232"/>
      <c r="AL35" s="233"/>
      <c r="AM35" s="236"/>
    </row>
    <row r="36" spans="2:39" ht="24" customHeight="1" thickBot="1">
      <c r="B36" s="244"/>
      <c r="C36" s="245"/>
      <c r="D36" s="246"/>
      <c r="E36" s="247"/>
      <c r="F36" s="248"/>
      <c r="G36" s="246"/>
      <c r="H36" s="247"/>
      <c r="I36" s="248"/>
      <c r="J36" s="246"/>
      <c r="K36" s="247"/>
      <c r="L36" s="248"/>
      <c r="M36" s="246"/>
      <c r="N36" s="247"/>
      <c r="O36" s="248"/>
      <c r="P36" s="246"/>
      <c r="Q36" s="247"/>
      <c r="R36" s="248"/>
      <c r="S36" s="246"/>
      <c r="T36" s="247"/>
      <c r="U36" s="248"/>
      <c r="V36" s="246"/>
      <c r="W36" s="247"/>
      <c r="X36" s="249"/>
      <c r="Y36" s="246"/>
      <c r="Z36" s="247"/>
      <c r="AA36" s="248"/>
      <c r="AB36" s="246"/>
      <c r="AC36" s="247"/>
      <c r="AD36" s="248"/>
      <c r="AE36" s="246"/>
      <c r="AF36" s="247"/>
      <c r="AG36" s="248"/>
      <c r="AH36" s="246"/>
      <c r="AI36" s="247"/>
      <c r="AJ36" s="248"/>
      <c r="AK36" s="246"/>
      <c r="AL36" s="247"/>
      <c r="AM36" s="250"/>
    </row>
    <row r="37" spans="2:39">
      <c r="B37" s="179" t="s">
        <v>157</v>
      </c>
    </row>
    <row r="38" spans="2:39">
      <c r="B38" s="1067" t="s">
        <v>449</v>
      </c>
    </row>
    <row r="39" spans="2:39" ht="13.5" thickBot="1">
      <c r="B39" s="1067"/>
    </row>
    <row r="40" spans="2:39" ht="21" customHeight="1" thickBot="1">
      <c r="B40" s="749" t="s">
        <v>472</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row>
    <row r="41" spans="2:39">
      <c r="B41" s="1058" t="s">
        <v>161</v>
      </c>
      <c r="C41" s="1063" t="s">
        <v>159</v>
      </c>
      <c r="D41" s="1060" t="s">
        <v>17</v>
      </c>
      <c r="E41" s="1061"/>
      <c r="F41" s="1062"/>
      <c r="G41" s="1060" t="s">
        <v>4</v>
      </c>
      <c r="H41" s="1061"/>
      <c r="I41" s="1062"/>
      <c r="J41" s="1060" t="s">
        <v>2</v>
      </c>
      <c r="K41" s="1061"/>
      <c r="L41" s="1062"/>
      <c r="M41" s="1065" t="s">
        <v>3</v>
      </c>
      <c r="N41" s="1065"/>
      <c r="O41" s="1065"/>
      <c r="P41" s="1065" t="s">
        <v>5</v>
      </c>
      <c r="Q41" s="1065"/>
      <c r="R41" s="1065"/>
      <c r="S41" s="1065" t="s">
        <v>6</v>
      </c>
      <c r="T41" s="1065"/>
      <c r="U41" s="1065"/>
      <c r="V41" s="1065" t="s">
        <v>7</v>
      </c>
      <c r="W41" s="1065"/>
      <c r="X41" s="1065"/>
      <c r="Y41" s="1065" t="s">
        <v>8</v>
      </c>
      <c r="Z41" s="1065"/>
      <c r="AA41" s="1065"/>
      <c r="AB41" s="1065" t="s">
        <v>9</v>
      </c>
      <c r="AC41" s="1065"/>
      <c r="AD41" s="1065"/>
      <c r="AE41" s="1065" t="s">
        <v>10</v>
      </c>
      <c r="AF41" s="1065"/>
      <c r="AG41" s="1065"/>
      <c r="AH41" s="1065" t="s">
        <v>11</v>
      </c>
      <c r="AI41" s="1065"/>
      <c r="AJ41" s="1065"/>
      <c r="AK41" s="1065" t="s">
        <v>1</v>
      </c>
      <c r="AL41" s="1065"/>
      <c r="AM41" s="1066"/>
    </row>
    <row r="42" spans="2:39" ht="13.5" thickBot="1">
      <c r="B42" s="1059"/>
      <c r="C42" s="1064"/>
      <c r="D42" s="182" t="s">
        <v>12</v>
      </c>
      <c r="E42" s="183" t="s">
        <v>13</v>
      </c>
      <c r="F42" s="184" t="s">
        <v>14</v>
      </c>
      <c r="G42" s="182" t="s">
        <v>12</v>
      </c>
      <c r="H42" s="183" t="s">
        <v>13</v>
      </c>
      <c r="I42" s="184" t="s">
        <v>14</v>
      </c>
      <c r="J42" s="182" t="s">
        <v>12</v>
      </c>
      <c r="K42" s="183" t="s">
        <v>13</v>
      </c>
      <c r="L42" s="184" t="s">
        <v>14</v>
      </c>
      <c r="M42" s="182" t="s">
        <v>12</v>
      </c>
      <c r="N42" s="183" t="s">
        <v>13</v>
      </c>
      <c r="O42" s="184" t="s">
        <v>14</v>
      </c>
      <c r="P42" s="182" t="s">
        <v>12</v>
      </c>
      <c r="Q42" s="183" t="s">
        <v>13</v>
      </c>
      <c r="R42" s="184" t="s">
        <v>14</v>
      </c>
      <c r="S42" s="182" t="s">
        <v>12</v>
      </c>
      <c r="T42" s="183" t="s">
        <v>13</v>
      </c>
      <c r="U42" s="184" t="s">
        <v>14</v>
      </c>
      <c r="V42" s="182" t="s">
        <v>12</v>
      </c>
      <c r="W42" s="183" t="s">
        <v>13</v>
      </c>
      <c r="X42" s="184" t="s">
        <v>14</v>
      </c>
      <c r="Y42" s="182" t="s">
        <v>12</v>
      </c>
      <c r="Z42" s="183" t="s">
        <v>13</v>
      </c>
      <c r="AA42" s="184" t="s">
        <v>14</v>
      </c>
      <c r="AB42" s="182" t="s">
        <v>12</v>
      </c>
      <c r="AC42" s="183" t="s">
        <v>13</v>
      </c>
      <c r="AD42" s="184" t="s">
        <v>14</v>
      </c>
      <c r="AE42" s="182" t="s">
        <v>12</v>
      </c>
      <c r="AF42" s="183" t="s">
        <v>13</v>
      </c>
      <c r="AG42" s="184" t="s">
        <v>14</v>
      </c>
      <c r="AH42" s="182" t="s">
        <v>12</v>
      </c>
      <c r="AI42" s="183" t="s">
        <v>13</v>
      </c>
      <c r="AJ42" s="184" t="s">
        <v>14</v>
      </c>
      <c r="AK42" s="182" t="s">
        <v>12</v>
      </c>
      <c r="AL42" s="183" t="s">
        <v>13</v>
      </c>
      <c r="AM42" s="185" t="s">
        <v>14</v>
      </c>
    </row>
    <row r="43" spans="2:39" ht="24" customHeight="1">
      <c r="B43" s="200" t="s">
        <v>158</v>
      </c>
      <c r="C43" s="201" t="s">
        <v>160</v>
      </c>
      <c r="D43" s="202" t="s">
        <v>151</v>
      </c>
      <c r="E43" s="203" t="s">
        <v>153</v>
      </c>
      <c r="F43" s="204" t="s">
        <v>152</v>
      </c>
      <c r="G43" s="202" t="s">
        <v>152</v>
      </c>
      <c r="H43" s="203" t="s">
        <v>152</v>
      </c>
      <c r="I43" s="204" t="s">
        <v>151</v>
      </c>
      <c r="J43" s="202"/>
      <c r="K43" s="203"/>
      <c r="L43" s="204"/>
      <c r="M43" s="202"/>
      <c r="N43" s="203"/>
      <c r="O43" s="204"/>
      <c r="P43" s="202"/>
      <c r="Q43" s="203"/>
      <c r="R43" s="204"/>
      <c r="S43" s="202"/>
      <c r="T43" s="203"/>
      <c r="U43" s="204"/>
      <c r="V43" s="202" t="s">
        <v>154</v>
      </c>
      <c r="W43" s="203"/>
      <c r="X43" s="205"/>
      <c r="Y43" s="202"/>
      <c r="Z43" s="203" t="s">
        <v>155</v>
      </c>
      <c r="AA43" s="204"/>
      <c r="AB43" s="202"/>
      <c r="AC43" s="203"/>
      <c r="AD43" s="204"/>
      <c r="AE43" s="202"/>
      <c r="AF43" s="203"/>
      <c r="AG43" s="204"/>
      <c r="AH43" s="202"/>
      <c r="AI43" s="203"/>
      <c r="AJ43" s="204"/>
      <c r="AK43" s="202"/>
      <c r="AL43" s="203"/>
      <c r="AM43" s="206"/>
    </row>
    <row r="44" spans="2:39" ht="24" customHeight="1" thickBot="1">
      <c r="B44" s="207"/>
      <c r="C44" s="208"/>
      <c r="D44" s="209"/>
      <c r="E44" s="210"/>
      <c r="F44" s="211"/>
      <c r="G44" s="209"/>
      <c r="H44" s="210"/>
      <c r="I44" s="211"/>
      <c r="J44" s="209"/>
      <c r="K44" s="210"/>
      <c r="L44" s="211"/>
      <c r="M44" s="209"/>
      <c r="N44" s="210"/>
      <c r="O44" s="211"/>
      <c r="P44" s="209"/>
      <c r="Q44" s="210"/>
      <c r="R44" s="211"/>
      <c r="S44" s="209"/>
      <c r="T44" s="210"/>
      <c r="U44" s="211"/>
      <c r="V44" s="209" t="s">
        <v>156</v>
      </c>
      <c r="W44" s="210" t="s">
        <v>152</v>
      </c>
      <c r="X44" s="212" t="s">
        <v>152</v>
      </c>
      <c r="Y44" s="209" t="s">
        <v>152</v>
      </c>
      <c r="Z44" s="210" t="s">
        <v>152</v>
      </c>
      <c r="AA44" s="211" t="s">
        <v>152</v>
      </c>
      <c r="AB44" s="209" t="s">
        <v>152</v>
      </c>
      <c r="AC44" s="210" t="s">
        <v>152</v>
      </c>
      <c r="AD44" s="211" t="s">
        <v>152</v>
      </c>
      <c r="AE44" s="209" t="s">
        <v>152</v>
      </c>
      <c r="AF44" s="210" t="s">
        <v>152</v>
      </c>
      <c r="AG44" s="211" t="s">
        <v>152</v>
      </c>
      <c r="AH44" s="209" t="s">
        <v>152</v>
      </c>
      <c r="AI44" s="210" t="s">
        <v>152</v>
      </c>
      <c r="AJ44" s="211" t="s">
        <v>0</v>
      </c>
      <c r="AK44" s="209"/>
      <c r="AL44" s="210"/>
      <c r="AM44" s="213"/>
    </row>
    <row r="45" spans="2:39" ht="24" customHeight="1">
      <c r="B45" s="230"/>
      <c r="C45" s="231"/>
      <c r="D45" s="232"/>
      <c r="E45" s="233"/>
      <c r="F45" s="234"/>
      <c r="G45" s="232"/>
      <c r="H45" s="233"/>
      <c r="I45" s="234"/>
      <c r="J45" s="232"/>
      <c r="K45" s="233"/>
      <c r="L45" s="234"/>
      <c r="M45" s="232"/>
      <c r="N45" s="233"/>
      <c r="O45" s="234"/>
      <c r="P45" s="232"/>
      <c r="Q45" s="233"/>
      <c r="R45" s="234"/>
      <c r="S45" s="232"/>
      <c r="T45" s="233"/>
      <c r="U45" s="234"/>
      <c r="V45" s="232"/>
      <c r="W45" s="233"/>
      <c r="X45" s="235"/>
      <c r="Y45" s="232"/>
      <c r="Z45" s="233"/>
      <c r="AA45" s="234"/>
      <c r="AB45" s="232"/>
      <c r="AC45" s="233"/>
      <c r="AD45" s="234"/>
      <c r="AE45" s="232"/>
      <c r="AF45" s="233"/>
      <c r="AG45" s="234"/>
      <c r="AH45" s="232"/>
      <c r="AI45" s="233"/>
      <c r="AJ45" s="234"/>
      <c r="AK45" s="232"/>
      <c r="AL45" s="233"/>
      <c r="AM45" s="236"/>
    </row>
    <row r="46" spans="2:39" ht="24" customHeight="1" thickBot="1">
      <c r="B46" s="237"/>
      <c r="C46" s="238"/>
      <c r="D46" s="239"/>
      <c r="E46" s="240"/>
      <c r="F46" s="241"/>
      <c r="G46" s="239"/>
      <c r="H46" s="240"/>
      <c r="I46" s="241"/>
      <c r="J46" s="239"/>
      <c r="K46" s="240"/>
      <c r="L46" s="241"/>
      <c r="M46" s="239"/>
      <c r="N46" s="240"/>
      <c r="O46" s="241"/>
      <c r="P46" s="239"/>
      <c r="Q46" s="240"/>
      <c r="R46" s="241"/>
      <c r="S46" s="239"/>
      <c r="T46" s="240"/>
      <c r="U46" s="241"/>
      <c r="V46" s="239"/>
      <c r="W46" s="240"/>
      <c r="X46" s="242"/>
      <c r="Y46" s="239"/>
      <c r="Z46" s="240"/>
      <c r="AA46" s="241"/>
      <c r="AB46" s="239"/>
      <c r="AC46" s="240"/>
      <c r="AD46" s="241"/>
      <c r="AE46" s="239"/>
      <c r="AF46" s="240"/>
      <c r="AG46" s="241"/>
      <c r="AH46" s="239"/>
      <c r="AI46" s="240"/>
      <c r="AJ46" s="241"/>
      <c r="AK46" s="239"/>
      <c r="AL46" s="240"/>
      <c r="AM46" s="243"/>
    </row>
    <row r="47" spans="2:39" ht="24" customHeight="1">
      <c r="B47" s="230"/>
      <c r="C47" s="231"/>
      <c r="D47" s="232"/>
      <c r="E47" s="233"/>
      <c r="F47" s="234"/>
      <c r="G47" s="232"/>
      <c r="H47" s="233"/>
      <c r="I47" s="234"/>
      <c r="J47" s="232"/>
      <c r="K47" s="233"/>
      <c r="L47" s="234"/>
      <c r="M47" s="232"/>
      <c r="N47" s="233"/>
      <c r="O47" s="234"/>
      <c r="P47" s="232"/>
      <c r="Q47" s="233"/>
      <c r="R47" s="234"/>
      <c r="S47" s="232"/>
      <c r="T47" s="233"/>
      <c r="U47" s="234"/>
      <c r="V47" s="232"/>
      <c r="W47" s="233"/>
      <c r="X47" s="235"/>
      <c r="Y47" s="232"/>
      <c r="Z47" s="233"/>
      <c r="AA47" s="234"/>
      <c r="AB47" s="232"/>
      <c r="AC47" s="233"/>
      <c r="AD47" s="234"/>
      <c r="AE47" s="232"/>
      <c r="AF47" s="233"/>
      <c r="AG47" s="234"/>
      <c r="AH47" s="232"/>
      <c r="AI47" s="233"/>
      <c r="AJ47" s="234"/>
      <c r="AK47" s="232"/>
      <c r="AL47" s="233"/>
      <c r="AM47" s="236"/>
    </row>
    <row r="48" spans="2:39" ht="24" customHeight="1" thickBot="1">
      <c r="B48" s="237"/>
      <c r="C48" s="238"/>
      <c r="D48" s="239"/>
      <c r="E48" s="240"/>
      <c r="F48" s="241"/>
      <c r="G48" s="239"/>
      <c r="H48" s="240"/>
      <c r="I48" s="241"/>
      <c r="J48" s="239"/>
      <c r="K48" s="240"/>
      <c r="L48" s="241"/>
      <c r="M48" s="239"/>
      <c r="N48" s="240"/>
      <c r="O48" s="241"/>
      <c r="P48" s="239"/>
      <c r="Q48" s="240"/>
      <c r="R48" s="241"/>
      <c r="S48" s="239"/>
      <c r="T48" s="240"/>
      <c r="U48" s="241"/>
      <c r="V48" s="239"/>
      <c r="W48" s="240"/>
      <c r="X48" s="242"/>
      <c r="Y48" s="239"/>
      <c r="Z48" s="240"/>
      <c r="AA48" s="241"/>
      <c r="AB48" s="239"/>
      <c r="AC48" s="240"/>
      <c r="AD48" s="241"/>
      <c r="AE48" s="239"/>
      <c r="AF48" s="240"/>
      <c r="AG48" s="241"/>
      <c r="AH48" s="239"/>
      <c r="AI48" s="240"/>
      <c r="AJ48" s="241"/>
      <c r="AK48" s="239"/>
      <c r="AL48" s="240"/>
      <c r="AM48" s="243"/>
    </row>
    <row r="49" spans="2:39" ht="24" customHeight="1">
      <c r="B49" s="230"/>
      <c r="C49" s="231"/>
      <c r="D49" s="232"/>
      <c r="E49" s="233"/>
      <c r="F49" s="234"/>
      <c r="G49" s="232"/>
      <c r="H49" s="233"/>
      <c r="I49" s="234"/>
      <c r="J49" s="232"/>
      <c r="K49" s="233"/>
      <c r="L49" s="234"/>
      <c r="M49" s="232"/>
      <c r="N49" s="233"/>
      <c r="O49" s="234"/>
      <c r="P49" s="232"/>
      <c r="Q49" s="233"/>
      <c r="R49" s="234"/>
      <c r="S49" s="232"/>
      <c r="T49" s="233"/>
      <c r="U49" s="234"/>
      <c r="V49" s="232"/>
      <c r="W49" s="233"/>
      <c r="X49" s="235"/>
      <c r="Y49" s="232"/>
      <c r="Z49" s="233"/>
      <c r="AA49" s="234"/>
      <c r="AB49" s="232"/>
      <c r="AC49" s="233"/>
      <c r="AD49" s="234"/>
      <c r="AE49" s="232"/>
      <c r="AF49" s="233"/>
      <c r="AG49" s="234"/>
      <c r="AH49" s="232"/>
      <c r="AI49" s="233"/>
      <c r="AJ49" s="234"/>
      <c r="AK49" s="232"/>
      <c r="AL49" s="233"/>
      <c r="AM49" s="236"/>
    </row>
    <row r="50" spans="2:39" ht="24" customHeight="1" thickBot="1">
      <c r="B50" s="237"/>
      <c r="C50" s="238"/>
      <c r="D50" s="239"/>
      <c r="E50" s="240"/>
      <c r="F50" s="241"/>
      <c r="G50" s="239"/>
      <c r="H50" s="240"/>
      <c r="I50" s="241"/>
      <c r="J50" s="239"/>
      <c r="K50" s="240"/>
      <c r="L50" s="241"/>
      <c r="M50" s="239"/>
      <c r="N50" s="240"/>
      <c r="O50" s="241"/>
      <c r="P50" s="239"/>
      <c r="Q50" s="240"/>
      <c r="R50" s="241"/>
      <c r="S50" s="239"/>
      <c r="T50" s="240"/>
      <c r="U50" s="241"/>
      <c r="V50" s="239"/>
      <c r="W50" s="240"/>
      <c r="X50" s="242"/>
      <c r="Y50" s="239"/>
      <c r="Z50" s="240"/>
      <c r="AA50" s="241"/>
      <c r="AB50" s="239"/>
      <c r="AC50" s="240"/>
      <c r="AD50" s="241"/>
      <c r="AE50" s="239"/>
      <c r="AF50" s="240"/>
      <c r="AG50" s="241"/>
      <c r="AH50" s="239"/>
      <c r="AI50" s="240"/>
      <c r="AJ50" s="241"/>
      <c r="AK50" s="239"/>
      <c r="AL50" s="240"/>
      <c r="AM50" s="243"/>
    </row>
    <row r="51" spans="2:39" ht="24" customHeight="1">
      <c r="B51" s="230"/>
      <c r="C51" s="231"/>
      <c r="D51" s="232"/>
      <c r="E51" s="233"/>
      <c r="F51" s="234"/>
      <c r="G51" s="232"/>
      <c r="H51" s="233"/>
      <c r="I51" s="234"/>
      <c r="J51" s="232"/>
      <c r="K51" s="233"/>
      <c r="L51" s="234"/>
      <c r="M51" s="232"/>
      <c r="N51" s="233"/>
      <c r="O51" s="234"/>
      <c r="P51" s="232"/>
      <c r="Q51" s="233"/>
      <c r="R51" s="234"/>
      <c r="S51" s="232"/>
      <c r="T51" s="233"/>
      <c r="U51" s="234"/>
      <c r="V51" s="232"/>
      <c r="W51" s="233"/>
      <c r="X51" s="235"/>
      <c r="Y51" s="232"/>
      <c r="Z51" s="233"/>
      <c r="AA51" s="234"/>
      <c r="AB51" s="232"/>
      <c r="AC51" s="233"/>
      <c r="AD51" s="234"/>
      <c r="AE51" s="232"/>
      <c r="AF51" s="233"/>
      <c r="AG51" s="234"/>
      <c r="AH51" s="232"/>
      <c r="AI51" s="233"/>
      <c r="AJ51" s="234"/>
      <c r="AK51" s="232"/>
      <c r="AL51" s="233"/>
      <c r="AM51" s="236"/>
    </row>
    <row r="52" spans="2:39" ht="24" customHeight="1" thickBot="1">
      <c r="B52" s="237"/>
      <c r="C52" s="238"/>
      <c r="D52" s="239"/>
      <c r="E52" s="240"/>
      <c r="F52" s="241"/>
      <c r="G52" s="239"/>
      <c r="H52" s="240"/>
      <c r="I52" s="241"/>
      <c r="J52" s="239"/>
      <c r="K52" s="240"/>
      <c r="L52" s="241"/>
      <c r="M52" s="239"/>
      <c r="N52" s="240"/>
      <c r="O52" s="241"/>
      <c r="P52" s="239"/>
      <c r="Q52" s="240"/>
      <c r="R52" s="241"/>
      <c r="S52" s="239"/>
      <c r="T52" s="240"/>
      <c r="U52" s="241"/>
      <c r="V52" s="239"/>
      <c r="W52" s="240"/>
      <c r="X52" s="242"/>
      <c r="Y52" s="239"/>
      <c r="Z52" s="240"/>
      <c r="AA52" s="241"/>
      <c r="AB52" s="239"/>
      <c r="AC52" s="240"/>
      <c r="AD52" s="241"/>
      <c r="AE52" s="239"/>
      <c r="AF52" s="240"/>
      <c r="AG52" s="241"/>
      <c r="AH52" s="239"/>
      <c r="AI52" s="240"/>
      <c r="AJ52" s="241"/>
      <c r="AK52" s="239"/>
      <c r="AL52" s="240"/>
      <c r="AM52" s="243"/>
    </row>
    <row r="53" spans="2:39" ht="24" customHeight="1">
      <c r="B53" s="230"/>
      <c r="C53" s="231"/>
      <c r="D53" s="232"/>
      <c r="E53" s="233"/>
      <c r="F53" s="234"/>
      <c r="G53" s="232"/>
      <c r="H53" s="233"/>
      <c r="I53" s="234"/>
      <c r="J53" s="232"/>
      <c r="K53" s="233"/>
      <c r="L53" s="234"/>
      <c r="M53" s="232"/>
      <c r="N53" s="233"/>
      <c r="O53" s="234"/>
      <c r="P53" s="232"/>
      <c r="Q53" s="233"/>
      <c r="R53" s="234"/>
      <c r="S53" s="232"/>
      <c r="T53" s="233"/>
      <c r="U53" s="234"/>
      <c r="V53" s="232"/>
      <c r="W53" s="233"/>
      <c r="X53" s="235"/>
      <c r="Y53" s="232"/>
      <c r="Z53" s="233"/>
      <c r="AA53" s="234"/>
      <c r="AB53" s="232"/>
      <c r="AC53" s="233"/>
      <c r="AD53" s="234"/>
      <c r="AE53" s="232"/>
      <c r="AF53" s="233"/>
      <c r="AG53" s="234"/>
      <c r="AH53" s="232"/>
      <c r="AI53" s="233"/>
      <c r="AJ53" s="234"/>
      <c r="AK53" s="232"/>
      <c r="AL53" s="233"/>
      <c r="AM53" s="236"/>
    </row>
    <row r="54" spans="2:39" ht="24" customHeight="1" thickBot="1">
      <c r="B54" s="244"/>
      <c r="C54" s="245"/>
      <c r="D54" s="246"/>
      <c r="E54" s="247"/>
      <c r="F54" s="248"/>
      <c r="G54" s="246"/>
      <c r="H54" s="247"/>
      <c r="I54" s="248"/>
      <c r="J54" s="246"/>
      <c r="K54" s="247"/>
      <c r="L54" s="248"/>
      <c r="M54" s="246"/>
      <c r="N54" s="247"/>
      <c r="O54" s="248"/>
      <c r="P54" s="246"/>
      <c r="Q54" s="247"/>
      <c r="R54" s="248"/>
      <c r="S54" s="246"/>
      <c r="T54" s="247"/>
      <c r="U54" s="248"/>
      <c r="V54" s="246"/>
      <c r="W54" s="247"/>
      <c r="X54" s="249"/>
      <c r="Y54" s="246"/>
      <c r="Z54" s="247"/>
      <c r="AA54" s="248"/>
      <c r="AB54" s="246"/>
      <c r="AC54" s="247"/>
      <c r="AD54" s="248"/>
      <c r="AE54" s="246"/>
      <c r="AF54" s="247"/>
      <c r="AG54" s="248"/>
      <c r="AH54" s="246"/>
      <c r="AI54" s="247"/>
      <c r="AJ54" s="248"/>
      <c r="AK54" s="246"/>
      <c r="AL54" s="247"/>
      <c r="AM54" s="250"/>
    </row>
    <row r="55" spans="2:39">
      <c r="B55" s="179" t="s">
        <v>157</v>
      </c>
    </row>
  </sheetData>
  <mergeCells count="44">
    <mergeCell ref="Y41:AA41"/>
    <mergeCell ref="AB41:AD41"/>
    <mergeCell ref="AE41:AG41"/>
    <mergeCell ref="AH41:AJ41"/>
    <mergeCell ref="AK41:AM41"/>
    <mergeCell ref="J41:L41"/>
    <mergeCell ref="M41:O41"/>
    <mergeCell ref="P41:R41"/>
    <mergeCell ref="S41:U41"/>
    <mergeCell ref="V41:X41"/>
    <mergeCell ref="B38:B39"/>
    <mergeCell ref="B41:B42"/>
    <mergeCell ref="C41:C42"/>
    <mergeCell ref="D41:F41"/>
    <mergeCell ref="G41:I41"/>
    <mergeCell ref="Y23:AA23"/>
    <mergeCell ref="AB23:AD23"/>
    <mergeCell ref="AE23:AG23"/>
    <mergeCell ref="AH23:AJ23"/>
    <mergeCell ref="AK23:AM23"/>
    <mergeCell ref="J23:L23"/>
    <mergeCell ref="M23:O23"/>
    <mergeCell ref="P23:R23"/>
    <mergeCell ref="S23:U23"/>
    <mergeCell ref="V23:X23"/>
    <mergeCell ref="B20:B21"/>
    <mergeCell ref="B23:B24"/>
    <mergeCell ref="C23:C24"/>
    <mergeCell ref="D23:F23"/>
    <mergeCell ref="G23:I23"/>
    <mergeCell ref="P5:R5"/>
    <mergeCell ref="AE5:AG5"/>
    <mergeCell ref="AH5:AJ5"/>
    <mergeCell ref="AK5:AM5"/>
    <mergeCell ref="D5:F5"/>
    <mergeCell ref="S5:U5"/>
    <mergeCell ref="V5:X5"/>
    <mergeCell ref="Y5:AA5"/>
    <mergeCell ref="AB5:AD5"/>
    <mergeCell ref="B5:B6"/>
    <mergeCell ref="G5:I5"/>
    <mergeCell ref="J5:L5"/>
    <mergeCell ref="C5:C6"/>
    <mergeCell ref="M5:O5"/>
  </mergeCells>
  <phoneticPr fontId="2"/>
  <pageMargins left="0.59055118110236227" right="0.59055118110236227" top="0.78740157480314965" bottom="0.78740157480314965"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目次</vt:lpstr>
      <vt:lpstr>１．あなたの農業経営</vt:lpstr>
      <vt:lpstr>２．収支内訳 10a当(１部門)</vt:lpstr>
      <vt:lpstr>２．収支内訳 10a当(部門別)</vt:lpstr>
      <vt:lpstr>３．収支計画(１部門)</vt:lpstr>
      <vt:lpstr>３．収支計画（部門別）</vt:lpstr>
      <vt:lpstr>４．生産計画(①主要作物）</vt:lpstr>
      <vt:lpstr>５．生産計画(②受託・③加工)</vt:lpstr>
      <vt:lpstr>６．作付体系</vt:lpstr>
      <vt:lpstr>７．必要なもの</vt:lpstr>
      <vt:lpstr>８．農地確保</vt:lpstr>
      <vt:lpstr>９．施設機械(年別)</vt:lpstr>
      <vt:lpstr>９．施設機械(部門別)</vt:lpstr>
      <vt:lpstr>１０．作業時間</vt:lpstr>
      <vt:lpstr>１１．労働力 </vt:lpstr>
      <vt:lpstr>１２．資金計画</vt:lpstr>
      <vt:lpstr>１３．資金繰り表(１部門)</vt:lpstr>
      <vt:lpstr>１３．資金繰り表(部門別)</vt:lpstr>
      <vt:lpstr>乳牛・繁殖牛動態表（畜産）</vt:lpstr>
      <vt:lpstr>'１．あなたの農業経営'!Print_Area</vt:lpstr>
      <vt:lpstr>'１０．作業時間'!Print_Area</vt:lpstr>
      <vt:lpstr>'１１．労働力 '!Print_Area</vt:lpstr>
      <vt:lpstr>'１２．資金計画'!Print_Area</vt:lpstr>
      <vt:lpstr>'１３．資金繰り表(１部門)'!Print_Area</vt:lpstr>
      <vt:lpstr>'１３．資金繰り表(部門別)'!Print_Area</vt:lpstr>
      <vt:lpstr>'２．収支内訳 10a当(１部門)'!Print_Area</vt:lpstr>
      <vt:lpstr>'２．収支内訳 10a当(部門別)'!Print_Area</vt:lpstr>
      <vt:lpstr>'３．収支計画(１部門)'!Print_Area</vt:lpstr>
      <vt:lpstr>'３．収支計画（部門別）'!Print_Area</vt:lpstr>
      <vt:lpstr>'４．生産計画(①主要作物）'!Print_Area</vt:lpstr>
      <vt:lpstr>'５．生産計画(②受託・③加工)'!Print_Area</vt:lpstr>
      <vt:lpstr>'６．作付体系'!Print_Area</vt:lpstr>
      <vt:lpstr>'７．必要なもの'!Print_Area</vt:lpstr>
      <vt:lpstr>'８．農地確保'!Print_Area</vt:lpstr>
      <vt:lpstr>'９．施設機械(年別)'!Print_Area</vt:lpstr>
      <vt:lpstr>'９．施設機械(部門別)'!Print_Area</vt:lpstr>
      <vt:lpstr>'乳牛・繁殖牛動態表（畜産）'!Print_Area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