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4_財政事情・財政分析\07_財政状況資料集（H22決算～）\R6年度決算\07_完成（１回目）\"/>
    </mc:Choice>
  </mc:AlternateContent>
  <xr:revisionPtr revIDLastSave="0" documentId="13_ncr:1_{D7D0A1AB-F736-48AA-8600-8AD848DD7B14}"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8" i="12" l="1"/>
  <c r="AP88" i="12"/>
  <c r="AF88" i="12"/>
  <c r="AU63" i="12"/>
  <c r="AP63" i="12"/>
  <c r="V23" i="12"/>
  <c r="AA23" i="12"/>
  <c r="AF23" i="12"/>
  <c r="AP23" i="12"/>
  <c r="Q23" i="12"/>
  <c r="AK83" i="12" l="1"/>
  <c r="V83" i="12"/>
  <c r="AA83" i="12"/>
  <c r="AF83" i="12"/>
  <c r="Q83" i="12"/>
  <c r="V80" i="12"/>
  <c r="AA80" i="12"/>
  <c r="AF80" i="12"/>
  <c r="Q80" i="12"/>
  <c r="V74" i="12"/>
  <c r="AA74" i="12"/>
  <c r="AF74" i="12"/>
  <c r="AK74" i="12"/>
  <c r="Q74" i="12"/>
  <c r="AK71" i="12" l="1"/>
  <c r="V71" i="12"/>
  <c r="AA71" i="12"/>
  <c r="AF71" i="12"/>
  <c r="Q71" i="12"/>
  <c r="AU68" i="12"/>
  <c r="AP68" i="12"/>
  <c r="V68" i="12"/>
  <c r="AA68" i="12"/>
  <c r="AF68" i="12"/>
  <c r="AK68" i="12"/>
  <c r="Q68" i="12"/>
  <c r="AO36"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C36" i="10"/>
  <c r="CO35" i="10"/>
  <c r="BE35" i="10"/>
  <c r="C35" i="10"/>
  <c r="CO34" i="10"/>
  <c r="BW34" i="10"/>
  <c r="BW35" i="10" s="1"/>
  <c r="BW36" i="10" s="1"/>
  <c r="BW37" i="10" s="1"/>
  <c r="BW38" i="10" s="1"/>
  <c r="BW39" i="10" s="1"/>
  <c r="BW40" i="10" s="1"/>
  <c r="BW41" i="10" s="1"/>
  <c r="BW42" i="10" s="1"/>
  <c r="BW43" i="10" s="1"/>
  <c r="BE34" i="10"/>
  <c r="C34" i="10"/>
  <c r="U34" i="10" s="1"/>
  <c r="U35" i="10" s="1"/>
  <c r="U36" i="10" s="1"/>
  <c r="AM34" i="10" l="1"/>
  <c r="AM35" i="10" s="1"/>
  <c r="AM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<sst xmlns="http://schemas.openxmlformats.org/spreadsheetml/2006/main" count="1137" uniqueCount="566">
  <si>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</si>
  <si>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</si>
  <si>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</si>
  <si>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</si>
  <si>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</si>
  <si>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</si>
  <si>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</si>
  <si>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</si>
  <si>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</si>
  <si>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</si>
  <si>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</si>
  <si>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</si>
  <si>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</si>
  <si>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</si>
  <si>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</si>
  <si>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</si>
  <si>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</si>
  <si>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</si>
  <si>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</si>
  <si>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</si>
  <si>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</si>
  <si>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</si>
  <si>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</si>
  <si>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</si>
  <si>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</si>
  <si>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</si>
  <si>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</si>
  <si>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</si>
  <si>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</si>
  <si>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</si>
  <si>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</si>
  <si>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</si>
  <si>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</si>
  <si>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</si>
  <si>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</si>
  <si>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</si>
  <si>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</si>
  <si>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</si>
  <si>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</si>
  <si>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</si>
  <si>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</si>
  <si>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</si>
  <si>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</si>
  <si>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</si>
  <si>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</si>
  <si>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</si>
  <si>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</si>
  <si>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</si>
  <si>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</si>
  <si>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</si>
  <si>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</si>
  <si>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</si>
  <si>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</si>
  <si>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</si>
  <si>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</si>
  <si>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</si>
  <si>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</si>
  <si>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</si>
  <si>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</si>
  <si>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</si>
  <si>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</si>
  <si>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</si>
  <si>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</si>
  <si>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</si>
  <si>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</si>
  <si>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</si>
  <si>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</si>
  <si>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</si>
  <si>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</si>
  <si>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</si>
  <si>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</si>
  <si>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</si>
  <si>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</si>
  <si>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</si>
  <si>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</si>
  <si>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</si>
  <si>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</si>
  <si>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</si>
  <si>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</si>
  <si>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</si>
  <si>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</si>
  <si>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</si>
  <si>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</si>
  <si>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</si>
  <si>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</si>
  <si>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</si>
  <si>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</si>
  <si>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</si>
  <si>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</si>
  <si>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</si>
  <si>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</si>
  <si>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</si>
  <si>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</si>
  <si>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</si>
  <si>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南伊勢町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</si>
  <si>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</si>
  <si>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</si>
  <si>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</si>
  <si>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</si>
  <si>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</si>
  <si>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</si>
  <si>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</si>
  <si>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</si>
  <si>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</si>
  <si>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</si>
  <si>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</si>
  <si>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</si>
  <si>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</si>
  <si>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</si>
  <si>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</si>
  <si>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</si>
  <si>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</si>
  <si>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</si>
  <si>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</si>
  <si>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</si>
  <si>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</si>
  <si>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</si>
  <si>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</si>
  <si>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-14.1</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</si>
  <si>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</si>
  <si>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</si>
  <si>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</si>
  <si>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</si>
  <si>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</si>
  <si>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</si>
  <si>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</si>
  <si>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</si>
  <si>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</si>
  <si>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</si>
  <si>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</si>
  <si>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</si>
  <si>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</si>
  <si>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</si>
  <si>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</si>
  <si>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</si>
  <si>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</si>
  <si>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</si>
  <si>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</si>
  <si>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</si>
  <si>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</si>
  <si>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</si>
  <si>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-4.0</t>
    <phoneticPr fontId="5"/>
  </si>
  <si>
    <t>基準財政需要額</t>
    <phoneticPr fontId="25"/>
  </si>
  <si>
    <t>うち日本人(％)</t>
    <phoneticPr fontId="5"/>
  </si>
  <si>
    <t>-4.1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</si>
  <si>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</si>
  <si>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</si>
  <si>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</si>
  <si>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</si>
  <si>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</si>
  <si>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</si>
  <si>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</si>
  <si>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</si>
  <si>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</si>
  <si>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</si>
  <si>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</si>
  <si>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</si>
  <si>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</si>
  <si>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</si>
  <si>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</si>
  <si>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</si>
  <si>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</si>
  <si>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</si>
  <si>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</si>
  <si>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</si>
  <si>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</si>
  <si>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</si>
  <si>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</si>
  <si>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</si>
  <si>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</si>
  <si>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</si>
  <si>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</si>
  <si>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</si>
  <si>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</si>
  <si>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</si>
  <si>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</si>
  <si>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</si>
  <si>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</si>
  <si>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</si>
  <si>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</si>
  <si>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</si>
  <si>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</si>
  <si>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</si>
  <si>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</si>
  <si>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</si>
  <si>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</si>
  <si>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</si>
  <si>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</si>
  <si>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</si>
  <si>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</si>
  <si>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</si>
  <si>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</si>
  <si>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</si>
  <si>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</si>
  <si>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</si>
  <si>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</si>
  <si>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</si>
  <si>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</si>
  <si>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</si>
  <si>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</si>
  <si>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</si>
  <si>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</si>
  <si>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</si>
  <si>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三重県南伊勢町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</si>
  <si>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</si>
  <si>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</si>
  <si>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</si>
  <si>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</si>
  <si>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</si>
  <si>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</si>
  <si>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</si>
  <si>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</si>
  <si>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</si>
  <si>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</si>
  <si>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</si>
  <si>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</si>
  <si>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</si>
  <si>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</si>
  <si>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</si>
  <si>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</si>
  <si>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</si>
  <si>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</si>
  <si>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</si>
  <si>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</si>
  <si>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</si>
  <si>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</si>
  <si>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</si>
  <si>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</si>
  <si>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</si>
  <si>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</si>
  <si>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</si>
  <si>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</si>
  <si>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</si>
  <si>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</si>
  <si>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</si>
  <si>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</si>
  <si>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</si>
  <si>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</si>
  <si>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</si>
  <si>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</si>
  <si>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</si>
  <si>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</si>
  <si>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</si>
  <si>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</si>
  <si>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</si>
  <si>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</si>
  <si>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</si>
  <si>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</si>
  <si>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</si>
  <si>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</si>
  <si>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</si>
  <si>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</si>
  <si>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</si>
  <si>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</si>
  <si>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</si>
  <si>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</si>
  <si>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</si>
  <si>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</si>
  <si>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</si>
  <si>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</si>
  <si>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</si>
  <si>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</si>
  <si>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</si>
  <si>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</si>
  <si>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</si>
  <si>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</si>
  <si>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</si>
  <si>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</si>
  <si>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</si>
  <si>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</si>
  <si>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</si>
  <si>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</si>
  <si>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</si>
  <si>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</si>
  <si>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</si>
  <si>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</si>
  <si>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</si>
  <si>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</si>
  <si>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</si>
  <si>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</si>
  <si>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</si>
  <si>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</si>
  <si>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</si>
  <si>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</si>
  <si>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</si>
  <si>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</si>
  <si>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</si>
  <si>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</si>
  <si>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</si>
  <si>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</si>
  <si>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</si>
  <si>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</si>
  <si>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</si>
  <si>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</si>
  <si>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</si>
  <si>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</si>
  <si>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</si>
  <si>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</si>
  <si>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</si>
  <si>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</si>
  <si>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</si>
  <si>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</si>
  <si>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</si>
  <si>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</si>
  <si>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</si>
  <si>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</si>
  <si>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</si>
  <si>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</si>
  <si>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</si>
  <si>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</si>
  <si>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</si>
  <si>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</si>
  <si>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</si>
  <si>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</si>
  <si>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</si>
  <si>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</si>
  <si>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</si>
  <si>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</si>
  <si>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</si>
  <si>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</si>
  <si>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</si>
  <si>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</si>
  <si>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</si>
  <si>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</si>
  <si>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</si>
  <si>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</si>
  <si>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</si>
  <si>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</si>
  <si>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</si>
  <si>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</si>
  <si>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</si>
  <si>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介護サービス</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</si>
  <si>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</si>
  <si>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</si>
  <si>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</si>
  <si>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</si>
  <si>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</si>
  <si>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</si>
  <si>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</si>
  <si>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</si>
  <si>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</si>
  <si>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</si>
  <si>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</si>
  <si>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</si>
  <si>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</si>
  <si>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</si>
  <si>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</si>
  <si>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</si>
  <si>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</si>
  <si>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</si>
  <si>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</si>
  <si>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</si>
  <si>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</si>
  <si>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</si>
  <si>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三重県南伊勢町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</si>
  <si>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</si>
  <si>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</si>
  <si>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</si>
  <si>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</si>
  <si>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</si>
  <si>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</si>
  <si>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</si>
  <si>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</si>
  <si>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</si>
  <si>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</si>
  <si>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</si>
  <si>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</si>
  <si>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</si>
  <si>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</si>
  <si>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</si>
  <si>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</si>
  <si>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</si>
  <si>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</si>
  <si>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</si>
  <si>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</si>
  <si>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</si>
  <si>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</si>
  <si>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</si>
  <si>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</si>
  <si>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</si>
  <si>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</si>
  <si>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</si>
  <si>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</si>
  <si>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</si>
  <si>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</si>
  <si>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</si>
  <si>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</si>
  <si>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</si>
  <si>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</si>
  <si>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</si>
  <si>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</si>
  <si>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下水道事業会計</t>
    <phoneticPr fontId="5"/>
  </si>
  <si>
    <t>法適用企業</t>
    <phoneticPr fontId="5"/>
  </si>
  <si>
    <t>水道事業会計</t>
    <phoneticPr fontId="5"/>
  </si>
  <si>
    <t>病院事業会計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</si>
  <si>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</si>
  <si>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</si>
  <si>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</si>
  <si>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</si>
  <si>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</si>
  <si>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</si>
  <si>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</si>
  <si>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</si>
  <si>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</si>
  <si>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</si>
  <si>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</si>
  <si>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</si>
  <si>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</si>
  <si>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</si>
  <si>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</si>
  <si>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</si>
  <si>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</si>
  <si>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</si>
  <si>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</si>
  <si>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</si>
  <si>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</si>
  <si>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</si>
  <si>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</si>
  <si>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</si>
  <si>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</si>
  <si>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</si>
  <si>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</si>
  <si>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</si>
  <si>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</si>
  <si>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</si>
  <si>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</si>
  <si>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</si>
  <si>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</si>
  <si>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</si>
  <si>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</si>
  <si>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</si>
  <si>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</si>
  <si>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</si>
  <si>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</si>
  <si>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</si>
  <si>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</si>
  <si>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</si>
  <si>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</si>
  <si>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</si>
  <si>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</si>
  <si>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</si>
  <si>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</si>
  <si>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</si>
  <si>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</si>
  <si>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</si>
  <si>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</si>
  <si>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</si>
  <si>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</si>
  <si>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</si>
  <si>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</si>
  <si>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</si>
  <si>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</si>
  <si>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</si>
  <si>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</si>
  <si>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</si>
  <si>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</si>
  <si>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</si>
  <si>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</si>
  <si>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</si>
  <si>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</si>
  <si>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</si>
  <si>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</si>
  <si>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</si>
  <si>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</si>
  <si>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</si>
  <si>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</si>
  <si>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</si>
  <si>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</si>
  <si>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</si>
  <si>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</si>
  <si>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</si>
  <si>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</si>
  <si>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</si>
  <si>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</si>
  <si>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</si>
  <si>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</si>
  <si>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</si>
  <si>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</si>
  <si>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</si>
  <si>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</si>
  <si>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</si>
  <si>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</si>
  <si>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</si>
  <si>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</si>
  <si>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</si>
  <si>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</si>
  <si>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</si>
  <si>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</si>
  <si>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</si>
  <si>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</si>
  <si>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</si>
  <si>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</si>
  <si>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</si>
  <si>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</si>
  <si>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</si>
  <si>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</si>
  <si>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</si>
  <si>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</si>
  <si>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</si>
  <si>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</si>
  <si>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</si>
  <si>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</si>
  <si>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</si>
  <si>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</si>
  <si>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</si>
  <si>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</si>
  <si>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</si>
  <si>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</si>
  <si>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</si>
  <si>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</si>
  <si>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</si>
  <si>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</si>
  <si>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</si>
  <si>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</si>
  <si>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</si>
  <si>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</si>
  <si>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</si>
  <si>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</si>
  <si>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</si>
  <si>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</si>
  <si>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</si>
  <si>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</si>
  <si>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</si>
  <si>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</si>
  <si>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</si>
  <si>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</si>
  <si>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</si>
  <si>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</si>
  <si>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</si>
  <si>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</si>
  <si>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4.04</t>
  </si>
  <si>
    <t>▲ 1.67</t>
  </si>
  <si>
    <t>▲ 6.93</t>
  </si>
  <si>
    <t>▲ 2.10</t>
  </si>
  <si>
    <t>病院事業会計</t>
  </si>
  <si>
    <t>水道事業会計</t>
  </si>
  <si>
    <t>介護保険特別会計</t>
  </si>
  <si>
    <t>一般会計</t>
  </si>
  <si>
    <t>下水道事業会計</t>
  </si>
  <si>
    <t>国民健康保険特別会計</t>
  </si>
  <si>
    <t>後期高齢者医療特別会計</t>
  </si>
  <si>
    <t>その他会計（赤字）</t>
  </si>
  <si>
    <t>▲ 0.04</t>
  </si>
  <si>
    <t>その他会計（黒字）</t>
  </si>
  <si>
    <t>R02</t>
    <phoneticPr fontId="5"/>
  </si>
  <si>
    <t>R03</t>
    <phoneticPr fontId="5"/>
  </si>
  <si>
    <t>R04</t>
    <phoneticPr fontId="5"/>
  </si>
  <si>
    <t>R05</t>
    <phoneticPr fontId="5"/>
  </si>
  <si>
    <t>R06</t>
    <phoneticPr fontId="5"/>
  </si>
  <si>
    <t>わたらい老人福祉施設組合</t>
    <rPh sb="4" eb="6">
      <t>ロウジン</t>
    </rPh>
    <rPh sb="6" eb="8">
      <t>フクシ</t>
    </rPh>
    <rPh sb="8" eb="10">
      <t>シセツ</t>
    </rPh>
    <rPh sb="10" eb="12">
      <t>クミアイ</t>
    </rPh>
    <phoneticPr fontId="11"/>
  </si>
  <si>
    <t>　うち一般会計</t>
    <rPh sb="3" eb="5">
      <t>イッパン</t>
    </rPh>
    <rPh sb="5" eb="7">
      <t>カイケイ</t>
    </rPh>
    <phoneticPr fontId="11"/>
  </si>
  <si>
    <t>　うち特別会計</t>
    <rPh sb="3" eb="5">
      <t>トクベツ</t>
    </rPh>
    <rPh sb="5" eb="7">
      <t>カイケイ</t>
    </rPh>
    <phoneticPr fontId="11"/>
  </si>
  <si>
    <t>志摩広域行政組合</t>
    <rPh sb="0" eb="2">
      <t>シマ</t>
    </rPh>
    <rPh sb="2" eb="4">
      <t>コウイキ</t>
    </rPh>
    <rPh sb="4" eb="6">
      <t>ギョウセイ</t>
    </rPh>
    <rPh sb="6" eb="8">
      <t>クミアイ</t>
    </rPh>
    <phoneticPr fontId="11"/>
  </si>
  <si>
    <t>三重県市町総合事務組合</t>
    <rPh sb="0" eb="3">
      <t>ミエケン</t>
    </rPh>
    <rPh sb="3" eb="4">
      <t>シ</t>
    </rPh>
    <rPh sb="4" eb="5">
      <t>マチ</t>
    </rPh>
    <rPh sb="5" eb="7">
      <t>ソウゴウ</t>
    </rPh>
    <rPh sb="7" eb="9">
      <t>ジム</t>
    </rPh>
    <rPh sb="9" eb="11">
      <t>クミアイ</t>
    </rPh>
    <phoneticPr fontId="11"/>
  </si>
  <si>
    <t>紀勢地区広域消防組合</t>
    <rPh sb="0" eb="2">
      <t>キセイ</t>
    </rPh>
    <rPh sb="2" eb="4">
      <t>チク</t>
    </rPh>
    <rPh sb="4" eb="6">
      <t>コウイキ</t>
    </rPh>
    <rPh sb="6" eb="8">
      <t>ショウボウ</t>
    </rPh>
    <rPh sb="8" eb="10">
      <t>クミアイ</t>
    </rPh>
    <phoneticPr fontId="11"/>
  </si>
  <si>
    <t>鳥羽志勢広域連合</t>
    <rPh sb="0" eb="2">
      <t>トバ</t>
    </rPh>
    <rPh sb="2" eb="3">
      <t>シ</t>
    </rPh>
    <rPh sb="3" eb="4">
      <t>セイ</t>
    </rPh>
    <rPh sb="4" eb="6">
      <t>コウイキ</t>
    </rPh>
    <rPh sb="6" eb="8">
      <t>レンゴウ</t>
    </rPh>
    <phoneticPr fontId="11"/>
  </si>
  <si>
    <t>度会広域連合</t>
    <rPh sb="0" eb="2">
      <t>ワタライ</t>
    </rPh>
    <rPh sb="2" eb="4">
      <t>コウイキ</t>
    </rPh>
    <rPh sb="4" eb="6">
      <t>レンゴウ</t>
    </rPh>
    <phoneticPr fontId="11"/>
  </si>
  <si>
    <t>三重地方税管理回収機構</t>
    <rPh sb="0" eb="2">
      <t>ミエ</t>
    </rPh>
    <rPh sb="2" eb="5">
      <t>チホウゼイ</t>
    </rPh>
    <rPh sb="5" eb="7">
      <t>カンリ</t>
    </rPh>
    <rPh sb="7" eb="9">
      <t>カイシュウ</t>
    </rPh>
    <rPh sb="9" eb="11">
      <t>キコウ</t>
    </rPh>
    <phoneticPr fontId="11"/>
  </si>
  <si>
    <t>三重県後期高齢者医療広域連合</t>
    <rPh sb="0" eb="3">
      <t>ミエケン</t>
    </rPh>
    <rPh sb="3" eb="5">
      <t>コウキ</t>
    </rPh>
    <rPh sb="5" eb="8">
      <t>コウレイシャ</t>
    </rPh>
    <rPh sb="8" eb="10">
      <t>イリョウ</t>
    </rPh>
    <rPh sb="10" eb="12">
      <t>コウイキ</t>
    </rPh>
    <rPh sb="12" eb="14">
      <t>レンゴウ</t>
    </rPh>
    <phoneticPr fontId="11"/>
  </si>
  <si>
    <t>志摩市消防本部（旧志摩広域消防組合分）</t>
    <rPh sb="0" eb="3">
      <t>シマシ</t>
    </rPh>
    <rPh sb="3" eb="5">
      <t>ショウボウ</t>
    </rPh>
    <rPh sb="5" eb="7">
      <t>ホンブ</t>
    </rPh>
    <rPh sb="8" eb="9">
      <t>キュウ</t>
    </rPh>
    <rPh sb="9" eb="11">
      <t>シマ</t>
    </rPh>
    <rPh sb="11" eb="13">
      <t>コウイキ</t>
    </rPh>
    <rPh sb="13" eb="15">
      <t>ショウボウ</t>
    </rPh>
    <rPh sb="15" eb="17">
      <t>クミアイ</t>
    </rPh>
    <rPh sb="17" eb="18">
      <t>ブン</t>
    </rPh>
    <phoneticPr fontId="2"/>
  </si>
  <si>
    <t>-</t>
    <phoneticPr fontId="38"/>
  </si>
  <si>
    <t>地域振興基金</t>
    <rPh sb="0" eb="6">
      <t>チイキシンコウキキン</t>
    </rPh>
    <phoneticPr fontId="5"/>
  </si>
  <si>
    <t>医療施設整備基金</t>
    <rPh sb="0" eb="4">
      <t>イリョウシセツ</t>
    </rPh>
    <rPh sb="4" eb="8">
      <t>セイビキキン</t>
    </rPh>
    <phoneticPr fontId="5"/>
  </si>
  <si>
    <t>医療対策特別基金</t>
    <rPh sb="0" eb="4">
      <t>イリョウタイサク</t>
    </rPh>
    <rPh sb="4" eb="8">
      <t>トクベツキキン</t>
    </rPh>
    <phoneticPr fontId="5"/>
  </si>
  <si>
    <t>森林環境譲与税基金</t>
    <rPh sb="0" eb="2">
      <t>シンリン</t>
    </rPh>
    <rPh sb="2" eb="4">
      <t>カンキョウ</t>
    </rPh>
    <rPh sb="4" eb="6">
      <t>ジョウヨ</t>
    </rPh>
    <rPh sb="6" eb="7">
      <t>ゼイ</t>
    </rPh>
    <rPh sb="7" eb="9">
      <t>キキン</t>
    </rPh>
    <phoneticPr fontId="5"/>
  </si>
  <si>
    <t>ふるさと応援基金</t>
    <rPh sb="4" eb="6">
      <t>オウエン</t>
    </rPh>
    <rPh sb="6" eb="8">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</si>
</sst>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5.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120302</c:v>
                </c:pt>
                <c:pt idx="1">
                  <c:v>114841</c:v>
                </c:pt>
                <c:pt idx="2">
                  <c:v>124145</c:v>
                </c:pt>
                <c:pt idx="3">
                  <c:v>131480</c:v>
                </c:pt>
                <c:pt idx="4">
                  <c:v>163245</c:v>
                </c:pt>
              </c:numCache>
            </c:numRef>
          </c:val>
          <c:smooth val="0"/>
          <c:extLst>
            <c:ext xmlns:c16="http://schemas.microsoft.com/office/drawing/2014/chart" uri="{C3380CC4-5D6E-409C-BE32-E72D297353CC}">
              <c16:uniqueId val="{00000000-CF91-4E5C-8E88-B35BB3868B7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151676</c:v>
                </c:pt>
                <c:pt idx="1">
                  <c:v>135718</c:v>
                </c:pt>
                <c:pt idx="2">
                  <c:v>150758</c:v>
                </c:pt>
                <c:pt idx="3">
                  <c:v>147502</c:v>
                </c:pt>
                <c:pt idx="4">
                  <c:v>211809</c:v>
                </c:pt>
              </c:numCache>
            </c:numRef>
          </c:val>
          <c:smooth val="0"/>
          <c:extLst>
            <c:ext xmlns:c16="http://schemas.microsoft.com/office/drawing/2014/chart" uri="{C3380CC4-5D6E-409C-BE32-E72D297353CC}">
              <c16:uniqueId val="{00000001-CF91-4E5C-8E88-B35BB3868B7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3.18</c:v>
                </c:pt>
                <c:pt idx="1">
                  <c:v>6.4</c:v>
                </c:pt>
                <c:pt idx="2">
                  <c:v>4.9800000000000004</c:v>
                </c:pt>
                <c:pt idx="3">
                  <c:v>3.39</c:v>
                </c:pt>
                <c:pt idx="4">
                  <c:v>1.98</c:v>
                </c:pt>
              </c:numCache>
            </c:numRef>
          </c:val>
          <c:extLst>
            <c:ext xmlns:c16="http://schemas.microsoft.com/office/drawing/2014/chart" uri="{C3380CC4-5D6E-409C-BE32-E72D297353CC}">
              <c16:uniqueId val="{00000000-C51E-43CA-87D9-9F8C2BFDD0B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23.49</c:v>
                </c:pt>
                <c:pt idx="1">
                  <c:v>28.21</c:v>
                </c:pt>
                <c:pt idx="2">
                  <c:v>29.31</c:v>
                </c:pt>
                <c:pt idx="3">
                  <c:v>23.94</c:v>
                </c:pt>
                <c:pt idx="4">
                  <c:v>22.96</c:v>
                </c:pt>
              </c:numCache>
            </c:numRef>
          </c:val>
          <c:extLst>
            <c:ext xmlns:c16="http://schemas.microsoft.com/office/drawing/2014/chart" uri="{C3380CC4-5D6E-409C-BE32-E72D297353CC}">
              <c16:uniqueId val="{00000001-C51E-43CA-87D9-9F8C2BFDD0B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-4.04</c:v>
                </c:pt>
                <c:pt idx="1">
                  <c:v>9.42</c:v>
                </c:pt>
                <c:pt idx="2">
                  <c:v>-1.67</c:v>
                </c:pt>
                <c:pt idx="3">
                  <c:v>-6.93</c:v>
                </c:pt>
                <c:pt idx="4">
                  <c:v>-2.1</c:v>
                </c:pt>
              </c:numCache>
            </c:numRef>
          </c:val>
          <c:smooth val="0"/>
          <c:extLst>
            <c:ext xmlns:c16="http://schemas.microsoft.com/office/drawing/2014/chart" uri="{C3380CC4-5D6E-409C-BE32-E72D297353CC}">
              <c16:uniqueId val="{00000002-C51E-43CA-87D9-9F8C2BFDD0B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1.27</c:v>
                </c:pt>
                <c:pt idx="8">
                  <c:v>0</c:v>
                </c:pt>
                <c:pt idx="9">
                  <c:v>0</c:v>
                </c:pt>
              </c:numCache>
            </c:numRef>
          </c:val>
          <c:extLst>
            <c:ext xmlns:c16="http://schemas.microsoft.com/office/drawing/2014/chart" uri="{C3380CC4-5D6E-409C-BE32-E72D297353CC}">
              <c16:uniqueId val="{00000000-6A48-4527-92F9-DE73A1CED42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0.04</c:v>
                </c:pt>
                <c:pt idx="7">
                  <c:v>#N/A</c:v>
                </c:pt>
                <c:pt idx="8">
                  <c:v>0</c:v>
                </c:pt>
                <c:pt idx="9">
                  <c:v>0</c:v>
                </c:pt>
              </c:numCache>
            </c:numRef>
          </c:val>
          <c:extLst>
            <c:ext xmlns:c16="http://schemas.microsoft.com/office/drawing/2014/chart" uri="{C3380CC4-5D6E-409C-BE32-E72D297353CC}">
              <c16:uniqueId val="{00000001-6A48-4527-92F9-DE73A1CED42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A48-4527-92F9-DE73A1CED42B}"/>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0.16</c:v>
                </c:pt>
                <c:pt idx="2">
                  <c:v>#N/A</c:v>
                </c:pt>
                <c:pt idx="3">
                  <c:v>7.0000000000000007E-2</c:v>
                </c:pt>
                <c:pt idx="4">
                  <c:v>#N/A</c:v>
                </c:pt>
                <c:pt idx="5">
                  <c:v>0.08</c:v>
                </c:pt>
                <c:pt idx="6">
                  <c:v>#N/A</c:v>
                </c:pt>
                <c:pt idx="7">
                  <c:v>0.09</c:v>
                </c:pt>
                <c:pt idx="8">
                  <c:v>#N/A</c:v>
                </c:pt>
                <c:pt idx="9">
                  <c:v>0.1</c:v>
                </c:pt>
              </c:numCache>
            </c:numRef>
          </c:val>
          <c:extLst>
            <c:ext xmlns:c16="http://schemas.microsoft.com/office/drawing/2014/chart" uri="{C3380CC4-5D6E-409C-BE32-E72D297353CC}">
              <c16:uniqueId val="{00000003-6A48-4527-92F9-DE73A1CED42B}"/>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0.73</c:v>
                </c:pt>
                <c:pt idx="2">
                  <c:v>#N/A</c:v>
                </c:pt>
                <c:pt idx="3">
                  <c:v>1.01</c:v>
                </c:pt>
                <c:pt idx="4">
                  <c:v>#N/A</c:v>
                </c:pt>
                <c:pt idx="5">
                  <c:v>0.57999999999999996</c:v>
                </c:pt>
                <c:pt idx="6">
                  <c:v>#N/A</c:v>
                </c:pt>
                <c:pt idx="7">
                  <c:v>0.57999999999999996</c:v>
                </c:pt>
                <c:pt idx="8">
                  <c:v>#N/A</c:v>
                </c:pt>
                <c:pt idx="9">
                  <c:v>0.45</c:v>
                </c:pt>
              </c:numCache>
            </c:numRef>
          </c:val>
          <c:extLst>
            <c:ext xmlns:c16="http://schemas.microsoft.com/office/drawing/2014/chart" uri="{C3380CC4-5D6E-409C-BE32-E72D297353CC}">
              <c16:uniqueId val="{00000004-6A48-4527-92F9-DE73A1CED42B}"/>
            </c:ext>
          </c:extLst>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1.81</c:v>
                </c:pt>
              </c:numCache>
            </c:numRef>
          </c:val>
          <c:extLst>
            <c:ext xmlns:c16="http://schemas.microsoft.com/office/drawing/2014/chart" uri="{C3380CC4-5D6E-409C-BE32-E72D297353CC}">
              <c16:uniqueId val="{00000005-6A48-4527-92F9-DE73A1CED42B}"/>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3.18</c:v>
                </c:pt>
                <c:pt idx="2">
                  <c:v>#N/A</c:v>
                </c:pt>
                <c:pt idx="3">
                  <c:v>6.39</c:v>
                </c:pt>
                <c:pt idx="4">
                  <c:v>#N/A</c:v>
                </c:pt>
                <c:pt idx="5">
                  <c:v>4.97</c:v>
                </c:pt>
                <c:pt idx="6">
                  <c:v>#N/A</c:v>
                </c:pt>
                <c:pt idx="7">
                  <c:v>3.38</c:v>
                </c:pt>
                <c:pt idx="8">
                  <c:v>#N/A</c:v>
                </c:pt>
                <c:pt idx="9">
                  <c:v>1.97</c:v>
                </c:pt>
              </c:numCache>
            </c:numRef>
          </c:val>
          <c:extLst>
            <c:ext xmlns:c16="http://schemas.microsoft.com/office/drawing/2014/chart" uri="{C3380CC4-5D6E-409C-BE32-E72D297353CC}">
              <c16:uniqueId val="{00000006-6A48-4527-92F9-DE73A1CED42B}"/>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1.36</c:v>
                </c:pt>
                <c:pt idx="2">
                  <c:v>#N/A</c:v>
                </c:pt>
                <c:pt idx="3">
                  <c:v>2</c:v>
                </c:pt>
                <c:pt idx="4">
                  <c:v>#N/A</c:v>
                </c:pt>
                <c:pt idx="5">
                  <c:v>1.53</c:v>
                </c:pt>
                <c:pt idx="6">
                  <c:v>#N/A</c:v>
                </c:pt>
                <c:pt idx="7">
                  <c:v>1.86</c:v>
                </c:pt>
                <c:pt idx="8">
                  <c:v>#N/A</c:v>
                </c:pt>
                <c:pt idx="9">
                  <c:v>2.06</c:v>
                </c:pt>
              </c:numCache>
            </c:numRef>
          </c:val>
          <c:extLst>
            <c:ext xmlns:c16="http://schemas.microsoft.com/office/drawing/2014/chart" uri="{C3380CC4-5D6E-409C-BE32-E72D297353CC}">
              <c16:uniqueId val="{00000007-6A48-4527-92F9-DE73A1CED42B}"/>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3.08</c:v>
                </c:pt>
                <c:pt idx="2">
                  <c:v>#N/A</c:v>
                </c:pt>
                <c:pt idx="3">
                  <c:v>3.49</c:v>
                </c:pt>
                <c:pt idx="4">
                  <c:v>#N/A</c:v>
                </c:pt>
                <c:pt idx="5">
                  <c:v>3.87</c:v>
                </c:pt>
                <c:pt idx="6">
                  <c:v>#N/A</c:v>
                </c:pt>
                <c:pt idx="7">
                  <c:v>4.2300000000000004</c:v>
                </c:pt>
                <c:pt idx="8">
                  <c:v>#N/A</c:v>
                </c:pt>
                <c:pt idx="9">
                  <c:v>3.27</c:v>
                </c:pt>
              </c:numCache>
            </c:numRef>
          </c:val>
          <c:extLst>
            <c:ext xmlns:c16="http://schemas.microsoft.com/office/drawing/2014/chart" uri="{C3380CC4-5D6E-409C-BE32-E72D297353CC}">
              <c16:uniqueId val="{00000008-6A48-4527-92F9-DE73A1CED42B}"/>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2.5299999999999998</c:v>
                </c:pt>
                <c:pt idx="2">
                  <c:v>#N/A</c:v>
                </c:pt>
                <c:pt idx="3">
                  <c:v>3.25</c:v>
                </c:pt>
                <c:pt idx="4">
                  <c:v>#N/A</c:v>
                </c:pt>
                <c:pt idx="5">
                  <c:v>4.24</c:v>
                </c:pt>
                <c:pt idx="6">
                  <c:v>#N/A</c:v>
                </c:pt>
                <c:pt idx="7">
                  <c:v>5.19</c:v>
                </c:pt>
                <c:pt idx="8">
                  <c:v>#N/A</c:v>
                </c:pt>
                <c:pt idx="9">
                  <c:v>4.62</c:v>
                </c:pt>
              </c:numCache>
            </c:numRef>
          </c:val>
          <c:extLst>
            <c:ext xmlns:c16="http://schemas.microsoft.com/office/drawing/2014/chart" uri="{C3380CC4-5D6E-409C-BE32-E72D297353CC}">
              <c16:uniqueId val="{00000009-6A48-4527-92F9-DE73A1CED42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1173</c:v>
                </c:pt>
                <c:pt idx="5">
                  <c:v>1227</c:v>
                </c:pt>
                <c:pt idx="8">
                  <c:v>1209</c:v>
                </c:pt>
                <c:pt idx="11">
                  <c:v>1207</c:v>
                </c:pt>
                <c:pt idx="14">
                  <c:v>1185</c:v>
                </c:pt>
              </c:numCache>
            </c:numRef>
          </c:val>
          <c:extLst>
            <c:ext xmlns:c16="http://schemas.microsoft.com/office/drawing/2014/chart" uri="{C3380CC4-5D6E-409C-BE32-E72D297353CC}">
              <c16:uniqueId val="{00000000-9239-42F8-A7F7-EC5F5DB2C774}"/>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9239-42F8-A7F7-EC5F5DB2C77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9239-42F8-A7F7-EC5F5DB2C77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64</c:v>
                </c:pt>
                <c:pt idx="3">
                  <c:v>35</c:v>
                </c:pt>
                <c:pt idx="6">
                  <c:v>14</c:v>
                </c:pt>
                <c:pt idx="9">
                  <c:v>23</c:v>
                </c:pt>
                <c:pt idx="12">
                  <c:v>20</c:v>
                </c:pt>
              </c:numCache>
            </c:numRef>
          </c:val>
          <c:extLst>
            <c:ext xmlns:c16="http://schemas.microsoft.com/office/drawing/2014/chart" uri="{C3380CC4-5D6E-409C-BE32-E72D297353CC}">
              <c16:uniqueId val="{00000003-9239-42F8-A7F7-EC5F5DB2C77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394</c:v>
                </c:pt>
                <c:pt idx="3">
                  <c:v>396</c:v>
                </c:pt>
                <c:pt idx="6">
                  <c:v>362</c:v>
                </c:pt>
                <c:pt idx="9">
                  <c:v>381</c:v>
                </c:pt>
                <c:pt idx="12">
                  <c:v>359</c:v>
                </c:pt>
              </c:numCache>
            </c:numRef>
          </c:val>
          <c:extLst>
            <c:ext xmlns:c16="http://schemas.microsoft.com/office/drawing/2014/chart" uri="{C3380CC4-5D6E-409C-BE32-E72D297353CC}">
              <c16:uniqueId val="{00000004-9239-42F8-A7F7-EC5F5DB2C77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239-42F8-A7F7-EC5F5DB2C774}"/>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239-42F8-A7F7-EC5F5DB2C77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1237</c:v>
                </c:pt>
                <c:pt idx="3">
                  <c:v>1356</c:v>
                </c:pt>
                <c:pt idx="6">
                  <c:v>1363</c:v>
                </c:pt>
                <c:pt idx="9">
                  <c:v>1433</c:v>
                </c:pt>
                <c:pt idx="12">
                  <c:v>1358</c:v>
                </c:pt>
              </c:numCache>
            </c:numRef>
          </c:val>
          <c:extLst>
            <c:ext xmlns:c16="http://schemas.microsoft.com/office/drawing/2014/chart" uri="{C3380CC4-5D6E-409C-BE32-E72D297353CC}">
              <c16:uniqueId val="{00000007-9239-42F8-A7F7-EC5F5DB2C774}"/>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522</c:v>
                </c:pt>
                <c:pt idx="2">
                  <c:v>#N/A</c:v>
                </c:pt>
                <c:pt idx="3">
                  <c:v>#N/A</c:v>
                </c:pt>
                <c:pt idx="4">
                  <c:v>560</c:v>
                </c:pt>
                <c:pt idx="5">
                  <c:v>#N/A</c:v>
                </c:pt>
                <c:pt idx="6">
                  <c:v>#N/A</c:v>
                </c:pt>
                <c:pt idx="7">
                  <c:v>530</c:v>
                </c:pt>
                <c:pt idx="8">
                  <c:v>#N/A</c:v>
                </c:pt>
                <c:pt idx="9">
                  <c:v>#N/A</c:v>
                </c:pt>
                <c:pt idx="10">
                  <c:v>630</c:v>
                </c:pt>
                <c:pt idx="11">
                  <c:v>#N/A</c:v>
                </c:pt>
                <c:pt idx="12">
                  <c:v>#N/A</c:v>
                </c:pt>
                <c:pt idx="13">
                  <c:v>552</c:v>
                </c:pt>
                <c:pt idx="14">
                  <c:v>#N/A</c:v>
                </c:pt>
              </c:numCache>
            </c:numRef>
          </c:val>
          <c:smooth val="0"/>
          <c:extLst>
            <c:ext xmlns:c16="http://schemas.microsoft.com/office/drawing/2014/chart" uri="{C3380CC4-5D6E-409C-BE32-E72D297353CC}">
              <c16:uniqueId val="{00000008-9239-42F8-A7F7-EC5F5DB2C774}"/>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12219</c:v>
                </c:pt>
                <c:pt idx="5">
                  <c:v>12108</c:v>
                </c:pt>
                <c:pt idx="8">
                  <c:v>12102</c:v>
                </c:pt>
                <c:pt idx="11">
                  <c:v>11916</c:v>
                </c:pt>
                <c:pt idx="14">
                  <c:v>11976</c:v>
                </c:pt>
              </c:numCache>
            </c:numRef>
          </c:val>
          <c:extLst>
            <c:ext xmlns:c16="http://schemas.microsoft.com/office/drawing/2014/chart" uri="{C3380CC4-5D6E-409C-BE32-E72D297353CC}">
              <c16:uniqueId val="{00000000-476E-4A6D-B44B-AA1041F0A2B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159</c:v>
                </c:pt>
                <c:pt idx="5">
                  <c:v>144</c:v>
                </c:pt>
                <c:pt idx="8">
                  <c:v>136</c:v>
                </c:pt>
                <c:pt idx="11">
                  <c:v>85</c:v>
                </c:pt>
                <c:pt idx="14">
                  <c:v>96</c:v>
                </c:pt>
              </c:numCache>
            </c:numRef>
          </c:val>
          <c:extLst>
            <c:ext xmlns:c16="http://schemas.microsoft.com/office/drawing/2014/chart" uri="{C3380CC4-5D6E-409C-BE32-E72D297353CC}">
              <c16:uniqueId val="{00000001-476E-4A6D-B44B-AA1041F0A2B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4213</c:v>
                </c:pt>
                <c:pt idx="5">
                  <c:v>4633</c:v>
                </c:pt>
                <c:pt idx="8">
                  <c:v>4748</c:v>
                </c:pt>
                <c:pt idx="11">
                  <c:v>4262</c:v>
                </c:pt>
                <c:pt idx="14">
                  <c:v>3924</c:v>
                </c:pt>
              </c:numCache>
            </c:numRef>
          </c:val>
          <c:extLst>
            <c:ext xmlns:c16="http://schemas.microsoft.com/office/drawing/2014/chart" uri="{C3380CC4-5D6E-409C-BE32-E72D297353CC}">
              <c16:uniqueId val="{00000002-476E-4A6D-B44B-AA1041F0A2B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476E-4A6D-B44B-AA1041F0A2B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476E-4A6D-B44B-AA1041F0A2B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76E-4A6D-B44B-AA1041F0A2B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1865</c:v>
                </c:pt>
                <c:pt idx="3">
                  <c:v>1823</c:v>
                </c:pt>
                <c:pt idx="6">
                  <c:v>1733</c:v>
                </c:pt>
                <c:pt idx="9">
                  <c:v>1736</c:v>
                </c:pt>
                <c:pt idx="12">
                  <c:v>1662</c:v>
                </c:pt>
              </c:numCache>
            </c:numRef>
          </c:val>
          <c:extLst>
            <c:ext xmlns:c16="http://schemas.microsoft.com/office/drawing/2014/chart" uri="{C3380CC4-5D6E-409C-BE32-E72D297353CC}">
              <c16:uniqueId val="{00000006-476E-4A6D-B44B-AA1041F0A2B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485</c:v>
                </c:pt>
                <c:pt idx="3">
                  <c:v>444</c:v>
                </c:pt>
                <c:pt idx="6">
                  <c:v>423</c:v>
                </c:pt>
                <c:pt idx="9">
                  <c:v>392</c:v>
                </c:pt>
                <c:pt idx="12">
                  <c:v>367</c:v>
                </c:pt>
              </c:numCache>
            </c:numRef>
          </c:val>
          <c:extLst>
            <c:ext xmlns:c16="http://schemas.microsoft.com/office/drawing/2014/chart" uri="{C3380CC4-5D6E-409C-BE32-E72D297353CC}">
              <c16:uniqueId val="{00000007-476E-4A6D-B44B-AA1041F0A2B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5004</c:v>
                </c:pt>
                <c:pt idx="3">
                  <c:v>4843</c:v>
                </c:pt>
                <c:pt idx="6">
                  <c:v>4493</c:v>
                </c:pt>
                <c:pt idx="9">
                  <c:v>4326</c:v>
                </c:pt>
                <c:pt idx="12">
                  <c:v>4150</c:v>
                </c:pt>
              </c:numCache>
            </c:numRef>
          </c:val>
          <c:extLst>
            <c:ext xmlns:c16="http://schemas.microsoft.com/office/drawing/2014/chart" uri="{C3380CC4-5D6E-409C-BE32-E72D297353CC}">
              <c16:uniqueId val="{00000008-476E-4A6D-B44B-AA1041F0A2B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476E-4A6D-B44B-AA1041F0A2B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12635</c:v>
                </c:pt>
                <c:pt idx="3">
                  <c:v>12629</c:v>
                </c:pt>
                <c:pt idx="6">
                  <c:v>12763</c:v>
                </c:pt>
                <c:pt idx="9">
                  <c:v>12553</c:v>
                </c:pt>
                <c:pt idx="12">
                  <c:v>13158</c:v>
                </c:pt>
              </c:numCache>
            </c:numRef>
          </c:val>
          <c:extLst>
            <c:ext xmlns:c16="http://schemas.microsoft.com/office/drawing/2014/chart" uri="{C3380CC4-5D6E-409C-BE32-E72D297353CC}">
              <c16:uniqueId val="{0000000A-476E-4A6D-B44B-AA1041F0A2B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3399</c:v>
                </c:pt>
                <c:pt idx="2">
                  <c:v>#N/A</c:v>
                </c:pt>
                <c:pt idx="3">
                  <c:v>#N/A</c:v>
                </c:pt>
                <c:pt idx="4">
                  <c:v>2853</c:v>
                </c:pt>
                <c:pt idx="5">
                  <c:v>#N/A</c:v>
                </c:pt>
                <c:pt idx="6">
                  <c:v>#N/A</c:v>
                </c:pt>
                <c:pt idx="7">
                  <c:v>2426</c:v>
                </c:pt>
                <c:pt idx="8">
                  <c:v>#N/A</c:v>
                </c:pt>
                <c:pt idx="9">
                  <c:v>#N/A</c:v>
                </c:pt>
                <c:pt idx="10">
                  <c:v>2745</c:v>
                </c:pt>
                <c:pt idx="11">
                  <c:v>#N/A</c:v>
                </c:pt>
                <c:pt idx="12">
                  <c:v>#N/A</c:v>
                </c:pt>
                <c:pt idx="13">
                  <c:v>3342</c:v>
                </c:pt>
                <c:pt idx="14">
                  <c:v>#N/A</c:v>
                </c:pt>
              </c:numCache>
            </c:numRef>
          </c:val>
          <c:smooth val="0"/>
          <c:extLst>
            <c:ext xmlns:c16="http://schemas.microsoft.com/office/drawing/2014/chart" uri="{C3380CC4-5D6E-409C-BE32-E72D297353CC}">
              <c16:uniqueId val="{0000000B-476E-4A6D-B44B-AA1041F0A2B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1806</c:v>
                </c:pt>
                <c:pt idx="1">
                  <c:v>1476</c:v>
                </c:pt>
                <c:pt idx="2">
                  <c:v>1430</c:v>
                </c:pt>
              </c:numCache>
            </c:numRef>
          </c:val>
          <c:extLst>
            <c:ext xmlns:c16="http://schemas.microsoft.com/office/drawing/2014/chart" uri="{C3380CC4-5D6E-409C-BE32-E72D297353CC}">
              <c16:uniqueId val="{00000000-CADF-46B0-A230-A7C7152CDE4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1991</c:v>
                </c:pt>
                <c:pt idx="1">
                  <c:v>1844</c:v>
                </c:pt>
                <c:pt idx="2">
                  <c:v>1574</c:v>
                </c:pt>
              </c:numCache>
            </c:numRef>
          </c:val>
          <c:extLst>
            <c:ext xmlns:c16="http://schemas.microsoft.com/office/drawing/2014/chart" uri="{C3380CC4-5D6E-409C-BE32-E72D297353CC}">
              <c16:uniqueId val="{00000001-CADF-46B0-A230-A7C7152CDE4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1559</c:v>
                </c:pt>
                <c:pt idx="1">
                  <c:v>1421</c:v>
                </c:pt>
                <c:pt idx="2">
                  <c:v>1344</c:v>
                </c:pt>
              </c:numCache>
            </c:numRef>
          </c:val>
          <c:extLst>
            <c:ext xmlns:c16="http://schemas.microsoft.com/office/drawing/2014/chart" uri="{C3380CC4-5D6E-409C-BE32-E72D297353CC}">
              <c16:uniqueId val="{00000002-CADF-46B0-A230-A7C7152CDE4E}"/>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Relationships xmlns="http://schemas.openxmlformats.org/package/2006/relationships"><Relationship Id="rId1" Target="../charts/chart4.xml" Type="http://schemas.openxmlformats.org/officeDocument/2006/relationships/chart"/></Relationships>
</file>

<file path=xl/drawings/_rels/drawing11.xml.rels><?xml version="1.0" encoding="UTF-8" standalone="yes"?><Relationships xmlns="http://schemas.openxmlformats.org/package/2006/relationships"><Relationship Id="rId1" Target="../charts/chart5.xml" Type="http://schemas.openxmlformats.org/officeDocument/2006/relationships/chart"/></Relationships>
</file>

<file path=xl/drawings/_rels/drawing12.xml.rels><?xml version="1.0" encoding="UTF-8" standalone="yes"?><Relationships xmlns="http://schemas.openxmlformats.org/package/2006/relationships"><Relationship Id="rId1" Target="../charts/chart6.xml" Type="http://schemas.openxmlformats.org/officeDocument/2006/relationships/chart"/></Relationships>
</file>

<file path=xl/drawings/_rels/drawing4.xml.rels><?xml version="1.0" encoding="UTF-8" standalone="yes"?><Relationships xmlns="http://schemas.openxmlformats.org/package/2006/relationships"><Relationship Id="rId1" Target="../charts/chart1.xml" Type="http://schemas.openxmlformats.org/officeDocument/2006/relationships/chart"/></Relationships>
</file>

<file path=xl/drawings/_rels/drawing8.xml.rels><?xml version="1.0" encoding="UTF-8" standalone="yes"?><Relationships xmlns="http://schemas.openxmlformats.org/package/2006/relationships"><Relationship Id="rId1" Target="../charts/chart2.xml" Type="http://schemas.openxmlformats.org/officeDocument/2006/relationships/chart"/></Relationships>
</file>

<file path=xl/drawings/_rels/drawing9.xml.rels><?xml version="1.0" encoding="UTF-8" standalone="yes"?><Relationships xmlns="http://schemas.openxmlformats.org/package/2006/relationships"><Relationship Id="rId1" Target="../charts/chart3.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年度は少し下がったものの、過去に実施した公共施設の高台移転事業の元金償還が始まったことから上昇傾向にある。</a:t>
          </a:r>
        </a:p>
        <a:p>
          <a:r>
            <a:rPr kumimoji="1" lang="ja-JP" altLang="en-US" sz="1400">
              <a:latin typeface="ＭＳ ゴシック" pitchFamily="49" charset="-128"/>
              <a:ea typeface="ＭＳ ゴシック" pitchFamily="49" charset="-128"/>
            </a:rPr>
            <a:t>　地方債の発行については、交付税措置の大きい、過疎対策事業債、合併特例債、緊急自然災害防止対策事業債などを優先的に選択してきたため、算入公債費等の額も上昇傾向にある。</a:t>
          </a:r>
        </a:p>
        <a:p>
          <a:r>
            <a:rPr kumimoji="1" lang="ja-JP" altLang="en-US" sz="1400">
              <a:latin typeface="ＭＳ ゴシック" pitchFamily="49" charset="-128"/>
              <a:ea typeface="ＭＳ ゴシック" pitchFamily="49" charset="-128"/>
            </a:rPr>
            <a:t>　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年度で合併特例債が終了し、今後は、小中学校の統廃合整備事業や避難場所整備事業での新規地方債の発行により、実質公債費比率が上昇する見込みである。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満期一括償還方式は採用していない。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将来負担額については、これまでの公共施設の高台移転事業等の大型建設事業により高い水準で推移している。地方債現在高について、令和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年度は、保育所の高台移転や旧町立病院の解体などを行ったため、上昇している。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また、退職手当負担見込額については、合併以降の職員数の適正化に取り組んだことや、年齢層の高い職員が多く退職したことにより</a:t>
          </a:r>
          <a:r>
            <a:rPr kumimoji="1" lang="en-US" altLang="ja-JP" sz="1400">
              <a:latin typeface="ＭＳ ゴシック" pitchFamily="49" charset="-128"/>
              <a:ea typeface="ＭＳ ゴシック" pitchFamily="49" charset="-128"/>
            </a:rPr>
            <a:t>R5</a:t>
          </a:r>
          <a:r>
            <a:rPr kumimoji="1" lang="ja-JP" altLang="en-US" sz="1400">
              <a:latin typeface="ＭＳ ゴシック" pitchFamily="49" charset="-128"/>
              <a:ea typeface="ＭＳ ゴシック" pitchFamily="49" charset="-128"/>
            </a:rPr>
            <a:t>年度は微増したものの、減少傾向にある。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公営企業債等繰入見込額については、町立病院の建設事業が完了した令和元年度がピークであり、下水道整備事業の償還終了により徐々に減少していくことが予想される。</a:t>
          </a:r>
        </a:p>
        <a:p>
          <a:r>
            <a:rPr kumimoji="1" lang="ja-JP" altLang="en-US" sz="1400">
              <a:latin typeface="ＭＳ ゴシック" pitchFamily="49" charset="-128"/>
              <a:ea typeface="ＭＳ ゴシック" pitchFamily="49" charset="-128"/>
            </a:rPr>
            <a:t>　充当可能基金については、今後も、公債費の伸びに応じ、町債管理基金を充当していく予定のため、基金残高は減少見込みである。今後は、地方債の新規発行の抑制、可能な限り基金の積み増しを行い、健全な財政運営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三重県南伊勢町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繰越金については、その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分の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を財政調整基金に積み立てている。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年度は、物価高騰による事業費の増嵩などや普通建設事業への投入などにより、財政調整基金の取り崩しが生じた。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財政調整基金について、普通交付税の国勢調査人口の見直しによる影響に対応するため、標準財政規模の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割程度を目安としながらも、できる限り温存に努める。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町債管理基金について、これから元金償還のピークを迎えることから計画的に取り崩す。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地域振興基金について、子育て応援や安心安全対策、新たな地域コミュニティの支援事業などに活用していく。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地域振興基金：南伊勢町の地域振興及び町民の一体感の醸成を図るための事業の財源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医療施設整備基金：医療施設を整備するための事業の財源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医療対策特別基金：過疎地域自立促進特別事業終了後の医療確保対策経費の財源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森林環境譲与税基金：森林の整備や担い手育成に関する施策の財源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ふるさと応援基金：ふるさと納税寄附金を原資とした地域振興のための各種施策の財源</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地域振興基金：人口減少、少子高齢化対策などの政策的な事業に充当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医療施設整備基金：増減なし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医療対策特別基金：増減なし</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森林環境譲与税基金：森林整備関係の歳出に充当、森林環境譲与税の交付額全額を積み立てた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ふるさと応援基金：増減なし</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地域振興基金：人口減少、少子高齢化対策などの政策的な事業に充当</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医療施設整備基金：町立病院建設の元金償還に充当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医療対策特別基金：病院事業会計負担金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ふるさと応援基金：寄附の目的に沿った各種事業に充当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森林環境譲与税基金：森林整備、担い手育成、普及啓発等に充当</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年度の決算において、繰越金の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分の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を積み立てた。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年度及び令和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年度は、物価高騰による事業費の増嵩などや普通建設事業への投入などにより取り崩し額が生じた。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普通交付税の国勢調査人口の見直しによる影響に対応するため、標準財政規模の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割程度を目安としながらも、できる限り温存に努める。また、南海トラフ地震等の災害対応のためにも一定額を確保する。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増嵩する公債費に対応するため、近年は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億円の取り崩しが続いている。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今後ピークを迎える公債費に対応するため、次年度以降も</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億円ずつ取り崩す見込みである。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三重県南伊勢町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10,489
10,378
241.89
11,501,524
11,285,658
123,315
6,231,663
13,157,939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65.8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当町は人口減少・少子高齢化が著しく進んでいる。特に、年少人口の減少が極めて大きく、町の活気が失われつつあるばかりか、産業の低迷にも影響を及ぼしていることから、財政基盤が弱く、類似団体の中でも順位が下位になっている。　</a:t>
          </a:r>
        </a:p>
        <a:p>
          <a:r>
            <a:rPr kumimoji="1" lang="ja-JP" altLang="en-US" sz="1300">
              <a:latin typeface="ＭＳ Ｐゴシック" panose="020B0600070205080204" pitchFamily="50" charset="-128"/>
              <a:ea typeface="ＭＳ Ｐゴシック" panose="020B0600070205080204" pitchFamily="50" charset="-128"/>
            </a:rPr>
            <a:t>　人口減少・少子高齢化に歯止めをかけるよう施策・事業を展開するとともに、公共施設の適正配置をはじめとした行政コスト削減を図り、財政基盤の強化に努めていく。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78317</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421967"/>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164694</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78317</xdr:rowOff>
    </xdr:from>
    <xdr:to>
      <xdr:col>24</xdr:col>
      <xdr:colOff>12700</xdr:colOff>
      <xdr:row>37</xdr:row>
      <xdr:rowOff>78317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45</xdr:row>
      <xdr:rowOff>74083</xdr:rowOff>
    </xdr:from>
    <xdr:to>
      <xdr:col>23</xdr:col>
      <xdr:colOff>133350</xdr:colOff>
      <xdr:row>45</xdr:row>
      <xdr:rowOff>74083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7893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151994</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814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135467</xdr:rowOff>
    </xdr:from>
    <xdr:to>
      <xdr:col>23</xdr:col>
      <xdr:colOff>184150</xdr:colOff>
      <xdr:row>43</xdr:row>
      <xdr:rowOff>65617</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45</xdr:row>
      <xdr:rowOff>74083</xdr:rowOff>
    </xdr:from>
    <xdr:to>
      <xdr:col>19</xdr:col>
      <xdr:colOff>133350</xdr:colOff>
      <xdr:row>45</xdr:row>
      <xdr:rowOff>74083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7893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135467</xdr:rowOff>
    </xdr:from>
    <xdr:to>
      <xdr:col>19</xdr:col>
      <xdr:colOff>184150</xdr:colOff>
      <xdr:row>43</xdr:row>
      <xdr:rowOff>65617</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75794</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105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45</xdr:row>
      <xdr:rowOff>33867</xdr:rowOff>
    </xdr:from>
    <xdr:to>
      <xdr:col>15</xdr:col>
      <xdr:colOff>82550</xdr:colOff>
      <xdr:row>45</xdr:row>
      <xdr:rowOff>74083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7491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135467</xdr:rowOff>
    </xdr:from>
    <xdr:to>
      <xdr:col>15</xdr:col>
      <xdr:colOff>133350</xdr:colOff>
      <xdr:row>43</xdr:row>
      <xdr:rowOff>65617</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75794</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45</xdr:row>
      <xdr:rowOff>33867</xdr:rowOff>
    </xdr:from>
    <xdr:to>
      <xdr:col>11</xdr:col>
      <xdr:colOff>31750</xdr:colOff>
      <xdr:row>45</xdr:row>
      <xdr:rowOff>33867</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7491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86377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45</xdr:row>
      <xdr:rowOff>23283</xdr:rowOff>
    </xdr:from>
    <xdr:to>
      <xdr:col>23</xdr:col>
      <xdr:colOff>184150</xdr:colOff>
      <xdr:row>45</xdr:row>
      <xdr:rowOff>124883</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738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44</xdr:row>
      <xdr:rowOff>90610</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634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45</xdr:row>
      <xdr:rowOff>23283</xdr:rowOff>
    </xdr:from>
    <xdr:to>
      <xdr:col>19</xdr:col>
      <xdr:colOff>184150</xdr:colOff>
      <xdr:row>45</xdr:row>
      <xdr:rowOff>124883</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738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45</xdr:row>
      <xdr:rowOff>109660</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824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45</xdr:row>
      <xdr:rowOff>23283</xdr:rowOff>
    </xdr:from>
    <xdr:to>
      <xdr:col>15</xdr:col>
      <xdr:colOff>133350</xdr:colOff>
      <xdr:row>45</xdr:row>
      <xdr:rowOff>124883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738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45</xdr:row>
      <xdr:rowOff>109660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82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154517</xdr:rowOff>
    </xdr:from>
    <xdr:to>
      <xdr:col>11</xdr:col>
      <xdr:colOff>82550</xdr:colOff>
      <xdr:row>45</xdr:row>
      <xdr:rowOff>84667</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45</xdr:row>
      <xdr:rowOff>69444</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154517</xdr:rowOff>
    </xdr:from>
    <xdr:to>
      <xdr:col>7</xdr:col>
      <xdr:colOff>31750</xdr:colOff>
      <xdr:row>45</xdr:row>
      <xdr:rowOff>84667</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45</xdr:row>
      <xdr:rowOff>69444</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当町は東西に広く、そこに</a:t>
          </a:r>
          <a:r>
            <a:rPr kumimoji="1" lang="en-US" altLang="ja-JP" sz="1300">
              <a:latin typeface="ＭＳ Ｐゴシック" panose="020B0600070205080204" pitchFamily="50" charset="-128"/>
              <a:ea typeface="ＭＳ Ｐゴシック" panose="020B0600070205080204" pitchFamily="50" charset="-128"/>
            </a:rPr>
            <a:t>38</a:t>
          </a:r>
          <a:r>
            <a:rPr kumimoji="1" lang="ja-JP" altLang="en-US" sz="1300">
              <a:latin typeface="ＭＳ Ｐゴシック" panose="020B0600070205080204" pitchFamily="50" charset="-128"/>
              <a:ea typeface="ＭＳ Ｐゴシック" panose="020B0600070205080204" pitchFamily="50" charset="-128"/>
            </a:rPr>
            <a:t>の集落（行政区）が点在している。それぞれに消防施設や集会施設があり、また、公共施設の高台移転、一次避難、二次避難施設も設ける必要があることから維持管理経費がかさんでいる状況にある。</a:t>
          </a:r>
        </a:p>
        <a:p>
          <a:r>
            <a:rPr kumimoji="1" lang="ja-JP" altLang="en-US" sz="1300">
              <a:latin typeface="ＭＳ Ｐゴシック" panose="020B0600070205080204" pitchFamily="50" charset="-128"/>
              <a:ea typeface="ＭＳ Ｐゴシック" panose="020B0600070205080204" pitchFamily="50" charset="-128"/>
            </a:rPr>
            <a:t>　さらに、町立南伊勢病院等の繰出金が増嵩していることや、高齢者や障がい者等の外出を支援する町営バス・デマンドバスの運行にかかる経費、広域ごみ処理経費、下水道事業に対する繰出金も経常経費を押し上げる一因となってい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60</xdr:row>
      <xdr:rowOff>44704</xdr:rowOff>
    </xdr:from>
    <xdr:to>
      <xdr:col>23</xdr:col>
      <xdr:colOff>133350</xdr:colOff>
      <xdr:row>67</xdr:row>
      <xdr:rowOff>17272</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331704"/>
          <a:ext cx="0" cy="11727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160799</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47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17272</xdr:rowOff>
    </xdr:from>
    <xdr:to>
      <xdr:col>24</xdr:col>
      <xdr:colOff>12700</xdr:colOff>
      <xdr:row>67</xdr:row>
      <xdr:rowOff>17272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50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131081</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1007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60</xdr:row>
      <xdr:rowOff>44704</xdr:rowOff>
    </xdr:from>
    <xdr:to>
      <xdr:col>24</xdr:col>
      <xdr:colOff>12700</xdr:colOff>
      <xdr:row>60</xdr:row>
      <xdr:rowOff>44704</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331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159766</xdr:rowOff>
    </xdr:from>
    <xdr:to>
      <xdr:col>23</xdr:col>
      <xdr:colOff>133350</xdr:colOff>
      <xdr:row>67</xdr:row>
      <xdr:rowOff>12446</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114800" y="11475466"/>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271</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801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155194</xdr:rowOff>
    </xdr:from>
    <xdr:to>
      <xdr:col>23</xdr:col>
      <xdr:colOff>184150</xdr:colOff>
      <xdr:row>64</xdr:row>
      <xdr:rowOff>85344</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095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114046</xdr:rowOff>
    </xdr:from>
    <xdr:to>
      <xdr:col>19</xdr:col>
      <xdr:colOff>133350</xdr:colOff>
      <xdr:row>66</xdr:row>
      <xdr:rowOff>159766</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3225800" y="11258296"/>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160020</xdr:rowOff>
    </xdr:from>
    <xdr:to>
      <xdr:col>19</xdr:col>
      <xdr:colOff>184150</xdr:colOff>
      <xdr:row>64</xdr:row>
      <xdr:rowOff>90170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100347</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73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22352</xdr:rowOff>
    </xdr:from>
    <xdr:to>
      <xdr:col>15</xdr:col>
      <xdr:colOff>82550</xdr:colOff>
      <xdr:row>65</xdr:row>
      <xdr:rowOff>114046</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2336800" y="1116660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73152</xdr:rowOff>
    </xdr:from>
    <xdr:to>
      <xdr:col>15</xdr:col>
      <xdr:colOff>133350</xdr:colOff>
      <xdr:row>64</xdr:row>
      <xdr:rowOff>3302</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087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13479</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64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22352</xdr:rowOff>
    </xdr:from>
    <xdr:to>
      <xdr:col>11</xdr:col>
      <xdr:colOff>31750</xdr:colOff>
      <xdr:row>65</xdr:row>
      <xdr:rowOff>27178</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1447800" y="1116660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138430</xdr:rowOff>
    </xdr:from>
    <xdr:to>
      <xdr:col>11</xdr:col>
      <xdr:colOff>82550</xdr:colOff>
      <xdr:row>63</xdr:row>
      <xdr:rowOff>68580</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78757</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155194</xdr:rowOff>
    </xdr:from>
    <xdr:to>
      <xdr:col>7</xdr:col>
      <xdr:colOff>31750</xdr:colOff>
      <xdr:row>64</xdr:row>
      <xdr:rowOff>85344</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095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95521</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72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133096</xdr:rowOff>
    </xdr:from>
    <xdr:to>
      <xdr:col>23</xdr:col>
      <xdr:colOff>184150</xdr:colOff>
      <xdr:row>67</xdr:row>
      <xdr:rowOff>63246</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144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66</xdr:row>
      <xdr:rowOff>28973</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134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66</xdr:row>
      <xdr:rowOff>108966</xdr:rowOff>
    </xdr:from>
    <xdr:to>
      <xdr:col>19</xdr:col>
      <xdr:colOff>184150</xdr:colOff>
      <xdr:row>67</xdr:row>
      <xdr:rowOff>39116</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142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67</xdr:row>
      <xdr:rowOff>23893</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1511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63246</xdr:rowOff>
    </xdr:from>
    <xdr:to>
      <xdr:col>15</xdr:col>
      <xdr:colOff>133350</xdr:colOff>
      <xdr:row>65</xdr:row>
      <xdr:rowOff>164846</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120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149623</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129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143002</xdr:rowOff>
    </xdr:from>
    <xdr:to>
      <xdr:col>11</xdr:col>
      <xdr:colOff>82550</xdr:colOff>
      <xdr:row>65</xdr:row>
      <xdr:rowOff>73152</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57929</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120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147828</xdr:rowOff>
    </xdr:from>
    <xdr:to>
      <xdr:col>7</xdr:col>
      <xdr:colOff>31750</xdr:colOff>
      <xdr:row>65</xdr:row>
      <xdr:rowOff>77978</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112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62755</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120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[312,889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166,325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保育所やごみ処理施設の職員数が類似団体と比較し多いことから人件費がかさんでいる状況にある。</a:t>
          </a:r>
        </a:p>
        <a:p>
          <a:r>
            <a:rPr kumimoji="1" lang="ja-JP" altLang="en-US" sz="1300">
              <a:latin typeface="ＭＳ Ｐゴシック" panose="020B0600070205080204" pitchFamily="50" charset="-128"/>
              <a:ea typeface="ＭＳ Ｐゴシック" panose="020B0600070205080204" pitchFamily="50" charset="-128"/>
            </a:rPr>
            <a:t>　また、東西に広い当町では、消防施設や集会施設等が各集落に点在し、集約化しにくい状況であることから物件費が高止まりする要因になっている。</a:t>
          </a:r>
        </a:p>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年度決算額は、人件費、物件費とも微増であり、なおかつ、人口減少により人口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人当たりの経費が上昇している。</a:t>
          </a: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79</xdr:row>
      <xdr:rowOff>160942</xdr:rowOff>
    </xdr:from>
    <xdr:to>
      <xdr:col>23</xdr:col>
      <xdr:colOff>133350</xdr:colOff>
      <xdr:row>89</xdr:row>
      <xdr:rowOff>126177</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705492"/>
          <a:ext cx="0" cy="16797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98254</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357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1,152,680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126177</xdr:rowOff>
    </xdr:from>
    <xdr:to>
      <xdr:col>24</xdr:col>
      <xdr:colOff>12700</xdr:colOff>
      <xdr:row>89</xdr:row>
      <xdr:rowOff>126177</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385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75869</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44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79</xdr:row>
      <xdr:rowOff>160942</xdr:rowOff>
    </xdr:from>
    <xdr:to>
      <xdr:col>24</xdr:col>
      <xdr:colOff>12700</xdr:colOff>
      <xdr:row>79</xdr:row>
      <xdr:rowOff>160942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705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5359</xdr:rowOff>
    </xdr:from>
    <xdr:to>
      <xdr:col>23</xdr:col>
      <xdr:colOff>133350</xdr:colOff>
      <xdr:row>81</xdr:row>
      <xdr:rowOff>50336</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3892809"/>
          <a:ext cx="838200" cy="44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160405</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876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322,950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16878</xdr:rowOff>
    </xdr:from>
    <xdr:to>
      <xdr:col>23</xdr:col>
      <xdr:colOff>184150</xdr:colOff>
      <xdr:row>81</xdr:row>
      <xdr:rowOff>118478</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390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1535</xdr:rowOff>
    </xdr:from>
    <xdr:to>
      <xdr:col>19</xdr:col>
      <xdr:colOff>133350</xdr:colOff>
      <xdr:row>81</xdr:row>
      <xdr:rowOff>5359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3888985"/>
          <a:ext cx="889000" cy="3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140509</xdr:rowOff>
    </xdr:from>
    <xdr:to>
      <xdr:col>19</xdr:col>
      <xdr:colOff>184150</xdr:colOff>
      <xdr:row>81</xdr:row>
      <xdr:rowOff>70659</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3856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55436</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942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80</xdr:row>
      <xdr:rowOff>149630</xdr:rowOff>
    </xdr:from>
    <xdr:to>
      <xdr:col>15</xdr:col>
      <xdr:colOff>82550</xdr:colOff>
      <xdr:row>81</xdr:row>
      <xdr:rowOff>1535</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3865630"/>
          <a:ext cx="889000" cy="2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108066</xdr:rowOff>
    </xdr:from>
    <xdr:to>
      <xdr:col>15</xdr:col>
      <xdr:colOff>133350</xdr:colOff>
      <xdr:row>81</xdr:row>
      <xdr:rowOff>38216</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3824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48393</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592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130790</xdr:rowOff>
    </xdr:from>
    <xdr:to>
      <xdr:col>11</xdr:col>
      <xdr:colOff>31750</xdr:colOff>
      <xdr:row>80</xdr:row>
      <xdr:rowOff>149630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3846790"/>
          <a:ext cx="889000" cy="18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75338</xdr:rowOff>
    </xdr:from>
    <xdr:to>
      <xdr:col>11</xdr:col>
      <xdr:colOff>82550</xdr:colOff>
      <xdr:row>81</xdr:row>
      <xdr:rowOff>5488</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791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15665</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560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36539</xdr:rowOff>
    </xdr:from>
    <xdr:to>
      <xdr:col>7</xdr:col>
      <xdr:colOff>31750</xdr:colOff>
      <xdr:row>80</xdr:row>
      <xdr:rowOff>138139</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752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148316</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52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170986</xdr:rowOff>
    </xdr:from>
    <xdr:to>
      <xdr:col>23</xdr:col>
      <xdr:colOff>184150</xdr:colOff>
      <xdr:row>81</xdr:row>
      <xdr:rowOff>101136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388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16063</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373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126009</xdr:rowOff>
    </xdr:from>
    <xdr:to>
      <xdr:col>19</xdr:col>
      <xdr:colOff>184150</xdr:colOff>
      <xdr:row>81</xdr:row>
      <xdr:rowOff>56159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3842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66336</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3610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122185</xdr:rowOff>
    </xdr:from>
    <xdr:to>
      <xdr:col>15</xdr:col>
      <xdr:colOff>133350</xdr:colOff>
      <xdr:row>81</xdr:row>
      <xdr:rowOff>52335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383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37112</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392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98830</xdr:rowOff>
    </xdr:from>
    <xdr:to>
      <xdr:col>11</xdr:col>
      <xdr:colOff>82550</xdr:colOff>
      <xdr:row>81</xdr:row>
      <xdr:rowOff>28980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381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13757</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3901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79990</xdr:rowOff>
    </xdr:from>
    <xdr:to>
      <xdr:col>7</xdr:col>
      <xdr:colOff>31750</xdr:colOff>
      <xdr:row>81</xdr:row>
      <xdr:rowOff>10140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795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166367</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388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若年層（</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級まで）の職員が、職員全体に占める割合が多く、指数が低くなっている。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23284</xdr:rowOff>
    </xdr:from>
    <xdr:to>
      <xdr:col>81</xdr:col>
      <xdr:colOff>44450</xdr:colOff>
      <xdr:row>90</xdr:row>
      <xdr:rowOff>32455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4082184"/>
          <a:ext cx="0" cy="13807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4532</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43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32455</xdr:rowOff>
    </xdr:from>
    <xdr:to>
      <xdr:col>81</xdr:col>
      <xdr:colOff>133350</xdr:colOff>
      <xdr:row>90</xdr:row>
      <xdr:rowOff>32455</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46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109661</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82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82</xdr:row>
      <xdr:rowOff>23284</xdr:rowOff>
    </xdr:from>
    <xdr:to>
      <xdr:col>81</xdr:col>
      <xdr:colOff>133350</xdr:colOff>
      <xdr:row>82</xdr:row>
      <xdr:rowOff>23284</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4082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63500</xdr:rowOff>
    </xdr:from>
    <xdr:to>
      <xdr:col>81</xdr:col>
      <xdr:colOff>44450</xdr:colOff>
      <xdr:row>82</xdr:row>
      <xdr:rowOff>90311</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122400"/>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57449</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4592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85372</xdr:rowOff>
    </xdr:from>
    <xdr:to>
      <xdr:col>81</xdr:col>
      <xdr:colOff>95250</xdr:colOff>
      <xdr:row>85</xdr:row>
      <xdr:rowOff>15522</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487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82</xdr:row>
      <xdr:rowOff>63500</xdr:rowOff>
    </xdr:from>
    <xdr:to>
      <xdr:col>77</xdr:col>
      <xdr:colOff>44450</xdr:colOff>
      <xdr:row>82</xdr:row>
      <xdr:rowOff>76905</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412240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85372</xdr:rowOff>
    </xdr:from>
    <xdr:to>
      <xdr:col>77</xdr:col>
      <xdr:colOff>95250</xdr:colOff>
      <xdr:row>85</xdr:row>
      <xdr:rowOff>15522</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487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299</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573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9878</xdr:rowOff>
    </xdr:from>
    <xdr:to>
      <xdr:col>72</xdr:col>
      <xdr:colOff>203200</xdr:colOff>
      <xdr:row>82</xdr:row>
      <xdr:rowOff>76905</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4068778"/>
          <a:ext cx="8890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98778</xdr:rowOff>
    </xdr:from>
    <xdr:to>
      <xdr:col>73</xdr:col>
      <xdr:colOff>44450</xdr:colOff>
      <xdr:row>85</xdr:row>
      <xdr:rowOff>28928</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13705</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586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9878</xdr:rowOff>
    </xdr:from>
    <xdr:to>
      <xdr:col>68</xdr:col>
      <xdr:colOff>152400</xdr:colOff>
      <xdr:row>82</xdr:row>
      <xdr:rowOff>130528</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406877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125589</xdr:rowOff>
    </xdr:from>
    <xdr:to>
      <xdr:col>68</xdr:col>
      <xdr:colOff>203200</xdr:colOff>
      <xdr:row>85</xdr:row>
      <xdr:rowOff>55739</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52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40516</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61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71966</xdr:rowOff>
    </xdr:from>
    <xdr:to>
      <xdr:col>64</xdr:col>
      <xdr:colOff>152400</xdr:colOff>
      <xdr:row>85</xdr:row>
      <xdr:rowOff>2116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158343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82</xdr:row>
      <xdr:rowOff>39511</xdr:rowOff>
    </xdr:from>
    <xdr:to>
      <xdr:col>81</xdr:col>
      <xdr:colOff>95250</xdr:colOff>
      <xdr:row>82</xdr:row>
      <xdr:rowOff>141111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09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132238</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019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82</xdr:row>
      <xdr:rowOff>12700</xdr:rowOff>
    </xdr:from>
    <xdr:to>
      <xdr:col>77</xdr:col>
      <xdr:colOff>95250</xdr:colOff>
      <xdr:row>82</xdr:row>
      <xdr:rowOff>114300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07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80</xdr:row>
      <xdr:rowOff>124477</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384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82</xdr:row>
      <xdr:rowOff>26105</xdr:rowOff>
    </xdr:from>
    <xdr:to>
      <xdr:col>73</xdr:col>
      <xdr:colOff>44450</xdr:colOff>
      <xdr:row>82</xdr:row>
      <xdr:rowOff>127705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08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80</xdr:row>
      <xdr:rowOff>137882</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3853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81</xdr:row>
      <xdr:rowOff>130528</xdr:rowOff>
    </xdr:from>
    <xdr:to>
      <xdr:col>68</xdr:col>
      <xdr:colOff>203200</xdr:colOff>
      <xdr:row>82</xdr:row>
      <xdr:rowOff>60678</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017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80</xdr:row>
      <xdr:rowOff>70855</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3786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79728</xdr:rowOff>
    </xdr:from>
    <xdr:to>
      <xdr:col>64</xdr:col>
      <xdr:colOff>152400</xdr:colOff>
      <xdr:row>83</xdr:row>
      <xdr:rowOff>9878</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138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20055</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3907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当町は東西に広く、集落が点在しているため、住民の利便性向上のため分庁方式をとっている。その他にも住民サービスが地区間に不均衡が出ないための職員配置には非効率な側面がある。そのため、人口千人あたりの職員数が類似団体と比較して高い状況にある。</a:t>
          </a:r>
        </a:p>
        <a:p>
          <a:r>
            <a:rPr kumimoji="1" lang="ja-JP" altLang="en-US" sz="1300">
              <a:latin typeface="ＭＳ Ｐゴシック" panose="020B0600070205080204" pitchFamily="50" charset="-128"/>
              <a:ea typeface="ＭＳ Ｐゴシック" panose="020B0600070205080204" pitchFamily="50" charset="-128"/>
            </a:rPr>
            <a:t>　今後は、公共施設の適正配置や民間委託を進めるほか、</a:t>
          </a:r>
          <a:r>
            <a:rPr kumimoji="1" lang="en-US" altLang="ja-JP" sz="1300">
              <a:latin typeface="ＭＳ Ｐゴシック" panose="020B0600070205080204" pitchFamily="50" charset="-128"/>
              <a:ea typeface="ＭＳ Ｐゴシック" panose="020B0600070205080204" pitchFamily="50" charset="-128"/>
            </a:rPr>
            <a:t>ICT</a:t>
          </a:r>
          <a:r>
            <a:rPr kumimoji="1" lang="ja-JP" altLang="en-US" sz="1300">
              <a:latin typeface="ＭＳ Ｐゴシック" panose="020B0600070205080204" pitchFamily="50" charset="-128"/>
              <a:ea typeface="ＭＳ Ｐゴシック" panose="020B0600070205080204" pitchFamily="50" charset="-128"/>
            </a:rPr>
            <a:t>の活用など、新たな技術を活用した職員の適正配置を検討したい。</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44027</xdr:rowOff>
    </xdr:from>
    <xdr:to>
      <xdr:col>81</xdr:col>
      <xdr:colOff>44450</xdr:colOff>
      <xdr:row>67</xdr:row>
      <xdr:rowOff>44390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159577"/>
          <a:ext cx="0" cy="1371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16467</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50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44390</xdr:rowOff>
    </xdr:from>
    <xdr:to>
      <xdr:col>81</xdr:col>
      <xdr:colOff>133350</xdr:colOff>
      <xdr:row>67</xdr:row>
      <xdr:rowOff>44390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53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130404</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90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44027</xdr:rowOff>
    </xdr:from>
    <xdr:to>
      <xdr:col>81</xdr:col>
      <xdr:colOff>133350</xdr:colOff>
      <xdr:row>59</xdr:row>
      <xdr:rowOff>44027</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15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65</xdr:row>
      <xdr:rowOff>24191</xdr:rowOff>
    </xdr:from>
    <xdr:to>
      <xdr:col>81</xdr:col>
      <xdr:colOff>44450</xdr:colOff>
      <xdr:row>65</xdr:row>
      <xdr:rowOff>37979</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1168441"/>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99803</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5582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83276</xdr:rowOff>
    </xdr:from>
    <xdr:to>
      <xdr:col>81</xdr:col>
      <xdr:colOff>95250</xdr:colOff>
      <xdr:row>63</xdr:row>
      <xdr:rowOff>13426</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713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65</xdr:row>
      <xdr:rowOff>24191</xdr:rowOff>
    </xdr:from>
    <xdr:to>
      <xdr:col>77</xdr:col>
      <xdr:colOff>44450</xdr:colOff>
      <xdr:row>65</xdr:row>
      <xdr:rowOff>75898</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5290800" y="11168441"/>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49954</xdr:rowOff>
    </xdr:from>
    <xdr:to>
      <xdr:col>77</xdr:col>
      <xdr:colOff>95250</xdr:colOff>
      <xdr:row>62</xdr:row>
      <xdr:rowOff>151554</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67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161731</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448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65</xdr:row>
      <xdr:rowOff>64407</xdr:rowOff>
    </xdr:from>
    <xdr:to>
      <xdr:col>72</xdr:col>
      <xdr:colOff>203200</xdr:colOff>
      <xdr:row>65</xdr:row>
      <xdr:rowOff>75898</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4401800" y="11208657"/>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29270</xdr:rowOff>
    </xdr:from>
    <xdr:to>
      <xdr:col>73</xdr:col>
      <xdr:colOff>44450</xdr:colOff>
      <xdr:row>62</xdr:row>
      <xdr:rowOff>130870</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65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141047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42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65</xdr:row>
      <xdr:rowOff>6955</xdr:rowOff>
    </xdr:from>
    <xdr:to>
      <xdr:col>68</xdr:col>
      <xdr:colOff>152400</xdr:colOff>
      <xdr:row>65</xdr:row>
      <xdr:rowOff>64407</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1151205"/>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162802</xdr:rowOff>
    </xdr:from>
    <xdr:to>
      <xdr:col>68</xdr:col>
      <xdr:colOff>203200</xdr:colOff>
      <xdr:row>62</xdr:row>
      <xdr:rowOff>92952</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621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103129</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390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115691</xdr:rowOff>
    </xdr:from>
    <xdr:to>
      <xdr:col>64</xdr:col>
      <xdr:colOff>152400</xdr:colOff>
      <xdr:row>62</xdr:row>
      <xdr:rowOff>45841</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56018</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343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64</xdr:row>
      <xdr:rowOff>158629</xdr:rowOff>
    </xdr:from>
    <xdr:to>
      <xdr:col>81</xdr:col>
      <xdr:colOff>95250</xdr:colOff>
      <xdr:row>65</xdr:row>
      <xdr:rowOff>88779</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1131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64</xdr:row>
      <xdr:rowOff>130706</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110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64</xdr:row>
      <xdr:rowOff>144841</xdr:rowOff>
    </xdr:from>
    <xdr:to>
      <xdr:col>77</xdr:col>
      <xdr:colOff>95250</xdr:colOff>
      <xdr:row>65</xdr:row>
      <xdr:rowOff>74991</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1117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59768</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12040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65</xdr:row>
      <xdr:rowOff>25098</xdr:rowOff>
    </xdr:from>
    <xdr:to>
      <xdr:col>73</xdr:col>
      <xdr:colOff>44450</xdr:colOff>
      <xdr:row>65</xdr:row>
      <xdr:rowOff>126698</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116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111475</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125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65</xdr:row>
      <xdr:rowOff>13607</xdr:rowOff>
    </xdr:from>
    <xdr:to>
      <xdr:col>68</xdr:col>
      <xdr:colOff>203200</xdr:colOff>
      <xdr:row>65</xdr:row>
      <xdr:rowOff>115207</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115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65</xdr:row>
      <xdr:rowOff>99984</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124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64</xdr:row>
      <xdr:rowOff>127605</xdr:rowOff>
    </xdr:from>
    <xdr:to>
      <xdr:col>64</xdr:col>
      <xdr:colOff>152400</xdr:colOff>
      <xdr:row>65</xdr:row>
      <xdr:rowOff>57755</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110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65</xdr:row>
      <xdr:rowOff>42532</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118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将来負担比率の状況の分析のとおり、公共施設の高台移転を行ってきたことから、地方債残高が増加し、公債費も増加傾向にある。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これまで、合併特例債や過疎対策事業債、緊急防災・減災事業債など、交付税措置率の高いものを選択することで実質公債費比率の抑制に努めてきたが、近年は徐々に上昇している。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今後は、起債発行額を抑えるとともに、辺地債など、より有利な起債を活用し、適正な実質公債費比率となるよう努める。</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75495</xdr:rowOff>
    </xdr:from>
    <xdr:to>
      <xdr:col>81</xdr:col>
      <xdr:colOff>44450</xdr:colOff>
      <xdr:row>45</xdr:row>
      <xdr:rowOff>7055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247695"/>
          <a:ext cx="0" cy="14746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150582</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6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7055</xdr:rowOff>
    </xdr:from>
    <xdr:to>
      <xdr:col>81</xdr:col>
      <xdr:colOff>133350</xdr:colOff>
      <xdr:row>45</xdr:row>
      <xdr:rowOff>7055</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7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161872</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99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75495</xdr:rowOff>
    </xdr:from>
    <xdr:to>
      <xdr:col>81</xdr:col>
      <xdr:colOff>133350</xdr:colOff>
      <xdr:row>36</xdr:row>
      <xdr:rowOff>75495</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24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92428</xdr:rowOff>
    </xdr:from>
    <xdr:to>
      <xdr:col>81</xdr:col>
      <xdr:colOff>44450</xdr:colOff>
      <xdr:row>42</xdr:row>
      <xdr:rowOff>92428</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72933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132944</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81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116417</xdr:rowOff>
    </xdr:from>
    <xdr:to>
      <xdr:col>81</xdr:col>
      <xdr:colOff>95250</xdr:colOff>
      <xdr:row>41</xdr:row>
      <xdr:rowOff>46567</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11995</xdr:rowOff>
    </xdr:from>
    <xdr:to>
      <xdr:col>77</xdr:col>
      <xdr:colOff>44450</xdr:colOff>
      <xdr:row>42</xdr:row>
      <xdr:rowOff>92428</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721289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116417</xdr:rowOff>
    </xdr:from>
    <xdr:to>
      <xdr:col>77</xdr:col>
      <xdr:colOff>95250</xdr:colOff>
      <xdr:row>41</xdr:row>
      <xdr:rowOff>46567</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56744</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170039</xdr:rowOff>
    </xdr:from>
    <xdr:to>
      <xdr:col>72</xdr:col>
      <xdr:colOff>203200</xdr:colOff>
      <xdr:row>42</xdr:row>
      <xdr:rowOff>11995</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71994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129822</xdr:rowOff>
    </xdr:from>
    <xdr:to>
      <xdr:col>73</xdr:col>
      <xdr:colOff>44450</xdr:colOff>
      <xdr:row>41</xdr:row>
      <xdr:rowOff>59972</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98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70149</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75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116417</xdr:rowOff>
    </xdr:from>
    <xdr:to>
      <xdr:col>68</xdr:col>
      <xdr:colOff>152400</xdr:colOff>
      <xdr:row>41</xdr:row>
      <xdr:rowOff>170039</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a:off x="13512800" y="7145867"/>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143228</xdr:rowOff>
    </xdr:from>
    <xdr:to>
      <xdr:col>68</xdr:col>
      <xdr:colOff>203200</xdr:colOff>
      <xdr:row>41</xdr:row>
      <xdr:rowOff>73378</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83555</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143228</xdr:rowOff>
    </xdr:from>
    <xdr:to>
      <xdr:col>64</xdr:col>
      <xdr:colOff>152400</xdr:colOff>
      <xdr:row>41</xdr:row>
      <xdr:rowOff>73378</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83555</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41628</xdr:rowOff>
    </xdr:from>
    <xdr:to>
      <xdr:col>81</xdr:col>
      <xdr:colOff>95250</xdr:colOff>
      <xdr:row>42</xdr:row>
      <xdr:rowOff>143228</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13705</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721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41628</xdr:rowOff>
    </xdr:from>
    <xdr:to>
      <xdr:col>77</xdr:col>
      <xdr:colOff>95250</xdr:colOff>
      <xdr:row>42</xdr:row>
      <xdr:rowOff>143228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128005</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7328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132645</xdr:rowOff>
    </xdr:from>
    <xdr:to>
      <xdr:col>73</xdr:col>
      <xdr:colOff>44450</xdr:colOff>
      <xdr:row>42</xdr:row>
      <xdr:rowOff>62795</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47572</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724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119239</xdr:rowOff>
    </xdr:from>
    <xdr:to>
      <xdr:col>68</xdr:col>
      <xdr:colOff>203200</xdr:colOff>
      <xdr:row>42</xdr:row>
      <xdr:rowOff>49389</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34166</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65617</xdr:rowOff>
    </xdr:from>
    <xdr:to>
      <xdr:col>64</xdr:col>
      <xdr:colOff>152400</xdr:colOff>
      <xdr:row>41</xdr:row>
      <xdr:rowOff>167217</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151994</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これまで、災害対策の観点から公共施設の高台移転に集中的に取り組んできたことにより、地方債の発行額が増加し、将来負担比率が上昇した。</a:t>
          </a:r>
        </a:p>
        <a:p>
          <a:r>
            <a:rPr kumimoji="1" lang="ja-JP" altLang="en-US" sz="1300">
              <a:latin typeface="ＭＳ Ｐゴシック" panose="020B0600070205080204" pitchFamily="50" charset="-128"/>
              <a:ea typeface="ＭＳ Ｐゴシック" panose="020B0600070205080204" pitchFamily="50" charset="-128"/>
            </a:rPr>
            <a:t>　今後も、南島地区の小中学校の統廃合整備事業、避難所整備事業等の実施により、将来負担比率は上昇していく見込みである。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年度は、地方債の現在高の増加により将来負担額が増加していることに加え、財政調整基金の減少をはじめ、充当可能財源の減少により将来負担比率が上昇している。</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1" name="将来負担の状況グラフ枠">
          <a:extLst>
            <a:ext uri="{FF2B5EF4-FFF2-40B4-BE49-F238E27FC236}">
              <a16:creationId xmlns:a16="http://schemas.microsoft.com/office/drawing/2014/main" id="{00000000-0008-0000-0300-0000B9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21</xdr:row>
      <xdr:rowOff>152329</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7018000" y="2370667"/>
          <a:ext cx="0" cy="13821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124406</xdr:rowOff>
    </xdr:from>
    <xdr:ext cx="762000" cy="259045"/>
    <xdr:sp macro="" textlink="">
      <xdr:nvSpPr>
        <xdr:cNvPr id="443" name="将来負担の状況最小値テキスト">
          <a:extLst>
            <a:ext uri="{FF2B5EF4-FFF2-40B4-BE49-F238E27FC236}">
              <a16:creationId xmlns:a16="http://schemas.microsoft.com/office/drawing/2014/main" id="{00000000-0008-0000-0300-0000BB010000}"/>
            </a:ext>
          </a:extLst>
        </xdr:cNvPr>
        <xdr:cNvSpPr txBox="1"/>
      </xdr:nvSpPr>
      <xdr:spPr>
        <a:xfrm>
          <a:off x="17106900" y="3724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152329</xdr:rowOff>
    </xdr:from>
    <xdr:to>
      <xdr:col>81</xdr:col>
      <xdr:colOff>133350</xdr:colOff>
      <xdr:row>21</xdr:row>
      <xdr:rowOff>152329</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3752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45" name="将来負担の状況最大値テキスト">
          <a:extLst>
            <a:ext uri="{FF2B5EF4-FFF2-40B4-BE49-F238E27FC236}">
              <a16:creationId xmlns:a16="http://schemas.microsoft.com/office/drawing/2014/main" id="{00000000-0008-0000-0300-0000BD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25894</xdr:rowOff>
    </xdr:from>
    <xdr:to>
      <xdr:col>81</xdr:col>
      <xdr:colOff>44450</xdr:colOff>
      <xdr:row>18</xdr:row>
      <xdr:rowOff>166652</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a:off x="16179800" y="3111994"/>
          <a:ext cx="8382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48" name="将来負担の状況平均値テキスト">
          <a:extLst>
            <a:ext uri="{FF2B5EF4-FFF2-40B4-BE49-F238E27FC236}">
              <a16:creationId xmlns:a16="http://schemas.microsoft.com/office/drawing/2014/main" id="{00000000-0008-0000-0300-0000C0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110208</xdr:rowOff>
    </xdr:from>
    <xdr:to>
      <xdr:col>77</xdr:col>
      <xdr:colOff>44450</xdr:colOff>
      <xdr:row>18</xdr:row>
      <xdr:rowOff>25894</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5290800" y="3024858"/>
          <a:ext cx="889000" cy="87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17</xdr:row>
      <xdr:rowOff>110208</xdr:rowOff>
    </xdr:from>
    <xdr:to>
      <xdr:col>72</xdr:col>
      <xdr:colOff>203200</xdr:colOff>
      <xdr:row>18</xdr:row>
      <xdr:rowOff>20532</xdr:rowOff>
    </xdr:to>
    <xdr:cxnSp macro="">
      <xdr:nvCxnSpPr>
        <xdr:cNvPr id="453" name="直線コネクタ 452">
          <a:extLst>
            <a:ext uri="{FF2B5EF4-FFF2-40B4-BE49-F238E27FC236}">
              <a16:creationId xmlns:a16="http://schemas.microsoft.com/office/drawing/2014/main" id="{00000000-0008-0000-0300-0000C5010000}"/>
            </a:ext>
          </a:extLst>
        </xdr:cNvPr>
        <xdr:cNvCxnSpPr/>
      </xdr:nvCxnSpPr>
      <xdr:spPr>
        <a:xfrm flipV="1">
          <a:off x="14401800" y="3024858"/>
          <a:ext cx="889000" cy="81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18768</xdr:rowOff>
    </xdr:from>
    <xdr:to>
      <xdr:col>73</xdr:col>
      <xdr:colOff>44450</xdr:colOff>
      <xdr:row>14</xdr:row>
      <xdr:rowOff>120368</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5240000" y="2419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130545</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4909800" y="2187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20532</xdr:rowOff>
    </xdr:from>
    <xdr:to>
      <xdr:col>68</xdr:col>
      <xdr:colOff>152400</xdr:colOff>
      <xdr:row>19</xdr:row>
      <xdr:rowOff>44803</xdr:rowOff>
    </xdr:to>
    <xdr:cxnSp macro="">
      <xdr:nvCxnSpPr>
        <xdr:cNvPr id="456" name="直線コネクタ 455">
          <a:extLst>
            <a:ext uri="{FF2B5EF4-FFF2-40B4-BE49-F238E27FC236}">
              <a16:creationId xmlns:a16="http://schemas.microsoft.com/office/drawing/2014/main" id="{00000000-0008-0000-0300-0000C8010000}"/>
            </a:ext>
          </a:extLst>
        </xdr:cNvPr>
        <xdr:cNvCxnSpPr/>
      </xdr:nvCxnSpPr>
      <xdr:spPr>
        <a:xfrm flipV="1">
          <a:off x="13512800" y="3106632"/>
          <a:ext cx="889000" cy="19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16228</xdr:rowOff>
    </xdr:from>
    <xdr:to>
      <xdr:col>68</xdr:col>
      <xdr:colOff>203200</xdr:colOff>
      <xdr:row>15</xdr:row>
      <xdr:rowOff>117828</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4351000" y="2587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128005</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020800" y="2356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11007</xdr:rowOff>
    </xdr:from>
    <xdr:to>
      <xdr:col>64</xdr:col>
      <xdr:colOff>152400</xdr:colOff>
      <xdr:row>16</xdr:row>
      <xdr:rowOff>112607</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3462000" y="2754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122784</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131800" y="2523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115852</xdr:rowOff>
    </xdr:from>
    <xdr:to>
      <xdr:col>81</xdr:col>
      <xdr:colOff>95250</xdr:colOff>
      <xdr:row>19</xdr:row>
      <xdr:rowOff>46002</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967200" y="3201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87929</xdr:rowOff>
    </xdr:from>
    <xdr:ext cx="762000" cy="259045"/>
    <xdr:sp macro="" textlink="">
      <xdr:nvSpPr>
        <xdr:cNvPr id="467" name="将来負担の状況該当値テキスト">
          <a:extLst>
            <a:ext uri="{FF2B5EF4-FFF2-40B4-BE49-F238E27FC236}">
              <a16:creationId xmlns:a16="http://schemas.microsoft.com/office/drawing/2014/main" id="{00000000-0008-0000-0300-0000D3010000}"/>
            </a:ext>
          </a:extLst>
        </xdr:cNvPr>
        <xdr:cNvSpPr txBox="1"/>
      </xdr:nvSpPr>
      <xdr:spPr>
        <a:xfrm>
          <a:off x="17106900" y="317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17</xdr:row>
      <xdr:rowOff>146544</xdr:rowOff>
    </xdr:from>
    <xdr:to>
      <xdr:col>77</xdr:col>
      <xdr:colOff>95250</xdr:colOff>
      <xdr:row>18</xdr:row>
      <xdr:rowOff>76694</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129000" y="3061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61471</xdr:rowOff>
    </xdr:from>
    <xdr:ext cx="7366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5798800" y="3147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59408</xdr:rowOff>
    </xdr:from>
    <xdr:to>
      <xdr:col>73</xdr:col>
      <xdr:colOff>44450</xdr:colOff>
      <xdr:row>17</xdr:row>
      <xdr:rowOff>161008</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5240000" y="2974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145785</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909800" y="3060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17</xdr:row>
      <xdr:rowOff>141182</xdr:rowOff>
    </xdr:from>
    <xdr:to>
      <xdr:col>68</xdr:col>
      <xdr:colOff>203200</xdr:colOff>
      <xdr:row>18</xdr:row>
      <xdr:rowOff>71332</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4351000" y="305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56109</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020800" y="314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165453</xdr:rowOff>
    </xdr:from>
    <xdr:to>
      <xdr:col>64</xdr:col>
      <xdr:colOff>152400</xdr:colOff>
      <xdr:row>19</xdr:row>
      <xdr:rowOff>95603</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3462000" y="3251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80380</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3131800" y="3337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三重県南伊勢町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10,489
10,378
241.89
11,501,524
11,285,658
123,315
6,231,663
13,157,939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65.8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年度までは、類似団体と比較して高い傾向にあったが、令和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年度決算では同程度、令和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年度以降は低くなった。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近年は、物件費や補助費等が占める割合が増えたことにより、人件費の割合が減少傾向にある。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市町村合併以降、職員数の適正化に取り組んできたが、物価高騰に伴う人件費高騰の流れもあり、今後も業務効率化の検討を続けていく必要がある。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69850</xdr:rowOff>
    </xdr:from>
    <xdr:to>
      <xdr:col>24</xdr:col>
      <xdr:colOff>25400</xdr:colOff>
      <xdr:row>42</xdr:row>
      <xdr:rowOff>35560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2770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42</xdr:row>
      <xdr:rowOff>7637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20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35560</xdr:rowOff>
    </xdr:from>
    <xdr:to>
      <xdr:col>24</xdr:col>
      <xdr:colOff>114300</xdr:colOff>
      <xdr:row>42</xdr:row>
      <xdr:rowOff>35560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36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156227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69850</xdr:rowOff>
    </xdr:from>
    <xdr:to>
      <xdr:col>24</xdr:col>
      <xdr:colOff>114300</xdr:colOff>
      <xdr:row>33</xdr:row>
      <xdr:rowOff>69850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27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43180</xdr:rowOff>
    </xdr:from>
    <xdr:to>
      <xdr:col>24</xdr:col>
      <xdr:colOff>25400</xdr:colOff>
      <xdr:row>36</xdr:row>
      <xdr:rowOff>58420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2153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55897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28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83820</xdr:rowOff>
    </xdr:from>
    <xdr:to>
      <xdr:col>24</xdr:col>
      <xdr:colOff>76200</xdr:colOff>
      <xdr:row>37</xdr:row>
      <xdr:rowOff>13970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43180</xdr:rowOff>
    </xdr:from>
    <xdr:to>
      <xdr:col>19</xdr:col>
      <xdr:colOff>187325</xdr:colOff>
      <xdr:row>36</xdr:row>
      <xdr:rowOff>50800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215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7620</xdr:rowOff>
    </xdr:from>
    <xdr:to>
      <xdr:col>20</xdr:col>
      <xdr:colOff>38100</xdr:colOff>
      <xdr:row>36</xdr:row>
      <xdr:rowOff>109220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93997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50800</xdr:rowOff>
    </xdr:from>
    <xdr:to>
      <xdr:col>15</xdr:col>
      <xdr:colOff>98425</xdr:colOff>
      <xdr:row>36</xdr:row>
      <xdr:rowOff>149860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2230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156210</xdr:rowOff>
    </xdr:from>
    <xdr:to>
      <xdr:col>15</xdr:col>
      <xdr:colOff>149225</xdr:colOff>
      <xdr:row>36</xdr:row>
      <xdr:rowOff>86360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96537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149860</xdr:rowOff>
    </xdr:from>
    <xdr:to>
      <xdr:col>11</xdr:col>
      <xdr:colOff>9525</xdr:colOff>
      <xdr:row>37</xdr:row>
      <xdr:rowOff>92710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3220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95250</xdr:rowOff>
    </xdr:from>
    <xdr:to>
      <xdr:col>11</xdr:col>
      <xdr:colOff>60325</xdr:colOff>
      <xdr:row>36</xdr:row>
      <xdr:rowOff>25400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35577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45720</xdr:rowOff>
    </xdr:from>
    <xdr:to>
      <xdr:col>6</xdr:col>
      <xdr:colOff>171450</xdr:colOff>
      <xdr:row>36</xdr:row>
      <xdr:rowOff>147320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157497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7620</xdr:rowOff>
    </xdr:from>
    <xdr:to>
      <xdr:col>24</xdr:col>
      <xdr:colOff>76200</xdr:colOff>
      <xdr:row>36</xdr:row>
      <xdr:rowOff>109220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24147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163830</xdr:rowOff>
    </xdr:from>
    <xdr:to>
      <xdr:col>20</xdr:col>
      <xdr:colOff>38100</xdr:colOff>
      <xdr:row>36</xdr:row>
      <xdr:rowOff>93980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104157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933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0</xdr:rowOff>
    </xdr:from>
    <xdr:to>
      <xdr:col>15</xdr:col>
      <xdr:colOff>149225</xdr:colOff>
      <xdr:row>36</xdr:row>
      <xdr:rowOff>101600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86377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99060</xdr:rowOff>
    </xdr:from>
    <xdr:to>
      <xdr:col>11</xdr:col>
      <xdr:colOff>60325</xdr:colOff>
      <xdr:row>37</xdr:row>
      <xdr:rowOff>29210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13987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41910</xdr:rowOff>
    </xdr:from>
    <xdr:to>
      <xdr:col>6</xdr:col>
      <xdr:colOff>171450</xdr:colOff>
      <xdr:row>37</xdr:row>
      <xdr:rowOff>143510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128287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年度まで、類似団体と同程度の数値だったが、令和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年度以降は急増している。これは、新型コロナウイルス対策関連事業を多く実施したことによることと、学校給食調理業務等の民間委託を進めたこと、自主運行バスの委託料の増加によるものである。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115570</xdr:rowOff>
    </xdr:from>
    <xdr:to>
      <xdr:col>82</xdr:col>
      <xdr:colOff>107950</xdr:colOff>
      <xdr:row>20</xdr:row>
      <xdr:rowOff>104140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34442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76217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0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104140</xdr:rowOff>
    </xdr:from>
    <xdr:to>
      <xdr:col>82</xdr:col>
      <xdr:colOff>196850</xdr:colOff>
      <xdr:row>20</xdr:row>
      <xdr:rowOff>104140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533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30497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87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115570</xdr:rowOff>
    </xdr:from>
    <xdr:to>
      <xdr:col>82</xdr:col>
      <xdr:colOff>196850</xdr:colOff>
      <xdr:row>13</xdr:row>
      <xdr:rowOff>115570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34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58420</xdr:rowOff>
    </xdr:from>
    <xdr:to>
      <xdr:col>82</xdr:col>
      <xdr:colOff>107950</xdr:colOff>
      <xdr:row>18</xdr:row>
      <xdr:rowOff>142240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14452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161307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33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144780</xdr:rowOff>
    </xdr:from>
    <xdr:to>
      <xdr:col>82</xdr:col>
      <xdr:colOff>158750</xdr:colOff>
      <xdr:row>17</xdr:row>
      <xdr:rowOff>74930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58420</xdr:rowOff>
    </xdr:from>
    <xdr:to>
      <xdr:col>78</xdr:col>
      <xdr:colOff>69850</xdr:colOff>
      <xdr:row>18</xdr:row>
      <xdr:rowOff>73660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4782800" y="31445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106680</xdr:rowOff>
    </xdr:from>
    <xdr:to>
      <xdr:col>78</xdr:col>
      <xdr:colOff>120650</xdr:colOff>
      <xdr:row>17</xdr:row>
      <xdr:rowOff>36830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47007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27940</xdr:rowOff>
    </xdr:from>
    <xdr:to>
      <xdr:col>73</xdr:col>
      <xdr:colOff>180975</xdr:colOff>
      <xdr:row>18</xdr:row>
      <xdr:rowOff>73660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1140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83820</xdr:rowOff>
    </xdr:from>
    <xdr:to>
      <xdr:col>74</xdr:col>
      <xdr:colOff>31750</xdr:colOff>
      <xdr:row>17</xdr:row>
      <xdr:rowOff>13970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24147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59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58420</xdr:rowOff>
    </xdr:from>
    <xdr:to>
      <xdr:col>69</xdr:col>
      <xdr:colOff>92075</xdr:colOff>
      <xdr:row>18</xdr:row>
      <xdr:rowOff>27940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3004800" y="2801620"/>
          <a:ext cx="8890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38100</xdr:rowOff>
    </xdr:from>
    <xdr:to>
      <xdr:col>69</xdr:col>
      <xdr:colOff>142875</xdr:colOff>
      <xdr:row>16</xdr:row>
      <xdr:rowOff>139700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149877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68580</xdr:rowOff>
    </xdr:from>
    <xdr:to>
      <xdr:col>65</xdr:col>
      <xdr:colOff>53975</xdr:colOff>
      <xdr:row>16</xdr:row>
      <xdr:rowOff>170180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81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154957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89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91440</xdr:rowOff>
    </xdr:from>
    <xdr:to>
      <xdr:col>82</xdr:col>
      <xdr:colOff>158750</xdr:colOff>
      <xdr:row>19</xdr:row>
      <xdr:rowOff>21590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17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63517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14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7620</xdr:rowOff>
    </xdr:from>
    <xdr:to>
      <xdr:col>78</xdr:col>
      <xdr:colOff>120650</xdr:colOff>
      <xdr:row>18</xdr:row>
      <xdr:rowOff>109220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93997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18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22860</xdr:rowOff>
    </xdr:from>
    <xdr:to>
      <xdr:col>74</xdr:col>
      <xdr:colOff>31750</xdr:colOff>
      <xdr:row>18</xdr:row>
      <xdr:rowOff>124460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10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109237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19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148590</xdr:rowOff>
    </xdr:from>
    <xdr:to>
      <xdr:col>69</xdr:col>
      <xdr:colOff>142875</xdr:colOff>
      <xdr:row>18</xdr:row>
      <xdr:rowOff>78740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063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63517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14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7620</xdr:rowOff>
    </xdr:from>
    <xdr:to>
      <xdr:col>65</xdr:col>
      <xdr:colOff>53975</xdr:colOff>
      <xdr:row>16</xdr:row>
      <xdr:rowOff>109220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119397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類似団体内では</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番目に低い数値となった。少子化により、児童福祉費や教育費について需要が減ってきたことに加え、養護老人ホーム措置費等の高齢者福祉事業においても減少傾向にあることが要因である。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107950</xdr:rowOff>
    </xdr:from>
    <xdr:to>
      <xdr:col>24</xdr:col>
      <xdr:colOff>25400</xdr:colOff>
      <xdr:row>61</xdr:row>
      <xdr:rowOff>31750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1948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3827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31750</xdr:rowOff>
    </xdr:from>
    <xdr:to>
      <xdr:col>24</xdr:col>
      <xdr:colOff>114300</xdr:colOff>
      <xdr:row>61</xdr:row>
      <xdr:rowOff>31750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22877</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107950</xdr:rowOff>
    </xdr:from>
    <xdr:to>
      <xdr:col>24</xdr:col>
      <xdr:colOff>114300</xdr:colOff>
      <xdr:row>53</xdr:row>
      <xdr:rowOff>107950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165100</xdr:rowOff>
    </xdr:from>
    <xdr:to>
      <xdr:col>24</xdr:col>
      <xdr:colOff>25400</xdr:colOff>
      <xdr:row>53</xdr:row>
      <xdr:rowOff>165100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2519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10177</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38100</xdr:rowOff>
    </xdr:from>
    <xdr:to>
      <xdr:col>24</xdr:col>
      <xdr:colOff>76200</xdr:colOff>
      <xdr:row>56</xdr:row>
      <xdr:rowOff>139700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88900</xdr:rowOff>
    </xdr:from>
    <xdr:to>
      <xdr:col>19</xdr:col>
      <xdr:colOff>187325</xdr:colOff>
      <xdr:row>53</xdr:row>
      <xdr:rowOff>165100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1757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38100</xdr:rowOff>
    </xdr:from>
    <xdr:to>
      <xdr:col>20</xdr:col>
      <xdr:colOff>38100</xdr:colOff>
      <xdr:row>56</xdr:row>
      <xdr:rowOff>139700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124477</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69850</xdr:rowOff>
    </xdr:from>
    <xdr:to>
      <xdr:col>15</xdr:col>
      <xdr:colOff>98425</xdr:colOff>
      <xdr:row>53</xdr:row>
      <xdr:rowOff>88900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156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152400</xdr:rowOff>
    </xdr:from>
    <xdr:to>
      <xdr:col>15</xdr:col>
      <xdr:colOff>149225</xdr:colOff>
      <xdr:row>56</xdr:row>
      <xdr:rowOff>82550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67327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69850</xdr:rowOff>
    </xdr:from>
    <xdr:to>
      <xdr:col>11</xdr:col>
      <xdr:colOff>9525</xdr:colOff>
      <xdr:row>53</xdr:row>
      <xdr:rowOff>146050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156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0</xdr:rowOff>
    </xdr:from>
    <xdr:to>
      <xdr:col>11</xdr:col>
      <xdr:colOff>60325</xdr:colOff>
      <xdr:row>56</xdr:row>
      <xdr:rowOff>101600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86377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38100</xdr:rowOff>
    </xdr:from>
    <xdr:to>
      <xdr:col>6</xdr:col>
      <xdr:colOff>171450</xdr:colOff>
      <xdr:row>56</xdr:row>
      <xdr:rowOff>139700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124477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114300</xdr:rowOff>
    </xdr:from>
    <xdr:to>
      <xdr:col>24</xdr:col>
      <xdr:colOff>76200</xdr:colOff>
      <xdr:row>54</xdr:row>
      <xdr:rowOff>44450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22877</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10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114300</xdr:rowOff>
    </xdr:from>
    <xdr:to>
      <xdr:col>20</xdr:col>
      <xdr:colOff>38100</xdr:colOff>
      <xdr:row>54</xdr:row>
      <xdr:rowOff>44450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54627</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897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38100</xdr:rowOff>
    </xdr:from>
    <xdr:to>
      <xdr:col>15</xdr:col>
      <xdr:colOff>149225</xdr:colOff>
      <xdr:row>53</xdr:row>
      <xdr:rowOff>139700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51</xdr:row>
      <xdr:rowOff>149877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19050</xdr:rowOff>
    </xdr:from>
    <xdr:to>
      <xdr:col>11</xdr:col>
      <xdr:colOff>60325</xdr:colOff>
      <xdr:row>53</xdr:row>
      <xdr:rowOff>120650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130827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95250</xdr:rowOff>
    </xdr:from>
    <xdr:to>
      <xdr:col>6</xdr:col>
      <xdr:colOff>171450</xdr:colOff>
      <xdr:row>54</xdr:row>
      <xdr:rowOff>25400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35577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年度から、下水道事業会計が法適用（企業会計）となったため、繰出金から補助金へと変更となったこと、また物件費の割合が大きくなったことなどが要因となり、その他経費割合が大きく減少した。</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165100</xdr:rowOff>
    </xdr:from>
    <xdr:to>
      <xdr:col>82</xdr:col>
      <xdr:colOff>107950</xdr:colOff>
      <xdr:row>59</xdr:row>
      <xdr:rowOff>158750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80500"/>
          <a:ext cx="0" cy="1193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59</xdr:row>
      <xdr:rowOff>130827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24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59</xdr:row>
      <xdr:rowOff>158750</xdr:rowOff>
    </xdr:from>
    <xdr:to>
      <xdr:col>82</xdr:col>
      <xdr:colOff>196850</xdr:colOff>
      <xdr:row>59</xdr:row>
      <xdr:rowOff>158750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27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80027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165100</xdr:rowOff>
    </xdr:from>
    <xdr:to>
      <xdr:col>82</xdr:col>
      <xdr:colOff>196850</xdr:colOff>
      <xdr:row>52</xdr:row>
      <xdr:rowOff>165100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57150</xdr:rowOff>
    </xdr:from>
    <xdr:to>
      <xdr:col>82</xdr:col>
      <xdr:colOff>107950</xdr:colOff>
      <xdr:row>60</xdr:row>
      <xdr:rowOff>76200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9829800"/>
          <a:ext cx="838200" cy="53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10177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165100</xdr:rowOff>
    </xdr:from>
    <xdr:to>
      <xdr:col>82</xdr:col>
      <xdr:colOff>158750</xdr:colOff>
      <xdr:row>57</xdr:row>
      <xdr:rowOff>95250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120650</xdr:rowOff>
    </xdr:from>
    <xdr:to>
      <xdr:col>78</xdr:col>
      <xdr:colOff>69850</xdr:colOff>
      <xdr:row>60</xdr:row>
      <xdr:rowOff>76200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102362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158750</xdr:rowOff>
    </xdr:from>
    <xdr:to>
      <xdr:col>78</xdr:col>
      <xdr:colOff>120650</xdr:colOff>
      <xdr:row>58</xdr:row>
      <xdr:rowOff>88900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99077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38100</xdr:rowOff>
    </xdr:from>
    <xdr:to>
      <xdr:col>73</xdr:col>
      <xdr:colOff>180975</xdr:colOff>
      <xdr:row>59</xdr:row>
      <xdr:rowOff>120650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9822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158750</xdr:rowOff>
    </xdr:from>
    <xdr:to>
      <xdr:col>74</xdr:col>
      <xdr:colOff>31750</xdr:colOff>
      <xdr:row>58</xdr:row>
      <xdr:rowOff>88900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99077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38100</xdr:rowOff>
    </xdr:from>
    <xdr:to>
      <xdr:col>69</xdr:col>
      <xdr:colOff>92075</xdr:colOff>
      <xdr:row>60</xdr:row>
      <xdr:rowOff>139700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982200"/>
          <a:ext cx="889000" cy="444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73677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50800</xdr:rowOff>
    </xdr:from>
    <xdr:to>
      <xdr:col>65</xdr:col>
      <xdr:colOff>53975</xdr:colOff>
      <xdr:row>58</xdr:row>
      <xdr:rowOff>152400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9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162577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6350</xdr:rowOff>
    </xdr:from>
    <xdr:to>
      <xdr:col>82</xdr:col>
      <xdr:colOff>158750</xdr:colOff>
      <xdr:row>57</xdr:row>
      <xdr:rowOff>107950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149877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25400</xdr:rowOff>
    </xdr:from>
    <xdr:to>
      <xdr:col>78</xdr:col>
      <xdr:colOff>120650</xdr:colOff>
      <xdr:row>60</xdr:row>
      <xdr:rowOff>127000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111777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39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69850</xdr:rowOff>
    </xdr:from>
    <xdr:to>
      <xdr:col>74</xdr:col>
      <xdr:colOff>31750</xdr:colOff>
      <xdr:row>60</xdr:row>
      <xdr:rowOff>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156227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158750</xdr:rowOff>
    </xdr:from>
    <xdr:to>
      <xdr:col>69</xdr:col>
      <xdr:colOff>142875</xdr:colOff>
      <xdr:row>58</xdr:row>
      <xdr:rowOff>88900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73677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01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88900</xdr:rowOff>
    </xdr:from>
    <xdr:to>
      <xdr:col>65</xdr:col>
      <xdr:colOff>53975</xdr:colOff>
      <xdr:row>61</xdr:row>
      <xdr:rowOff>19050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1037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3827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年度から、ごみ処理事業を広域化したため、分担金が大きく増加した。また、令和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年度から、下水道事業会計が法適用（企業会計）となったため、繰出金から補助金へと変更となり、令和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年度と比較して補助費等が大きく増加した。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また、一次産業の活性化や、若者定住施策を進めるための補助、任意予防接種の補助を実施していることから、今後も比率は高い水準で推移する見込みである。</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108712</xdr:rowOff>
    </xdr:from>
    <xdr:to>
      <xdr:col>82</xdr:col>
      <xdr:colOff>107950</xdr:colOff>
      <xdr:row>40</xdr:row>
      <xdr:rowOff>154432</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938012"/>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126509</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154432</xdr:rowOff>
    </xdr:from>
    <xdr:to>
      <xdr:col>82</xdr:col>
      <xdr:colOff>196850</xdr:colOff>
      <xdr:row>40</xdr:row>
      <xdr:rowOff>154432</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23639</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681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108712</xdr:rowOff>
    </xdr:from>
    <xdr:to>
      <xdr:col>82</xdr:col>
      <xdr:colOff>196850</xdr:colOff>
      <xdr:row>34</xdr:row>
      <xdr:rowOff>108712</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938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3556</xdr:rowOff>
    </xdr:from>
    <xdr:to>
      <xdr:col>82</xdr:col>
      <xdr:colOff>107950</xdr:colOff>
      <xdr:row>39</xdr:row>
      <xdr:rowOff>88138</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5671800" y="6518656"/>
          <a:ext cx="838200" cy="25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168165</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3403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151638</xdr:rowOff>
    </xdr:from>
    <xdr:to>
      <xdr:col>82</xdr:col>
      <xdr:colOff>158750</xdr:colOff>
      <xdr:row>38</xdr:row>
      <xdr:rowOff>81788</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495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92710</xdr:rowOff>
    </xdr:from>
    <xdr:to>
      <xdr:col>78</xdr:col>
      <xdr:colOff>69850</xdr:colOff>
      <xdr:row>38</xdr:row>
      <xdr:rowOff>3556</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82800" y="643636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128778</xdr:rowOff>
    </xdr:from>
    <xdr:to>
      <xdr:col>78</xdr:col>
      <xdr:colOff>120650</xdr:colOff>
      <xdr:row>38</xdr:row>
      <xdr:rowOff>58928</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472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43705</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558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92710</xdr:rowOff>
    </xdr:from>
    <xdr:to>
      <xdr:col>73</xdr:col>
      <xdr:colOff>180975</xdr:colOff>
      <xdr:row>37</xdr:row>
      <xdr:rowOff>110998</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893800" y="643636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101346</xdr:rowOff>
    </xdr:from>
    <xdr:to>
      <xdr:col>74</xdr:col>
      <xdr:colOff>31750</xdr:colOff>
      <xdr:row>38</xdr:row>
      <xdr:rowOff>31496</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16273</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83566</xdr:rowOff>
    </xdr:from>
    <xdr:to>
      <xdr:col>69</xdr:col>
      <xdr:colOff>92075</xdr:colOff>
      <xdr:row>37</xdr:row>
      <xdr:rowOff>110998</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004800" y="642721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92202</xdr:rowOff>
    </xdr:from>
    <xdr:to>
      <xdr:col>69</xdr:col>
      <xdr:colOff>142875</xdr:colOff>
      <xdr:row>38</xdr:row>
      <xdr:rowOff>22352</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43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7129</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87630</xdr:rowOff>
    </xdr:from>
    <xdr:to>
      <xdr:col>65</xdr:col>
      <xdr:colOff>53975</xdr:colOff>
      <xdr:row>38</xdr:row>
      <xdr:rowOff>17780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2557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39</xdr:row>
      <xdr:rowOff>37338</xdr:rowOff>
    </xdr:from>
    <xdr:to>
      <xdr:col>82</xdr:col>
      <xdr:colOff>158750</xdr:colOff>
      <xdr:row>39</xdr:row>
      <xdr:rowOff>138938</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723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39</xdr:row>
      <xdr:rowOff>9415</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6695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124206</xdr:rowOff>
    </xdr:from>
    <xdr:to>
      <xdr:col>78</xdr:col>
      <xdr:colOff>120650</xdr:colOff>
      <xdr:row>38</xdr:row>
      <xdr:rowOff>54356</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64533</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6236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41910</xdr:rowOff>
    </xdr:from>
    <xdr:to>
      <xdr:col>74</xdr:col>
      <xdr:colOff>31750</xdr:colOff>
      <xdr:row>37</xdr:row>
      <xdr:rowOff>143510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153687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60198</xdr:rowOff>
    </xdr:from>
    <xdr:to>
      <xdr:col>69</xdr:col>
      <xdr:colOff>142875</xdr:colOff>
      <xdr:row>37</xdr:row>
      <xdr:rowOff>161798</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525</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32766</xdr:rowOff>
    </xdr:from>
    <xdr:to>
      <xdr:col>65</xdr:col>
      <xdr:colOff>53975</xdr:colOff>
      <xdr:row>37</xdr:row>
      <xdr:rowOff>134366</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144543</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6145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これまでは、類似団体と、同程度の水準で推移してきたが、令和元年度以降の決算から、類似団体よりも高くなっている。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年度は、公債費の比率は低くなったものの、今後は、小中学校統廃合整備事業や避難場所整備事業にかかる借入れが増加し、その償還のため比率は上昇の見込みである。</a:t>
          </a: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4" name="公債費グラフ枠">
          <a:extLst>
            <a:ext uri="{FF2B5EF4-FFF2-40B4-BE49-F238E27FC236}">
              <a16:creationId xmlns:a16="http://schemas.microsoft.com/office/drawing/2014/main" id="{00000000-0008-0000-0400-00006C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82913</xdr:rowOff>
    </xdr:from>
    <xdr:to>
      <xdr:col>24</xdr:col>
      <xdr:colOff>25400</xdr:colOff>
      <xdr:row>81</xdr:row>
      <xdr:rowOff>11068</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4826000" y="12598763"/>
          <a:ext cx="0" cy="1299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154595</xdr:rowOff>
    </xdr:from>
    <xdr:ext cx="762000" cy="259045"/>
    <xdr:sp macro="" textlink="">
      <xdr:nvSpPr>
        <xdr:cNvPr id="366" name="公債費最小値テキスト">
          <a:extLst>
            <a:ext uri="{FF2B5EF4-FFF2-40B4-BE49-F238E27FC236}">
              <a16:creationId xmlns:a16="http://schemas.microsoft.com/office/drawing/2014/main" id="{00000000-0008-0000-0400-00006E010000}"/>
            </a:ext>
          </a:extLst>
        </xdr:cNvPr>
        <xdr:cNvSpPr txBox="1"/>
      </xdr:nvSpPr>
      <xdr:spPr>
        <a:xfrm>
          <a:off x="4914900" y="13870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11068</xdr:rowOff>
    </xdr:from>
    <xdr:to>
      <xdr:col>24</xdr:col>
      <xdr:colOff>114300</xdr:colOff>
      <xdr:row>81</xdr:row>
      <xdr:rowOff>11068</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3898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169290</xdr:rowOff>
    </xdr:from>
    <xdr:ext cx="762000" cy="259045"/>
    <xdr:sp macro="" textlink="">
      <xdr:nvSpPr>
        <xdr:cNvPr id="368" name="公債費最大値テキスト">
          <a:extLst>
            <a:ext uri="{FF2B5EF4-FFF2-40B4-BE49-F238E27FC236}">
              <a16:creationId xmlns:a16="http://schemas.microsoft.com/office/drawing/2014/main" id="{00000000-0008-0000-0400-000070010000}"/>
            </a:ext>
          </a:extLst>
        </xdr:cNvPr>
        <xdr:cNvSpPr txBox="1"/>
      </xdr:nvSpPr>
      <xdr:spPr>
        <a:xfrm>
          <a:off x="4914900" y="1234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82913</xdr:rowOff>
    </xdr:from>
    <xdr:to>
      <xdr:col>24</xdr:col>
      <xdr:colOff>114300</xdr:colOff>
      <xdr:row>73</xdr:row>
      <xdr:rowOff>82913</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2598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133531</xdr:rowOff>
    </xdr:from>
    <xdr:to>
      <xdr:col>24</xdr:col>
      <xdr:colOff>25400</xdr:colOff>
      <xdr:row>79</xdr:row>
      <xdr:rowOff>105773</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987800" y="13506631"/>
          <a:ext cx="838200" cy="143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141713</xdr:rowOff>
    </xdr:from>
    <xdr:ext cx="762000" cy="259045"/>
    <xdr:sp macro="" textlink="">
      <xdr:nvSpPr>
        <xdr:cNvPr id="371" name="公債費平均値テキスト">
          <a:extLst>
            <a:ext uri="{FF2B5EF4-FFF2-40B4-BE49-F238E27FC236}">
              <a16:creationId xmlns:a16="http://schemas.microsoft.com/office/drawing/2014/main" id="{00000000-0008-0000-0400-000073010000}"/>
            </a:ext>
          </a:extLst>
        </xdr:cNvPr>
        <xdr:cNvSpPr txBox="1"/>
      </xdr:nvSpPr>
      <xdr:spPr>
        <a:xfrm>
          <a:off x="4914900" y="1300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125186</xdr:rowOff>
    </xdr:from>
    <xdr:to>
      <xdr:col>24</xdr:col>
      <xdr:colOff>76200</xdr:colOff>
      <xdr:row>77</xdr:row>
      <xdr:rowOff>55336</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4775200" y="1315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1270</xdr:rowOff>
    </xdr:from>
    <xdr:to>
      <xdr:col>19</xdr:col>
      <xdr:colOff>187325</xdr:colOff>
      <xdr:row>79</xdr:row>
      <xdr:rowOff>105773</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3098800" y="13545820"/>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5987</xdr:rowOff>
    </xdr:from>
    <xdr:to>
      <xdr:col>20</xdr:col>
      <xdr:colOff>38100</xdr:colOff>
      <xdr:row>77</xdr:row>
      <xdr:rowOff>107587</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937000" y="13207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117764</xdr:rowOff>
    </xdr:from>
    <xdr:ext cx="7366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606800" y="12976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113937</xdr:rowOff>
    </xdr:from>
    <xdr:to>
      <xdr:col>15</xdr:col>
      <xdr:colOff>98425</xdr:colOff>
      <xdr:row>79</xdr:row>
      <xdr:rowOff>1270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2209800" y="13487037"/>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157843</xdr:rowOff>
    </xdr:from>
    <xdr:to>
      <xdr:col>15</xdr:col>
      <xdr:colOff>149225</xdr:colOff>
      <xdr:row>77</xdr:row>
      <xdr:rowOff>87993</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3048000" y="1318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98170</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717800" y="1295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74749</xdr:rowOff>
    </xdr:from>
    <xdr:to>
      <xdr:col>11</xdr:col>
      <xdr:colOff>9525</xdr:colOff>
      <xdr:row>78</xdr:row>
      <xdr:rowOff>113937</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a:off x="1320800" y="13447849"/>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125186</xdr:rowOff>
    </xdr:from>
    <xdr:to>
      <xdr:col>11</xdr:col>
      <xdr:colOff>60325</xdr:colOff>
      <xdr:row>77</xdr:row>
      <xdr:rowOff>55336</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2159000" y="1315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65512</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828800" y="1292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25581</xdr:rowOff>
    </xdr:from>
    <xdr:to>
      <xdr:col>6</xdr:col>
      <xdr:colOff>171450</xdr:colOff>
      <xdr:row>77</xdr:row>
      <xdr:rowOff>127181</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1270000" y="13227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137358</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939800" y="12996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82731</xdr:rowOff>
    </xdr:from>
    <xdr:to>
      <xdr:col>24</xdr:col>
      <xdr:colOff>76200</xdr:colOff>
      <xdr:row>79</xdr:row>
      <xdr:rowOff>12881</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4775200" y="13455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54808</xdr:rowOff>
    </xdr:from>
    <xdr:ext cx="762000" cy="259045"/>
    <xdr:sp macro="" textlink="">
      <xdr:nvSpPr>
        <xdr:cNvPr id="390" name="公債費該当値テキスト">
          <a:extLst>
            <a:ext uri="{FF2B5EF4-FFF2-40B4-BE49-F238E27FC236}">
              <a16:creationId xmlns:a16="http://schemas.microsoft.com/office/drawing/2014/main" id="{00000000-0008-0000-0400-000086010000}"/>
            </a:ext>
          </a:extLst>
        </xdr:cNvPr>
        <xdr:cNvSpPr txBox="1"/>
      </xdr:nvSpPr>
      <xdr:spPr>
        <a:xfrm>
          <a:off x="4914900" y="13427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54973</xdr:rowOff>
    </xdr:from>
    <xdr:to>
      <xdr:col>20</xdr:col>
      <xdr:colOff>38100</xdr:colOff>
      <xdr:row>79</xdr:row>
      <xdr:rowOff>156573</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937000" y="13599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141350</xdr:rowOff>
    </xdr:from>
    <xdr:ext cx="7366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606800" y="13685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121920</xdr:rowOff>
    </xdr:from>
    <xdr:to>
      <xdr:col>15</xdr:col>
      <xdr:colOff>149225</xdr:colOff>
      <xdr:row>79</xdr:row>
      <xdr:rowOff>52070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048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36847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2717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63137</xdr:rowOff>
    </xdr:from>
    <xdr:to>
      <xdr:col>11</xdr:col>
      <xdr:colOff>60325</xdr:colOff>
      <xdr:row>78</xdr:row>
      <xdr:rowOff>164737</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2159000" y="13436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149514</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828800" y="13522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23949</xdr:rowOff>
    </xdr:from>
    <xdr:to>
      <xdr:col>6</xdr:col>
      <xdr:colOff>171450</xdr:colOff>
      <xdr:row>78</xdr:row>
      <xdr:rowOff>125549</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1270000" y="13397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110326</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939800" y="13483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当町は東西に広く、</a:t>
          </a:r>
          <a:r>
            <a:rPr kumimoji="1" lang="en-US" altLang="ja-JP" sz="1300">
              <a:latin typeface="ＭＳ Ｐゴシック" panose="020B0600070205080204" pitchFamily="50" charset="-128"/>
              <a:ea typeface="ＭＳ Ｐゴシック" panose="020B0600070205080204" pitchFamily="50" charset="-128"/>
            </a:rPr>
            <a:t>38</a:t>
          </a:r>
          <a:r>
            <a:rPr kumimoji="1" lang="ja-JP" altLang="en-US" sz="1300">
              <a:latin typeface="ＭＳ Ｐゴシック" panose="020B0600070205080204" pitchFamily="50" charset="-128"/>
              <a:ea typeface="ＭＳ Ｐゴシック" panose="020B0600070205080204" pitchFamily="50" charset="-128"/>
            </a:rPr>
            <a:t>の集落（行政区）が点在しているため、消防施設や集会施設等の維持管理にかかる経費や、住民サービスの観点から総合窓口の配置や、ごみ収集にかかる人員が多い状況にあり、人件費もかさんでいる。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また、地域医療確保のための町立南伊勢病院に対する負担金、交通手段の確保のための町営バス等の維持管理経費、広域でのごみ処理事業等が経常収支比率を押し上げている主な要因である。</a:t>
          </a:r>
        </a:p>
      </xdr:txBody>
    </xdr:sp>
    <xdr:clientData/>
  </xdr:twoCellAnchor>
  <xdr:oneCellAnchor>
    <xdr:from>
      <xdr:col>62</xdr:col>
      <xdr:colOff>6350</xdr:colOff>
      <xdr:row>69</xdr:row>
      <xdr:rowOff>107950</xdr:rowOff>
    </xdr:from>
    <xdr:ext cx="298543" cy="225703"/>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124714</xdr:rowOff>
    </xdr:from>
    <xdr:to>
      <xdr:col>82</xdr:col>
      <xdr:colOff>107950</xdr:colOff>
      <xdr:row>79</xdr:row>
      <xdr:rowOff>161289</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640564"/>
          <a:ext cx="0" cy="1065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133366</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677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161289</xdr:rowOff>
    </xdr:from>
    <xdr:to>
      <xdr:col>82</xdr:col>
      <xdr:colOff>196850</xdr:colOff>
      <xdr:row>79</xdr:row>
      <xdr:rowOff>161289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705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39641</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38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124714</xdr:rowOff>
    </xdr:from>
    <xdr:to>
      <xdr:col>82</xdr:col>
      <xdr:colOff>196850</xdr:colOff>
      <xdr:row>73</xdr:row>
      <xdr:rowOff>124714</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640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106426</xdr:rowOff>
    </xdr:from>
    <xdr:to>
      <xdr:col>82</xdr:col>
      <xdr:colOff>107950</xdr:colOff>
      <xdr:row>78</xdr:row>
      <xdr:rowOff>58420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3308076"/>
          <a:ext cx="8382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111014</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29697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94487</xdr:rowOff>
    </xdr:from>
    <xdr:to>
      <xdr:col>82</xdr:col>
      <xdr:colOff>158750</xdr:colOff>
      <xdr:row>77</xdr:row>
      <xdr:rowOff>24637</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3124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145287</xdr:rowOff>
    </xdr:from>
    <xdr:to>
      <xdr:col>78</xdr:col>
      <xdr:colOff>69850</xdr:colOff>
      <xdr:row>77</xdr:row>
      <xdr:rowOff>106426</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4782800" y="13175487"/>
          <a:ext cx="889000" cy="132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62485</xdr:rowOff>
    </xdr:from>
    <xdr:to>
      <xdr:col>78</xdr:col>
      <xdr:colOff>120650</xdr:colOff>
      <xdr:row>76</xdr:row>
      <xdr:rowOff>164085</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2811</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86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99568</xdr:rowOff>
    </xdr:from>
    <xdr:to>
      <xdr:col>73</xdr:col>
      <xdr:colOff>180975</xdr:colOff>
      <xdr:row>76</xdr:row>
      <xdr:rowOff>145287</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3893800" y="13129768"/>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165354</xdr:rowOff>
    </xdr:from>
    <xdr:to>
      <xdr:col>74</xdr:col>
      <xdr:colOff>31750</xdr:colOff>
      <xdr:row>76</xdr:row>
      <xdr:rowOff>95504</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105681</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99568</xdr:rowOff>
    </xdr:from>
    <xdr:to>
      <xdr:col>69</xdr:col>
      <xdr:colOff>92075</xdr:colOff>
      <xdr:row>76</xdr:row>
      <xdr:rowOff>131572</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3004800" y="131297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87630</xdr:rowOff>
    </xdr:from>
    <xdr:to>
      <xdr:col>69</xdr:col>
      <xdr:colOff>142875</xdr:colOff>
      <xdr:row>76</xdr:row>
      <xdr:rowOff>17780</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27957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44196</xdr:rowOff>
    </xdr:from>
    <xdr:to>
      <xdr:col>65</xdr:col>
      <xdr:colOff>53975</xdr:colOff>
      <xdr:row>76</xdr:row>
      <xdr:rowOff>145796</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155973</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28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7620</xdr:rowOff>
    </xdr:from>
    <xdr:to>
      <xdr:col>82</xdr:col>
      <xdr:colOff>158750</xdr:colOff>
      <xdr:row>78</xdr:row>
      <xdr:rowOff>109220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151147</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55626</xdr:rowOff>
    </xdr:from>
    <xdr:to>
      <xdr:col>78</xdr:col>
      <xdr:colOff>120650</xdr:colOff>
      <xdr:row>77</xdr:row>
      <xdr:rowOff>157226</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142003</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3343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94487</xdr:rowOff>
    </xdr:from>
    <xdr:to>
      <xdr:col>74</xdr:col>
      <xdr:colOff>31750</xdr:colOff>
      <xdr:row>77</xdr:row>
      <xdr:rowOff>24637</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9414</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48768</xdr:rowOff>
    </xdr:from>
    <xdr:to>
      <xdr:col>69</xdr:col>
      <xdr:colOff>142875</xdr:colOff>
      <xdr:row>76</xdr:row>
      <xdr:rowOff>150368</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135145</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316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80772</xdr:rowOff>
    </xdr:from>
    <xdr:to>
      <xdr:col>65</xdr:col>
      <xdr:colOff>53975</xdr:colOff>
      <xdr:row>77</xdr:row>
      <xdr:rowOff>10922</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167149</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三重県南伊勢町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82399</xdr:rowOff>
    </xdr:from>
    <xdr:to>
      <xdr:col>29</xdr:col>
      <xdr:colOff>127000</xdr:colOff>
      <xdr:row>19</xdr:row>
      <xdr:rowOff>149561</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015974"/>
          <a:ext cx="0" cy="143876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121638</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426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102,741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149561</xdr:rowOff>
    </xdr:from>
    <xdr:to>
      <xdr:col>30</xdr:col>
      <xdr:colOff>25400</xdr:colOff>
      <xdr:row>19</xdr:row>
      <xdr:rowOff>149561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454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168776</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75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82399</xdr:rowOff>
    </xdr:from>
    <xdr:to>
      <xdr:col>30</xdr:col>
      <xdr:colOff>25400</xdr:colOff>
      <xdr:row>11</xdr:row>
      <xdr:rowOff>82399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0159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135827</xdr:rowOff>
    </xdr:from>
    <xdr:to>
      <xdr:col>29</xdr:col>
      <xdr:colOff>127000</xdr:colOff>
      <xdr:row>16</xdr:row>
      <xdr:rowOff>77150</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2755202"/>
          <a:ext cx="647700" cy="1127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48810</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8396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76733</xdr:rowOff>
    </xdr:from>
    <xdr:to>
      <xdr:col>29</xdr:col>
      <xdr:colOff>177800</xdr:colOff>
      <xdr:row>17</xdr:row>
      <xdr:rowOff>6883</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8675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60718</xdr:rowOff>
    </xdr:from>
    <xdr:to>
      <xdr:col>26</xdr:col>
      <xdr:colOff>50800</xdr:colOff>
      <xdr:row>16</xdr:row>
      <xdr:rowOff>77150</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4305300" y="2851543"/>
          <a:ext cx="698500" cy="164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25564</xdr:rowOff>
    </xdr:from>
    <xdr:to>
      <xdr:col>26</xdr:col>
      <xdr:colOff>101600</xdr:colOff>
      <xdr:row>17</xdr:row>
      <xdr:rowOff>127164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2987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111941</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307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60718</xdr:rowOff>
    </xdr:from>
    <xdr:to>
      <xdr:col>22</xdr:col>
      <xdr:colOff>114300</xdr:colOff>
      <xdr:row>16</xdr:row>
      <xdr:rowOff>114887</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3606800" y="2851543"/>
          <a:ext cx="698500" cy="541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61371</xdr:rowOff>
    </xdr:from>
    <xdr:to>
      <xdr:col>22</xdr:col>
      <xdr:colOff>165100</xdr:colOff>
      <xdr:row>17</xdr:row>
      <xdr:rowOff>162971</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30236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147748</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3110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3513</xdr:rowOff>
    </xdr:from>
    <xdr:to>
      <xdr:col>18</xdr:col>
      <xdr:colOff>177800</xdr:colOff>
      <xdr:row>16</xdr:row>
      <xdr:rowOff>114887</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a:off x="2908300" y="2794338"/>
          <a:ext cx="698500" cy="111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97262</xdr:rowOff>
    </xdr:from>
    <xdr:to>
      <xdr:col>19</xdr:col>
      <xdr:colOff>38100</xdr:colOff>
      <xdr:row>18</xdr:row>
      <xdr:rowOff>27412</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059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12189</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3145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159496</xdr:rowOff>
    </xdr:from>
    <xdr:to>
      <xdr:col>15</xdr:col>
      <xdr:colOff>101600</xdr:colOff>
      <xdr:row>18</xdr:row>
      <xdr:rowOff>89646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121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74423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3208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85027</xdr:rowOff>
    </xdr:from>
    <xdr:to>
      <xdr:col>29</xdr:col>
      <xdr:colOff>177800</xdr:colOff>
      <xdr:row>16</xdr:row>
      <xdr:rowOff>15177</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27044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101554</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2549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26350</xdr:rowOff>
    </xdr:from>
    <xdr:to>
      <xdr:col>26</xdr:col>
      <xdr:colOff>101600</xdr:colOff>
      <xdr:row>16</xdr:row>
      <xdr:rowOff>127950</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2817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138127</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2586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9918</xdr:rowOff>
    </xdr:from>
    <xdr:to>
      <xdr:col>22</xdr:col>
      <xdr:colOff>165100</xdr:colOff>
      <xdr:row>16</xdr:row>
      <xdr:rowOff>111518</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28007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121695</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2569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64087</xdr:rowOff>
    </xdr:from>
    <xdr:to>
      <xdr:col>19</xdr:col>
      <xdr:colOff>38100</xdr:colOff>
      <xdr:row>16</xdr:row>
      <xdr:rowOff>165687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28549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4414</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623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124163</xdr:rowOff>
    </xdr:from>
    <xdr:to>
      <xdr:col>15</xdr:col>
      <xdr:colOff>101600</xdr:colOff>
      <xdr:row>16</xdr:row>
      <xdr:rowOff>54313</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27435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64490</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512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12700</xdr:rowOff>
    </xdr:from>
    <xdr:to>
      <xdr:col>33</xdr:col>
      <xdr:colOff>114300</xdr:colOff>
      <xdr:row>38</xdr:row>
      <xdr:rowOff>12700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34</xdr:row>
      <xdr:rowOff>16769</xdr:rowOff>
    </xdr:from>
    <xdr:to>
      <xdr:col>29</xdr:col>
      <xdr:colOff>127000</xdr:colOff>
      <xdr:row>38</xdr:row>
      <xdr:rowOff>92825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284219"/>
          <a:ext cx="0" cy="12762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64902</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532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92825</xdr:rowOff>
    </xdr:from>
    <xdr:to>
      <xdr:col>30</xdr:col>
      <xdr:colOff>25400</xdr:colOff>
      <xdr:row>38</xdr:row>
      <xdr:rowOff>92825</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5604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103146</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6027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34</xdr:row>
      <xdr:rowOff>16769</xdr:rowOff>
    </xdr:from>
    <xdr:to>
      <xdr:col>30</xdr:col>
      <xdr:colOff>25400</xdr:colOff>
      <xdr:row>34</xdr:row>
      <xdr:rowOff>16769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2842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11900</xdr:rowOff>
    </xdr:from>
    <xdr:to>
      <xdr:col>29</xdr:col>
      <xdr:colOff>127000</xdr:colOff>
      <xdr:row>35</xdr:row>
      <xdr:rowOff>124165</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622250"/>
          <a:ext cx="647700" cy="1122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40870</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994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68793</xdr:rowOff>
    </xdr:from>
    <xdr:to>
      <xdr:col>29</xdr:col>
      <xdr:colOff>177800</xdr:colOff>
      <xdr:row>36</xdr:row>
      <xdr:rowOff>170393</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70220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11900</xdr:rowOff>
    </xdr:from>
    <xdr:to>
      <xdr:col>26</xdr:col>
      <xdr:colOff>50800</xdr:colOff>
      <xdr:row>35</xdr:row>
      <xdr:rowOff>246832</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622250"/>
          <a:ext cx="698500" cy="234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64427</xdr:rowOff>
    </xdr:from>
    <xdr:to>
      <xdr:col>26</xdr:col>
      <xdr:colOff>101600</xdr:colOff>
      <xdr:row>36</xdr:row>
      <xdr:rowOff>166027</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7017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150804</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7104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227561</xdr:rowOff>
    </xdr:from>
    <xdr:to>
      <xdr:col>22</xdr:col>
      <xdr:colOff>114300</xdr:colOff>
      <xdr:row>35</xdr:row>
      <xdr:rowOff>246832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3606800" y="6837911"/>
          <a:ext cx="698500" cy="192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88361</xdr:rowOff>
    </xdr:from>
    <xdr:to>
      <xdr:col>22</xdr:col>
      <xdr:colOff>165100</xdr:colOff>
      <xdr:row>37</xdr:row>
      <xdr:rowOff>18511</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70416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3288</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7127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227561</xdr:rowOff>
    </xdr:from>
    <xdr:to>
      <xdr:col>18</xdr:col>
      <xdr:colOff>177800</xdr:colOff>
      <xdr:row>35</xdr:row>
      <xdr:rowOff>330500</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6837911"/>
          <a:ext cx="698500" cy="1029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115291</xdr:rowOff>
    </xdr:from>
    <xdr:to>
      <xdr:col>19</xdr:col>
      <xdr:colOff>38100</xdr:colOff>
      <xdr:row>37</xdr:row>
      <xdr:rowOff>45441</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70685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30218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715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155753</xdr:rowOff>
    </xdr:from>
    <xdr:to>
      <xdr:col>15</xdr:col>
      <xdr:colOff>101600</xdr:colOff>
      <xdr:row>37</xdr:row>
      <xdr:rowOff>85903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7109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70680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7195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73365</xdr:rowOff>
    </xdr:from>
    <xdr:to>
      <xdr:col>29</xdr:col>
      <xdr:colOff>177800</xdr:colOff>
      <xdr:row>35</xdr:row>
      <xdr:rowOff>174965</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683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261342</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528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304000</xdr:rowOff>
    </xdr:from>
    <xdr:to>
      <xdr:col>26</xdr:col>
      <xdr:colOff>101600</xdr:colOff>
      <xdr:row>35</xdr:row>
      <xdr:rowOff>62700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5714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72877</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340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196032</xdr:rowOff>
    </xdr:from>
    <xdr:to>
      <xdr:col>22</xdr:col>
      <xdr:colOff>165100</xdr:colOff>
      <xdr:row>35</xdr:row>
      <xdr:rowOff>297632</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8063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307809</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575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176761</xdr:rowOff>
    </xdr:from>
    <xdr:to>
      <xdr:col>19</xdr:col>
      <xdr:colOff>38100</xdr:colOff>
      <xdr:row>35</xdr:row>
      <xdr:rowOff>278361</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787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288538</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55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279700</xdr:rowOff>
    </xdr:from>
    <xdr:to>
      <xdr:col>15</xdr:col>
      <xdr:colOff>101600</xdr:colOff>
      <xdr:row>36</xdr:row>
      <xdr:rowOff>38400</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8900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48577</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658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三重県南伊勢町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10,489
10,378
241.89
11,501,524
11,285,658
123,315
6,231,663
13,157,939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65.8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137436</xdr:rowOff>
    </xdr:from>
    <xdr:to>
      <xdr:col>24</xdr:col>
      <xdr:colOff>62865</xdr:colOff>
      <xdr:row>38</xdr:row>
      <xdr:rowOff>45255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80936"/>
          <a:ext cx="1270" cy="1279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49082</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564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45255</xdr:rowOff>
    </xdr:from>
    <xdr:to>
      <xdr:col>24</xdr:col>
      <xdr:colOff>152400</xdr:colOff>
      <xdr:row>38</xdr:row>
      <xdr:rowOff>45255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560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84113</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056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137436</xdr:rowOff>
    </xdr:from>
    <xdr:to>
      <xdr:col>24</xdr:col>
      <xdr:colOff>152400</xdr:colOff>
      <xdr:row>30</xdr:row>
      <xdr:rowOff>137436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80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163268</xdr:rowOff>
    </xdr:from>
    <xdr:to>
      <xdr:col>24</xdr:col>
      <xdr:colOff>63500</xdr:colOff>
      <xdr:row>34</xdr:row>
      <xdr:rowOff>82877</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821118"/>
          <a:ext cx="838200" cy="91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73782</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0308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95355</xdr:rowOff>
    </xdr:from>
    <xdr:to>
      <xdr:col>24</xdr:col>
      <xdr:colOff>114300</xdr:colOff>
      <xdr:row>35</xdr:row>
      <xdr:rowOff>25505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5924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26815</xdr:rowOff>
    </xdr:from>
    <xdr:to>
      <xdr:col>19</xdr:col>
      <xdr:colOff>177800</xdr:colOff>
      <xdr:row>34</xdr:row>
      <xdr:rowOff>82877</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5856115"/>
          <a:ext cx="889000" cy="56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45760</xdr:rowOff>
    </xdr:from>
    <xdr:to>
      <xdr:col>20</xdr:col>
      <xdr:colOff>38100</xdr:colOff>
      <xdr:row>35</xdr:row>
      <xdr:rowOff>147360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04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138487</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61392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26815</xdr:rowOff>
    </xdr:from>
    <xdr:to>
      <xdr:col>15</xdr:col>
      <xdr:colOff>50800</xdr:colOff>
      <xdr:row>34</xdr:row>
      <xdr:rowOff>72481</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5856115"/>
          <a:ext cx="889000" cy="45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60989</xdr:rowOff>
    </xdr:from>
    <xdr:to>
      <xdr:col>15</xdr:col>
      <xdr:colOff>101600</xdr:colOff>
      <xdr:row>35</xdr:row>
      <xdr:rowOff>162589</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061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153716</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1544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72481</xdr:rowOff>
    </xdr:from>
    <xdr:to>
      <xdr:col>10</xdr:col>
      <xdr:colOff>114300</xdr:colOff>
      <xdr:row>34</xdr:row>
      <xdr:rowOff>98302</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5901781"/>
          <a:ext cx="889000" cy="25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96335</xdr:rowOff>
    </xdr:from>
    <xdr:to>
      <xdr:col>10</xdr:col>
      <xdr:colOff>165100</xdr:colOff>
      <xdr:row>36</xdr:row>
      <xdr:rowOff>26485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097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17612</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189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155325</xdr:rowOff>
    </xdr:from>
    <xdr:to>
      <xdr:col>6</xdr:col>
      <xdr:colOff>38100</xdr:colOff>
      <xdr:row>36</xdr:row>
      <xdr:rowOff>85475</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156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76602</xdr:rowOff>
    </xdr:from>
    <xdr:ext cx="59901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30795" y="6248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112468</xdr:rowOff>
    </xdr:from>
    <xdr:to>
      <xdr:col>24</xdr:col>
      <xdr:colOff>114300</xdr:colOff>
      <xdr:row>34</xdr:row>
      <xdr:rowOff>42618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77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135345</xdr:rowOff>
    </xdr:from>
    <xdr:ext cx="599010"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621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32077</xdr:rowOff>
    </xdr:from>
    <xdr:to>
      <xdr:col>20</xdr:col>
      <xdr:colOff>38100</xdr:colOff>
      <xdr:row>34</xdr:row>
      <xdr:rowOff>133677</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586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32</xdr:row>
      <xdr:rowOff>150204</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497795" y="5636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147465</xdr:rowOff>
    </xdr:from>
    <xdr:to>
      <xdr:col>15</xdr:col>
      <xdr:colOff>101600</xdr:colOff>
      <xdr:row>34</xdr:row>
      <xdr:rowOff>77615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5805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32</xdr:row>
      <xdr:rowOff>94142</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08795" y="5580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21681</xdr:rowOff>
    </xdr:from>
    <xdr:to>
      <xdr:col>10</xdr:col>
      <xdr:colOff>165100</xdr:colOff>
      <xdr:row>34</xdr:row>
      <xdr:rowOff>123281</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5850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32</xdr:row>
      <xdr:rowOff>139808</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19795" y="5626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47502</xdr:rowOff>
    </xdr:from>
    <xdr:to>
      <xdr:col>6</xdr:col>
      <xdr:colOff>38100</xdr:colOff>
      <xdr:row>34</xdr:row>
      <xdr:rowOff>149102</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5876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32</xdr:row>
      <xdr:rowOff>165629</xdr:rowOff>
    </xdr:from>
    <xdr:ext cx="599010"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30795" y="5652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6" name="物件費グラフ枠">
          <a:extLst>
            <a:ext uri="{FF2B5EF4-FFF2-40B4-BE49-F238E27FC236}">
              <a16:creationId xmlns:a16="http://schemas.microsoft.com/office/drawing/2014/main" id="{00000000-0008-0000-0600-000074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131931</xdr:rowOff>
    </xdr:from>
    <xdr:to>
      <xdr:col>24</xdr:col>
      <xdr:colOff>62865</xdr:colOff>
      <xdr:row>58</xdr:row>
      <xdr:rowOff>141816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4633595" y="8704431"/>
          <a:ext cx="1270" cy="1381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145643</xdr:rowOff>
    </xdr:from>
    <xdr:ext cx="534377" cy="259045"/>
    <xdr:sp macro="" textlink="">
      <xdr:nvSpPr>
        <xdr:cNvPr id="118" name="物件費最小値テキスト">
          <a:extLst>
            <a:ext uri="{FF2B5EF4-FFF2-40B4-BE49-F238E27FC236}">
              <a16:creationId xmlns:a16="http://schemas.microsoft.com/office/drawing/2014/main" id="{00000000-0008-0000-0600-000076000000}"/>
            </a:ext>
          </a:extLst>
        </xdr:cNvPr>
        <xdr:cNvSpPr txBox="1"/>
      </xdr:nvSpPr>
      <xdr:spPr>
        <a:xfrm>
          <a:off x="4686300" y="10089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78,704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141816</xdr:rowOff>
    </xdr:from>
    <xdr:to>
      <xdr:col>24</xdr:col>
      <xdr:colOff>152400</xdr:colOff>
      <xdr:row>58</xdr:row>
      <xdr:rowOff>141816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10085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78608</xdr:rowOff>
    </xdr:from>
    <xdr:ext cx="599010" cy="259045"/>
    <xdr:sp macro="" textlink="">
      <xdr:nvSpPr>
        <xdr:cNvPr id="120" name="物件費最大値テキスト">
          <a:extLst>
            <a:ext uri="{FF2B5EF4-FFF2-40B4-BE49-F238E27FC236}">
              <a16:creationId xmlns:a16="http://schemas.microsoft.com/office/drawing/2014/main" id="{00000000-0008-0000-0600-000078000000}"/>
            </a:ext>
          </a:extLst>
        </xdr:cNvPr>
        <xdr:cNvSpPr txBox="1"/>
      </xdr:nvSpPr>
      <xdr:spPr>
        <a:xfrm>
          <a:off x="4686300" y="8479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924,758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131931</xdr:rowOff>
    </xdr:from>
    <xdr:to>
      <xdr:col>24</xdr:col>
      <xdr:colOff>152400</xdr:colOff>
      <xdr:row>50</xdr:row>
      <xdr:rowOff>131931</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4546600" y="87044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165540</xdr:rowOff>
    </xdr:from>
    <xdr:to>
      <xdr:col>24</xdr:col>
      <xdr:colOff>63500</xdr:colOff>
      <xdr:row>58</xdr:row>
      <xdr:rowOff>21904</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3797300" y="9938190"/>
          <a:ext cx="838200" cy="27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127701</xdr:rowOff>
    </xdr:from>
    <xdr:ext cx="599010" cy="259045"/>
    <xdr:sp macro="" textlink="">
      <xdr:nvSpPr>
        <xdr:cNvPr id="123" name="物件費平均値テキスト">
          <a:extLst>
            <a:ext uri="{FF2B5EF4-FFF2-40B4-BE49-F238E27FC236}">
              <a16:creationId xmlns:a16="http://schemas.microsoft.com/office/drawing/2014/main" id="{00000000-0008-0000-0600-00007B000000}"/>
            </a:ext>
          </a:extLst>
        </xdr:cNvPr>
        <xdr:cNvSpPr txBox="1"/>
      </xdr:nvSpPr>
      <xdr:spPr>
        <a:xfrm>
          <a:off x="4686300" y="97289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104824</xdr:rowOff>
    </xdr:from>
    <xdr:to>
      <xdr:col>24</xdr:col>
      <xdr:colOff>114300</xdr:colOff>
      <xdr:row>58</xdr:row>
      <xdr:rowOff>34974</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4584700" y="9877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21904</xdr:rowOff>
    </xdr:from>
    <xdr:to>
      <xdr:col>19</xdr:col>
      <xdr:colOff>177800</xdr:colOff>
      <xdr:row>58</xdr:row>
      <xdr:rowOff>29131</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908300" y="9966004"/>
          <a:ext cx="889000" cy="7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127393</xdr:rowOff>
    </xdr:from>
    <xdr:to>
      <xdr:col>20</xdr:col>
      <xdr:colOff>38100</xdr:colOff>
      <xdr:row>58</xdr:row>
      <xdr:rowOff>57543</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3746500" y="990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74070</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3497795" y="9675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29131</xdr:rowOff>
    </xdr:from>
    <xdr:to>
      <xdr:col>15</xdr:col>
      <xdr:colOff>50800</xdr:colOff>
      <xdr:row>58</xdr:row>
      <xdr:rowOff>45999</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2019300" y="9973231"/>
          <a:ext cx="889000" cy="1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152412</xdr:rowOff>
    </xdr:from>
    <xdr:to>
      <xdr:col>15</xdr:col>
      <xdr:colOff>101600</xdr:colOff>
      <xdr:row>58</xdr:row>
      <xdr:rowOff>82562</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2857500" y="992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73689</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2608795" y="10017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45999</xdr:rowOff>
    </xdr:from>
    <xdr:to>
      <xdr:col>10</xdr:col>
      <xdr:colOff>114300</xdr:colOff>
      <xdr:row>58</xdr:row>
      <xdr:rowOff>57724</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1130300" y="9990099"/>
          <a:ext cx="889000" cy="11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5188</xdr:rowOff>
    </xdr:from>
    <xdr:to>
      <xdr:col>10</xdr:col>
      <xdr:colOff>165100</xdr:colOff>
      <xdr:row>58</xdr:row>
      <xdr:rowOff>106788</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968500" y="9949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97915</xdr:rowOff>
    </xdr:from>
    <xdr:ext cx="59901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719795" y="10042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28942</xdr:rowOff>
    </xdr:from>
    <xdr:to>
      <xdr:col>6</xdr:col>
      <xdr:colOff>38100</xdr:colOff>
      <xdr:row>58</xdr:row>
      <xdr:rowOff>130542</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1079500" y="9973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121669</xdr:rowOff>
    </xdr:from>
    <xdr:ext cx="59901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830795" y="10065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114740</xdr:rowOff>
    </xdr:from>
    <xdr:to>
      <xdr:col>24</xdr:col>
      <xdr:colOff>114300</xdr:colOff>
      <xdr:row>58</xdr:row>
      <xdr:rowOff>44890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4584700" y="9887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93167</xdr:rowOff>
    </xdr:from>
    <xdr:ext cx="599010" cy="259045"/>
    <xdr:sp macro="" textlink="">
      <xdr:nvSpPr>
        <xdr:cNvPr id="142" name="物件費該当値テキスト">
          <a:extLst>
            <a:ext uri="{FF2B5EF4-FFF2-40B4-BE49-F238E27FC236}">
              <a16:creationId xmlns:a16="http://schemas.microsoft.com/office/drawing/2014/main" id="{00000000-0008-0000-0600-00008E000000}"/>
            </a:ext>
          </a:extLst>
        </xdr:cNvPr>
        <xdr:cNvSpPr txBox="1"/>
      </xdr:nvSpPr>
      <xdr:spPr>
        <a:xfrm>
          <a:off x="4686300" y="9865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142554</xdr:rowOff>
    </xdr:from>
    <xdr:to>
      <xdr:col>20</xdr:col>
      <xdr:colOff>38100</xdr:colOff>
      <xdr:row>58</xdr:row>
      <xdr:rowOff>72704</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3746500" y="9915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63831</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3497795" y="10007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149781</xdr:rowOff>
    </xdr:from>
    <xdr:to>
      <xdr:col>15</xdr:col>
      <xdr:colOff>101600</xdr:colOff>
      <xdr:row>58</xdr:row>
      <xdr:rowOff>79931</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2857500" y="9922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96458</xdr:rowOff>
    </xdr:from>
    <xdr:ext cx="599010"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2608795" y="9697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166649</xdr:rowOff>
    </xdr:from>
    <xdr:to>
      <xdr:col>10</xdr:col>
      <xdr:colOff>165100</xdr:colOff>
      <xdr:row>58</xdr:row>
      <xdr:rowOff>96799</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968500" y="9939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113326</xdr:rowOff>
    </xdr:from>
    <xdr:ext cx="599010"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1719795" y="9714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6924</xdr:rowOff>
    </xdr:from>
    <xdr:to>
      <xdr:col>6</xdr:col>
      <xdr:colOff>38100</xdr:colOff>
      <xdr:row>58</xdr:row>
      <xdr:rowOff>108524</xdr:rowOff>
    </xdr:to>
    <xdr:sp macro="" textlink="">
      <xdr:nvSpPr>
        <xdr:cNvPr id="149" name="楕円 148">
          <a:extLst>
            <a:ext uri="{FF2B5EF4-FFF2-40B4-BE49-F238E27FC236}">
              <a16:creationId xmlns:a16="http://schemas.microsoft.com/office/drawing/2014/main" id="{00000000-0008-0000-0600-000095000000}"/>
            </a:ext>
          </a:extLst>
        </xdr:cNvPr>
        <xdr:cNvSpPr/>
      </xdr:nvSpPr>
      <xdr:spPr>
        <a:xfrm>
          <a:off x="1079500" y="995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125051</xdr:rowOff>
    </xdr:from>
    <xdr:ext cx="599010" cy="259045"/>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830795" y="9726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4" name="テキスト ボックス 173">
          <a:extLst>
            <a:ext uri="{FF2B5EF4-FFF2-40B4-BE49-F238E27FC236}">
              <a16:creationId xmlns:a16="http://schemas.microsoft.com/office/drawing/2014/main" id="{00000000-0008-0000-0600-0000AE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維持補修費グラフ枠">
          <a:extLst>
            <a:ext uri="{FF2B5EF4-FFF2-40B4-BE49-F238E27FC236}">
              <a16:creationId xmlns:a16="http://schemas.microsoft.com/office/drawing/2014/main" id="{00000000-0008-0000-0600-0000AF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57534</xdr:rowOff>
    </xdr:from>
    <xdr:to>
      <xdr:col>24</xdr:col>
      <xdr:colOff>62865</xdr:colOff>
      <xdr:row>79</xdr:row>
      <xdr:rowOff>48816</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4633595" y="12230484"/>
          <a:ext cx="1270" cy="1362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52643</xdr:rowOff>
    </xdr:from>
    <xdr:ext cx="469744" cy="259045"/>
    <xdr:sp macro="" textlink="">
      <xdr:nvSpPr>
        <xdr:cNvPr id="177" name="維持補修費最小値テキスト">
          <a:extLst>
            <a:ext uri="{FF2B5EF4-FFF2-40B4-BE49-F238E27FC236}">
              <a16:creationId xmlns:a16="http://schemas.microsoft.com/office/drawing/2014/main" id="{00000000-0008-0000-0600-0000B1000000}"/>
            </a:ext>
          </a:extLst>
        </xdr:cNvPr>
        <xdr:cNvSpPr txBox="1"/>
      </xdr:nvSpPr>
      <xdr:spPr>
        <a:xfrm>
          <a:off x="4686300" y="13597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48816</xdr:rowOff>
    </xdr:from>
    <xdr:to>
      <xdr:col>24</xdr:col>
      <xdr:colOff>152400</xdr:colOff>
      <xdr:row>79</xdr:row>
      <xdr:rowOff>48816</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546600" y="13593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4211</xdr:rowOff>
    </xdr:from>
    <xdr:ext cx="534377" cy="259045"/>
    <xdr:sp macro="" textlink="">
      <xdr:nvSpPr>
        <xdr:cNvPr id="179" name="維持補修費最大値テキスト">
          <a:extLst>
            <a:ext uri="{FF2B5EF4-FFF2-40B4-BE49-F238E27FC236}">
              <a16:creationId xmlns:a16="http://schemas.microsoft.com/office/drawing/2014/main" id="{00000000-0008-0000-0600-0000B3000000}"/>
            </a:ext>
          </a:extLst>
        </xdr:cNvPr>
        <xdr:cNvSpPr txBox="1"/>
      </xdr:nvSpPr>
      <xdr:spPr>
        <a:xfrm>
          <a:off x="4686300" y="12005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57534</xdr:rowOff>
    </xdr:from>
    <xdr:to>
      <xdr:col>24</xdr:col>
      <xdr:colOff>152400</xdr:colOff>
      <xdr:row>71</xdr:row>
      <xdr:rowOff>57534</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4546600" y="12230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152273</xdr:rowOff>
    </xdr:from>
    <xdr:to>
      <xdr:col>24</xdr:col>
      <xdr:colOff>63500</xdr:colOff>
      <xdr:row>78</xdr:row>
      <xdr:rowOff>162691</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3797300" y="13525373"/>
          <a:ext cx="838200" cy="10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15667</xdr:rowOff>
    </xdr:from>
    <xdr:ext cx="534377" cy="259045"/>
    <xdr:sp macro="" textlink="">
      <xdr:nvSpPr>
        <xdr:cNvPr id="182" name="維持補修費平均値テキスト">
          <a:extLst>
            <a:ext uri="{FF2B5EF4-FFF2-40B4-BE49-F238E27FC236}">
              <a16:creationId xmlns:a16="http://schemas.microsoft.com/office/drawing/2014/main" id="{00000000-0008-0000-0600-0000B6000000}"/>
            </a:ext>
          </a:extLst>
        </xdr:cNvPr>
        <xdr:cNvSpPr txBox="1"/>
      </xdr:nvSpPr>
      <xdr:spPr>
        <a:xfrm>
          <a:off x="4686300" y="12874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164240</xdr:rowOff>
    </xdr:from>
    <xdr:to>
      <xdr:col>24</xdr:col>
      <xdr:colOff>114300</xdr:colOff>
      <xdr:row>76</xdr:row>
      <xdr:rowOff>94390</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4584700" y="1302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162691</xdr:rowOff>
    </xdr:from>
    <xdr:to>
      <xdr:col>19</xdr:col>
      <xdr:colOff>177800</xdr:colOff>
      <xdr:row>79</xdr:row>
      <xdr:rowOff>16027</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2908300" y="13535791"/>
          <a:ext cx="889000" cy="24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89585</xdr:rowOff>
    </xdr:from>
    <xdr:to>
      <xdr:col>20</xdr:col>
      <xdr:colOff>38100</xdr:colOff>
      <xdr:row>77</xdr:row>
      <xdr:rowOff>19735</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3746500" y="13119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36263</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3530111" y="12895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169255</xdr:rowOff>
    </xdr:from>
    <xdr:to>
      <xdr:col>15</xdr:col>
      <xdr:colOff>50800</xdr:colOff>
      <xdr:row>79</xdr:row>
      <xdr:rowOff>16027</xdr:rowOff>
    </xdr:to>
    <xdr:cxnSp macro="">
      <xdr:nvCxnSpPr>
        <xdr:cNvPr id="187" name="直線コネクタ 186">
          <a:extLst>
            <a:ext uri="{FF2B5EF4-FFF2-40B4-BE49-F238E27FC236}">
              <a16:creationId xmlns:a16="http://schemas.microsoft.com/office/drawing/2014/main" id="{00000000-0008-0000-0600-0000BB000000}"/>
            </a:ext>
          </a:extLst>
        </xdr:cNvPr>
        <xdr:cNvCxnSpPr/>
      </xdr:nvCxnSpPr>
      <xdr:spPr>
        <a:xfrm>
          <a:off x="2019300" y="13542355"/>
          <a:ext cx="889000" cy="18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72180</xdr:rowOff>
    </xdr:from>
    <xdr:to>
      <xdr:col>15</xdr:col>
      <xdr:colOff>101600</xdr:colOff>
      <xdr:row>77</xdr:row>
      <xdr:rowOff>2330</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2857500" y="1310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18856</xdr:rowOff>
    </xdr:from>
    <xdr:ext cx="534377"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641111" y="12877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169255</xdr:rowOff>
    </xdr:from>
    <xdr:to>
      <xdr:col>10</xdr:col>
      <xdr:colOff>114300</xdr:colOff>
      <xdr:row>79</xdr:row>
      <xdr:rowOff>61421</xdr:rowOff>
    </xdr:to>
    <xdr:cxnSp macro="">
      <xdr:nvCxnSpPr>
        <xdr:cNvPr id="190" name="直線コネクタ 189">
          <a:extLst>
            <a:ext uri="{FF2B5EF4-FFF2-40B4-BE49-F238E27FC236}">
              <a16:creationId xmlns:a16="http://schemas.microsoft.com/office/drawing/2014/main" id="{00000000-0008-0000-0600-0000BE000000}"/>
            </a:ext>
          </a:extLst>
        </xdr:cNvPr>
        <xdr:cNvCxnSpPr/>
      </xdr:nvCxnSpPr>
      <xdr:spPr>
        <a:xfrm flipV="1">
          <a:off x="1130300" y="13542355"/>
          <a:ext cx="889000" cy="63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104673</xdr:rowOff>
    </xdr:from>
    <xdr:to>
      <xdr:col>10</xdr:col>
      <xdr:colOff>165100</xdr:colOff>
      <xdr:row>77</xdr:row>
      <xdr:rowOff>34823</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1968500" y="13134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51350</xdr:rowOff>
    </xdr:from>
    <xdr:ext cx="534377"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752111" y="12910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17545</xdr:rowOff>
    </xdr:from>
    <xdr:to>
      <xdr:col>6</xdr:col>
      <xdr:colOff>38100</xdr:colOff>
      <xdr:row>77</xdr:row>
      <xdr:rowOff>119145</xdr:rowOff>
    </xdr:to>
    <xdr:sp macro="" textlink="">
      <xdr:nvSpPr>
        <xdr:cNvPr id="193" name="フローチャート: 判断 192">
          <a:extLst>
            <a:ext uri="{FF2B5EF4-FFF2-40B4-BE49-F238E27FC236}">
              <a16:creationId xmlns:a16="http://schemas.microsoft.com/office/drawing/2014/main" id="{00000000-0008-0000-0600-0000C1000000}"/>
            </a:ext>
          </a:extLst>
        </xdr:cNvPr>
        <xdr:cNvSpPr/>
      </xdr:nvSpPr>
      <xdr:spPr>
        <a:xfrm>
          <a:off x="1079500" y="13219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135672</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863111" y="12994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101473</xdr:rowOff>
    </xdr:from>
    <xdr:to>
      <xdr:col>24</xdr:col>
      <xdr:colOff>114300</xdr:colOff>
      <xdr:row>79</xdr:row>
      <xdr:rowOff>31623</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4584700" y="13474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16400</xdr:rowOff>
    </xdr:from>
    <xdr:ext cx="469744" cy="259045"/>
    <xdr:sp macro="" textlink="">
      <xdr:nvSpPr>
        <xdr:cNvPr id="201" name="維持補修費該当値テキスト">
          <a:extLst>
            <a:ext uri="{FF2B5EF4-FFF2-40B4-BE49-F238E27FC236}">
              <a16:creationId xmlns:a16="http://schemas.microsoft.com/office/drawing/2014/main" id="{00000000-0008-0000-0600-0000C9000000}"/>
            </a:ext>
          </a:extLst>
        </xdr:cNvPr>
        <xdr:cNvSpPr txBox="1"/>
      </xdr:nvSpPr>
      <xdr:spPr>
        <a:xfrm>
          <a:off x="4686300" y="133895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111891</xdr:rowOff>
    </xdr:from>
    <xdr:to>
      <xdr:col>20</xdr:col>
      <xdr:colOff>38100</xdr:colOff>
      <xdr:row>79</xdr:row>
      <xdr:rowOff>42041</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3746500" y="13484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33168</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3562428" y="13577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136677</xdr:rowOff>
    </xdr:from>
    <xdr:to>
      <xdr:col>15</xdr:col>
      <xdr:colOff>101600</xdr:colOff>
      <xdr:row>79</xdr:row>
      <xdr:rowOff>66827</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2857500" y="13509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57954</xdr:rowOff>
    </xdr:from>
    <xdr:ext cx="469744"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2673428" y="13602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118455</xdr:rowOff>
    </xdr:from>
    <xdr:to>
      <xdr:col>10</xdr:col>
      <xdr:colOff>165100</xdr:colOff>
      <xdr:row>79</xdr:row>
      <xdr:rowOff>48605</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1968500" y="13491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39732</xdr:rowOff>
    </xdr:from>
    <xdr:ext cx="469744" cy="25904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1784428" y="13584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10621</xdr:rowOff>
    </xdr:from>
    <xdr:to>
      <xdr:col>6</xdr:col>
      <xdr:colOff>38100</xdr:colOff>
      <xdr:row>79</xdr:row>
      <xdr:rowOff>112221</xdr:rowOff>
    </xdr:to>
    <xdr:sp macro="" textlink="">
      <xdr:nvSpPr>
        <xdr:cNvPr id="208" name="楕円 207">
          <a:extLst>
            <a:ext uri="{FF2B5EF4-FFF2-40B4-BE49-F238E27FC236}">
              <a16:creationId xmlns:a16="http://schemas.microsoft.com/office/drawing/2014/main" id="{00000000-0008-0000-0600-0000D0000000}"/>
            </a:ext>
          </a:extLst>
        </xdr:cNvPr>
        <xdr:cNvSpPr/>
      </xdr:nvSpPr>
      <xdr:spPr>
        <a:xfrm>
          <a:off x="1079500" y="13555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103348</xdr:rowOff>
    </xdr:from>
    <xdr:ext cx="469744" cy="259045"/>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895428" y="13647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a:extLst>
            <a:ext uri="{FF2B5EF4-FFF2-40B4-BE49-F238E27FC236}">
              <a16:creationId xmlns:a16="http://schemas.microsoft.com/office/drawing/2014/main" id="{00000000-0008-0000-0600-0000D9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扶助費グラフ枠">
          <a:extLst>
            <a:ext uri="{FF2B5EF4-FFF2-40B4-BE49-F238E27FC236}">
              <a16:creationId xmlns:a16="http://schemas.microsoft.com/office/drawing/2014/main" id="{00000000-0008-0000-0600-0000EB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27108</xdr:rowOff>
    </xdr:from>
    <xdr:to>
      <xdr:col>24</xdr:col>
      <xdr:colOff>62865</xdr:colOff>
      <xdr:row>98</xdr:row>
      <xdr:rowOff>84531</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4633595" y="15629058"/>
          <a:ext cx="1270" cy="12575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88358</xdr:rowOff>
    </xdr:from>
    <xdr:ext cx="534377" cy="259045"/>
    <xdr:sp macro="" textlink="">
      <xdr:nvSpPr>
        <xdr:cNvPr id="237" name="扶助費最小値テキスト">
          <a:extLst>
            <a:ext uri="{FF2B5EF4-FFF2-40B4-BE49-F238E27FC236}">
              <a16:creationId xmlns:a16="http://schemas.microsoft.com/office/drawing/2014/main" id="{00000000-0008-0000-0600-0000ED000000}"/>
            </a:ext>
          </a:extLst>
        </xdr:cNvPr>
        <xdr:cNvSpPr txBox="1"/>
      </xdr:nvSpPr>
      <xdr:spPr>
        <a:xfrm>
          <a:off x="4686300" y="16890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47,068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84531</xdr:rowOff>
    </xdr:from>
    <xdr:to>
      <xdr:col>24</xdr:col>
      <xdr:colOff>152400</xdr:colOff>
      <xdr:row>98</xdr:row>
      <xdr:rowOff>84531</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4546600" y="16886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145235</xdr:rowOff>
    </xdr:from>
    <xdr:ext cx="599010" cy="259045"/>
    <xdr:sp macro="" textlink="">
      <xdr:nvSpPr>
        <xdr:cNvPr id="239" name="扶助費最大値テキスト">
          <a:extLst>
            <a:ext uri="{FF2B5EF4-FFF2-40B4-BE49-F238E27FC236}">
              <a16:creationId xmlns:a16="http://schemas.microsoft.com/office/drawing/2014/main" id="{00000000-0008-0000-0600-0000EF000000}"/>
            </a:ext>
          </a:extLst>
        </xdr:cNvPr>
        <xdr:cNvSpPr txBox="1"/>
      </xdr:nvSpPr>
      <xdr:spPr>
        <a:xfrm>
          <a:off x="4686300" y="15404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27108</xdr:rowOff>
    </xdr:from>
    <xdr:to>
      <xdr:col>24</xdr:col>
      <xdr:colOff>152400</xdr:colOff>
      <xdr:row>91</xdr:row>
      <xdr:rowOff>27108</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4546600" y="15629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61573</xdr:rowOff>
    </xdr:from>
    <xdr:to>
      <xdr:col>24</xdr:col>
      <xdr:colOff>63500</xdr:colOff>
      <xdr:row>96</xdr:row>
      <xdr:rowOff>90148</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3797300" y="16520773"/>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96776</xdr:rowOff>
    </xdr:from>
    <xdr:ext cx="599010" cy="259045"/>
    <xdr:sp macro="" textlink="">
      <xdr:nvSpPr>
        <xdr:cNvPr id="242" name="扶助費平均値テキスト">
          <a:extLst>
            <a:ext uri="{FF2B5EF4-FFF2-40B4-BE49-F238E27FC236}">
              <a16:creationId xmlns:a16="http://schemas.microsoft.com/office/drawing/2014/main" id="{00000000-0008-0000-0600-0000F2000000}"/>
            </a:ext>
          </a:extLst>
        </xdr:cNvPr>
        <xdr:cNvSpPr txBox="1"/>
      </xdr:nvSpPr>
      <xdr:spPr>
        <a:xfrm>
          <a:off x="4686300" y="160416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73899</xdr:rowOff>
    </xdr:from>
    <xdr:to>
      <xdr:col>24</xdr:col>
      <xdr:colOff>114300</xdr:colOff>
      <xdr:row>95</xdr:row>
      <xdr:rowOff>4049</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4584700" y="16190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61573</xdr:rowOff>
    </xdr:from>
    <xdr:to>
      <xdr:col>19</xdr:col>
      <xdr:colOff>177800</xdr:colOff>
      <xdr:row>97</xdr:row>
      <xdr:rowOff>20709</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2908300" y="16520773"/>
          <a:ext cx="889000" cy="130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112370</xdr:rowOff>
    </xdr:from>
    <xdr:to>
      <xdr:col>20</xdr:col>
      <xdr:colOff>38100</xdr:colOff>
      <xdr:row>95</xdr:row>
      <xdr:rowOff>42520</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3746500" y="16228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59047</xdr:rowOff>
    </xdr:from>
    <xdr:ext cx="59901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497795" y="160038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112497</xdr:rowOff>
    </xdr:from>
    <xdr:to>
      <xdr:col>15</xdr:col>
      <xdr:colOff>50800</xdr:colOff>
      <xdr:row>97</xdr:row>
      <xdr:rowOff>20709</xdr:rowOff>
    </xdr:to>
    <xdr:cxnSp macro="">
      <xdr:nvCxnSpPr>
        <xdr:cNvPr id="247" name="直線コネクタ 246">
          <a:extLst>
            <a:ext uri="{FF2B5EF4-FFF2-40B4-BE49-F238E27FC236}">
              <a16:creationId xmlns:a16="http://schemas.microsoft.com/office/drawing/2014/main" id="{00000000-0008-0000-0600-0000F7000000}"/>
            </a:ext>
          </a:extLst>
        </xdr:cNvPr>
        <xdr:cNvCxnSpPr/>
      </xdr:nvCxnSpPr>
      <xdr:spPr>
        <a:xfrm>
          <a:off x="2019300" y="16571697"/>
          <a:ext cx="889000" cy="79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35320</xdr:rowOff>
    </xdr:from>
    <xdr:to>
      <xdr:col>15</xdr:col>
      <xdr:colOff>101600</xdr:colOff>
      <xdr:row>95</xdr:row>
      <xdr:rowOff>136920</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2857500" y="1632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153447</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641111" y="16098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112497</xdr:rowOff>
    </xdr:from>
    <xdr:to>
      <xdr:col>10</xdr:col>
      <xdr:colOff>114300</xdr:colOff>
      <xdr:row>98</xdr:row>
      <xdr:rowOff>39681</xdr:rowOff>
    </xdr:to>
    <xdr:cxnSp macro="">
      <xdr:nvCxnSpPr>
        <xdr:cNvPr id="250" name="直線コネクタ 249">
          <a:extLst>
            <a:ext uri="{FF2B5EF4-FFF2-40B4-BE49-F238E27FC236}">
              <a16:creationId xmlns:a16="http://schemas.microsoft.com/office/drawing/2014/main" id="{00000000-0008-0000-0600-0000FA000000}"/>
            </a:ext>
          </a:extLst>
        </xdr:cNvPr>
        <xdr:cNvCxnSpPr/>
      </xdr:nvCxnSpPr>
      <xdr:spPr>
        <a:xfrm flipV="1">
          <a:off x="1130300" y="16571697"/>
          <a:ext cx="889000" cy="270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95627</xdr:rowOff>
    </xdr:from>
    <xdr:to>
      <xdr:col>10</xdr:col>
      <xdr:colOff>165100</xdr:colOff>
      <xdr:row>95</xdr:row>
      <xdr:rowOff>25777</xdr:rowOff>
    </xdr:to>
    <xdr:sp macro="" textlink="">
      <xdr:nvSpPr>
        <xdr:cNvPr id="251" name="フローチャート: 判断 250">
          <a:extLst>
            <a:ext uri="{FF2B5EF4-FFF2-40B4-BE49-F238E27FC236}">
              <a16:creationId xmlns:a16="http://schemas.microsoft.com/office/drawing/2014/main" id="{00000000-0008-0000-0600-0000FB000000}"/>
            </a:ext>
          </a:extLst>
        </xdr:cNvPr>
        <xdr:cNvSpPr/>
      </xdr:nvSpPr>
      <xdr:spPr>
        <a:xfrm>
          <a:off x="1968500" y="16211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42304</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719795" y="15987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5624</xdr:rowOff>
    </xdr:from>
    <xdr:to>
      <xdr:col>6</xdr:col>
      <xdr:colOff>38100</xdr:colOff>
      <xdr:row>96</xdr:row>
      <xdr:rowOff>107224</xdr:rowOff>
    </xdr:to>
    <xdr:sp macro="" textlink="">
      <xdr:nvSpPr>
        <xdr:cNvPr id="253" name="フローチャート: 判断 252">
          <a:extLst>
            <a:ext uri="{FF2B5EF4-FFF2-40B4-BE49-F238E27FC236}">
              <a16:creationId xmlns:a16="http://schemas.microsoft.com/office/drawing/2014/main" id="{00000000-0008-0000-0600-0000FD000000}"/>
            </a:ext>
          </a:extLst>
        </xdr:cNvPr>
        <xdr:cNvSpPr/>
      </xdr:nvSpPr>
      <xdr:spPr>
        <a:xfrm>
          <a:off x="1079500" y="16464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123751</xdr:rowOff>
    </xdr:from>
    <xdr:ext cx="534377"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863111" y="16240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39348</xdr:rowOff>
    </xdr:from>
    <xdr:to>
      <xdr:col>24</xdr:col>
      <xdr:colOff>114300</xdr:colOff>
      <xdr:row>96</xdr:row>
      <xdr:rowOff>140948</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4584700" y="1649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17775</xdr:rowOff>
    </xdr:from>
    <xdr:ext cx="534377" cy="259045"/>
    <xdr:sp macro="" textlink="">
      <xdr:nvSpPr>
        <xdr:cNvPr id="261" name="扶助費該当値テキスト">
          <a:extLst>
            <a:ext uri="{FF2B5EF4-FFF2-40B4-BE49-F238E27FC236}">
              <a16:creationId xmlns:a16="http://schemas.microsoft.com/office/drawing/2014/main" id="{00000000-0008-0000-0600-000005010000}"/>
            </a:ext>
          </a:extLst>
        </xdr:cNvPr>
        <xdr:cNvSpPr txBox="1"/>
      </xdr:nvSpPr>
      <xdr:spPr>
        <a:xfrm>
          <a:off x="4686300" y="16476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10773</xdr:rowOff>
    </xdr:from>
    <xdr:to>
      <xdr:col>20</xdr:col>
      <xdr:colOff>38100</xdr:colOff>
      <xdr:row>96</xdr:row>
      <xdr:rowOff>112373</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3746500" y="16469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103500</xdr:rowOff>
    </xdr:from>
    <xdr:ext cx="534377"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3530111" y="16562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141359</xdr:rowOff>
    </xdr:from>
    <xdr:to>
      <xdr:col>15</xdr:col>
      <xdr:colOff>101600</xdr:colOff>
      <xdr:row>97</xdr:row>
      <xdr:rowOff>71509</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2857500" y="16600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62636</xdr:rowOff>
    </xdr:from>
    <xdr:ext cx="534377"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2641111" y="16693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61697</xdr:rowOff>
    </xdr:from>
    <xdr:to>
      <xdr:col>10</xdr:col>
      <xdr:colOff>165100</xdr:colOff>
      <xdr:row>96</xdr:row>
      <xdr:rowOff>163297</xdr:rowOff>
    </xdr:to>
    <xdr:sp macro="" textlink="">
      <xdr:nvSpPr>
        <xdr:cNvPr id="266" name="楕円 265">
          <a:extLst>
            <a:ext uri="{FF2B5EF4-FFF2-40B4-BE49-F238E27FC236}">
              <a16:creationId xmlns:a16="http://schemas.microsoft.com/office/drawing/2014/main" id="{00000000-0008-0000-0600-00000A010000}"/>
            </a:ext>
          </a:extLst>
        </xdr:cNvPr>
        <xdr:cNvSpPr/>
      </xdr:nvSpPr>
      <xdr:spPr>
        <a:xfrm>
          <a:off x="1968500" y="1652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154424</xdr:rowOff>
    </xdr:from>
    <xdr:ext cx="534377" cy="259045"/>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1752111" y="16613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160331</xdr:rowOff>
    </xdr:from>
    <xdr:to>
      <xdr:col>6</xdr:col>
      <xdr:colOff>38100</xdr:colOff>
      <xdr:row>98</xdr:row>
      <xdr:rowOff>90481</xdr:rowOff>
    </xdr:to>
    <xdr:sp macro="" textlink="">
      <xdr:nvSpPr>
        <xdr:cNvPr id="268" name="楕円 267">
          <a:extLst>
            <a:ext uri="{FF2B5EF4-FFF2-40B4-BE49-F238E27FC236}">
              <a16:creationId xmlns:a16="http://schemas.microsoft.com/office/drawing/2014/main" id="{00000000-0008-0000-0600-00000C010000}"/>
            </a:ext>
          </a:extLst>
        </xdr:cNvPr>
        <xdr:cNvSpPr/>
      </xdr:nvSpPr>
      <xdr:spPr>
        <a:xfrm>
          <a:off x="1079500" y="16790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81608</xdr:rowOff>
    </xdr:from>
    <xdr:ext cx="534377"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863111" y="16883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a:extLst>
            <a:ext uri="{FF2B5EF4-FFF2-40B4-BE49-F238E27FC236}">
              <a16:creationId xmlns:a16="http://schemas.microsoft.com/office/drawing/2014/main" id="{00000000-0008-0000-0600-000014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a:extLst>
            <a:ext uri="{FF2B5EF4-FFF2-40B4-BE49-F238E27FC236}">
              <a16:creationId xmlns:a16="http://schemas.microsoft.com/office/drawing/2014/main" id="{00000000-0008-0000-0600-000015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139700</xdr:rowOff>
    </xdr:from>
    <xdr:to>
      <xdr:col>59</xdr:col>
      <xdr:colOff>50800</xdr:colOff>
      <xdr:row>38</xdr:row>
      <xdr:rowOff>139700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37</xdr:row>
      <xdr:rowOff>168927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6512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0" name="テキスト ボックス 289">
          <a:extLst>
            <a:ext uri="{FF2B5EF4-FFF2-40B4-BE49-F238E27FC236}">
              <a16:creationId xmlns:a16="http://schemas.microsoft.com/office/drawing/2014/main" id="{00000000-0008-0000-0600-000022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補助費等グラフ枠">
          <a:extLst>
            <a:ext uri="{FF2B5EF4-FFF2-40B4-BE49-F238E27FC236}">
              <a16:creationId xmlns:a16="http://schemas.microsoft.com/office/drawing/2014/main" id="{00000000-0008-0000-0600-000023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136522</xdr:rowOff>
    </xdr:from>
    <xdr:to>
      <xdr:col>54</xdr:col>
      <xdr:colOff>189865</xdr:colOff>
      <xdr:row>39</xdr:row>
      <xdr:rowOff>8465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10475595" y="5280022"/>
          <a:ext cx="1270" cy="14149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12292</xdr:rowOff>
    </xdr:from>
    <xdr:ext cx="534377" cy="259045"/>
    <xdr:sp macro="" textlink="">
      <xdr:nvSpPr>
        <xdr:cNvPr id="293" name="補助費等最小値テキスト">
          <a:extLst>
            <a:ext uri="{FF2B5EF4-FFF2-40B4-BE49-F238E27FC236}">
              <a16:creationId xmlns:a16="http://schemas.microsoft.com/office/drawing/2014/main" id="{00000000-0008-0000-0600-000025010000}"/>
            </a:ext>
          </a:extLst>
        </xdr:cNvPr>
        <xdr:cNvSpPr txBox="1"/>
      </xdr:nvSpPr>
      <xdr:spPr>
        <a:xfrm>
          <a:off x="10528300" y="6698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8465</xdr:rowOff>
    </xdr:from>
    <xdr:to>
      <xdr:col>55</xdr:col>
      <xdr:colOff>88900</xdr:colOff>
      <xdr:row>39</xdr:row>
      <xdr:rowOff>8465</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10388600" y="6695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83199</xdr:rowOff>
    </xdr:from>
    <xdr:ext cx="599010" cy="259045"/>
    <xdr:sp macro="" textlink="">
      <xdr:nvSpPr>
        <xdr:cNvPr id="295" name="補助費等最大値テキスト">
          <a:extLst>
            <a:ext uri="{FF2B5EF4-FFF2-40B4-BE49-F238E27FC236}">
              <a16:creationId xmlns:a16="http://schemas.microsoft.com/office/drawing/2014/main" id="{00000000-0008-0000-0600-000027010000}"/>
            </a:ext>
          </a:extLst>
        </xdr:cNvPr>
        <xdr:cNvSpPr txBox="1"/>
      </xdr:nvSpPr>
      <xdr:spPr>
        <a:xfrm>
          <a:off x="10528300" y="5055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400,695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136522</xdr:rowOff>
    </xdr:from>
    <xdr:to>
      <xdr:col>55</xdr:col>
      <xdr:colOff>88900</xdr:colOff>
      <xdr:row>30</xdr:row>
      <xdr:rowOff>136522</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10388600" y="5280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5576</xdr:rowOff>
    </xdr:from>
    <xdr:to>
      <xdr:col>55</xdr:col>
      <xdr:colOff>0</xdr:colOff>
      <xdr:row>37</xdr:row>
      <xdr:rowOff>59174</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9639300" y="6177776"/>
          <a:ext cx="838200" cy="225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59340</xdr:rowOff>
    </xdr:from>
    <xdr:ext cx="599010" cy="259045"/>
    <xdr:sp macro="" textlink="">
      <xdr:nvSpPr>
        <xdr:cNvPr id="298" name="補助費等平均値テキスト">
          <a:extLst>
            <a:ext uri="{FF2B5EF4-FFF2-40B4-BE49-F238E27FC236}">
              <a16:creationId xmlns:a16="http://schemas.microsoft.com/office/drawing/2014/main" id="{00000000-0008-0000-0600-00002A010000}"/>
            </a:ext>
          </a:extLst>
        </xdr:cNvPr>
        <xdr:cNvSpPr txBox="1"/>
      </xdr:nvSpPr>
      <xdr:spPr>
        <a:xfrm>
          <a:off x="10528300" y="62315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80913</xdr:rowOff>
    </xdr:from>
    <xdr:to>
      <xdr:col>55</xdr:col>
      <xdr:colOff>50800</xdr:colOff>
      <xdr:row>37</xdr:row>
      <xdr:rowOff>11063</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10426700" y="6253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59174</xdr:rowOff>
    </xdr:from>
    <xdr:to>
      <xdr:col>50</xdr:col>
      <xdr:colOff>114300</xdr:colOff>
      <xdr:row>37</xdr:row>
      <xdr:rowOff>132024</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8750300" y="6402824"/>
          <a:ext cx="889000" cy="72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122020</xdr:rowOff>
    </xdr:from>
    <xdr:to>
      <xdr:col>50</xdr:col>
      <xdr:colOff>165100</xdr:colOff>
      <xdr:row>37</xdr:row>
      <xdr:rowOff>52170</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9588500" y="629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68697</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339795" y="6069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132024</xdr:rowOff>
    </xdr:from>
    <xdr:to>
      <xdr:col>45</xdr:col>
      <xdr:colOff>177800</xdr:colOff>
      <xdr:row>37</xdr:row>
      <xdr:rowOff>169766</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flipV="1">
          <a:off x="7861300" y="6475674"/>
          <a:ext cx="889000" cy="37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134565</xdr:rowOff>
    </xdr:from>
    <xdr:to>
      <xdr:col>46</xdr:col>
      <xdr:colOff>38100</xdr:colOff>
      <xdr:row>37</xdr:row>
      <xdr:rowOff>64715</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8699500" y="6306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81242</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450795" y="6081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65629</xdr:rowOff>
    </xdr:from>
    <xdr:to>
      <xdr:col>41</xdr:col>
      <xdr:colOff>50800</xdr:colOff>
      <xdr:row>37</xdr:row>
      <xdr:rowOff>169766</xdr:rowOff>
    </xdr:to>
    <xdr:cxnSp macro="">
      <xdr:nvCxnSpPr>
        <xdr:cNvPr id="306" name="直線コネクタ 305">
          <a:extLst>
            <a:ext uri="{FF2B5EF4-FFF2-40B4-BE49-F238E27FC236}">
              <a16:creationId xmlns:a16="http://schemas.microsoft.com/office/drawing/2014/main" id="{00000000-0008-0000-0600-000032010000}"/>
            </a:ext>
          </a:extLst>
        </xdr:cNvPr>
        <xdr:cNvCxnSpPr/>
      </xdr:nvCxnSpPr>
      <xdr:spPr>
        <a:xfrm>
          <a:off x="6972300" y="6066379"/>
          <a:ext cx="889000" cy="447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20023</xdr:rowOff>
    </xdr:from>
    <xdr:to>
      <xdr:col>41</xdr:col>
      <xdr:colOff>101600</xdr:colOff>
      <xdr:row>37</xdr:row>
      <xdr:rowOff>121623</xdr:rowOff>
    </xdr:to>
    <xdr:sp macro="" textlink="">
      <xdr:nvSpPr>
        <xdr:cNvPr id="307" name="フローチャート: 判断 306">
          <a:extLst>
            <a:ext uri="{FF2B5EF4-FFF2-40B4-BE49-F238E27FC236}">
              <a16:creationId xmlns:a16="http://schemas.microsoft.com/office/drawing/2014/main" id="{00000000-0008-0000-0600-000033010000}"/>
            </a:ext>
          </a:extLst>
        </xdr:cNvPr>
        <xdr:cNvSpPr/>
      </xdr:nvSpPr>
      <xdr:spPr>
        <a:xfrm>
          <a:off x="7810500" y="6363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138150</xdr:rowOff>
    </xdr:from>
    <xdr:ext cx="59901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561795" y="6138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105094</xdr:rowOff>
    </xdr:from>
    <xdr:to>
      <xdr:col>36</xdr:col>
      <xdr:colOff>165100</xdr:colOff>
      <xdr:row>35</xdr:row>
      <xdr:rowOff>35244</xdr:rowOff>
    </xdr:to>
    <xdr:sp macro="" textlink="">
      <xdr:nvSpPr>
        <xdr:cNvPr id="309" name="フローチャート: 判断 308">
          <a:extLst>
            <a:ext uri="{FF2B5EF4-FFF2-40B4-BE49-F238E27FC236}">
              <a16:creationId xmlns:a16="http://schemas.microsoft.com/office/drawing/2014/main" id="{00000000-0008-0000-0600-000035010000}"/>
            </a:ext>
          </a:extLst>
        </xdr:cNvPr>
        <xdr:cNvSpPr/>
      </xdr:nvSpPr>
      <xdr:spPr>
        <a:xfrm>
          <a:off x="6921500" y="593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51771</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672795" y="5709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126226</xdr:rowOff>
    </xdr:from>
    <xdr:to>
      <xdr:col>55</xdr:col>
      <xdr:colOff>50800</xdr:colOff>
      <xdr:row>36</xdr:row>
      <xdr:rowOff>56376</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10426700" y="6126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149103</xdr:rowOff>
    </xdr:from>
    <xdr:ext cx="599010" cy="259045"/>
    <xdr:sp macro="" textlink="">
      <xdr:nvSpPr>
        <xdr:cNvPr id="317" name="補助費等該当値テキスト">
          <a:extLst>
            <a:ext uri="{FF2B5EF4-FFF2-40B4-BE49-F238E27FC236}">
              <a16:creationId xmlns:a16="http://schemas.microsoft.com/office/drawing/2014/main" id="{00000000-0008-0000-0600-00003D010000}"/>
            </a:ext>
          </a:extLst>
        </xdr:cNvPr>
        <xdr:cNvSpPr txBox="1"/>
      </xdr:nvSpPr>
      <xdr:spPr>
        <a:xfrm>
          <a:off x="10528300" y="5978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8374</xdr:rowOff>
    </xdr:from>
    <xdr:to>
      <xdr:col>50</xdr:col>
      <xdr:colOff>165100</xdr:colOff>
      <xdr:row>37</xdr:row>
      <xdr:rowOff>109974</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9588500" y="6352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101101</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9339795" y="6444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81224</xdr:rowOff>
    </xdr:from>
    <xdr:to>
      <xdr:col>46</xdr:col>
      <xdr:colOff>38100</xdr:colOff>
      <xdr:row>38</xdr:row>
      <xdr:rowOff>11374</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8699500" y="6424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2501</xdr:rowOff>
    </xdr:from>
    <xdr:ext cx="599010"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8450795" y="6517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118966</xdr:rowOff>
    </xdr:from>
    <xdr:to>
      <xdr:col>41</xdr:col>
      <xdr:colOff>101600</xdr:colOff>
      <xdr:row>38</xdr:row>
      <xdr:rowOff>49116</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7810500" y="6462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40243</xdr:rowOff>
    </xdr:from>
    <xdr:ext cx="599010"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7561795" y="65553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14829</xdr:rowOff>
    </xdr:from>
    <xdr:to>
      <xdr:col>36</xdr:col>
      <xdr:colOff>165100</xdr:colOff>
      <xdr:row>35</xdr:row>
      <xdr:rowOff>116429</xdr:rowOff>
    </xdr:to>
    <xdr:sp macro="" textlink="">
      <xdr:nvSpPr>
        <xdr:cNvPr id="324" name="楕円 323">
          <a:extLst>
            <a:ext uri="{FF2B5EF4-FFF2-40B4-BE49-F238E27FC236}">
              <a16:creationId xmlns:a16="http://schemas.microsoft.com/office/drawing/2014/main" id="{00000000-0008-0000-0600-000044010000}"/>
            </a:ext>
          </a:extLst>
        </xdr:cNvPr>
        <xdr:cNvSpPr/>
      </xdr:nvSpPr>
      <xdr:spPr>
        <a:xfrm>
          <a:off x="6921500" y="6015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107556</xdr:rowOff>
    </xdr:from>
    <xdr:ext cx="599010" cy="25904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672795" y="6108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0" name="普通建設事業費グラフ枠">
          <a:extLst>
            <a:ext uri="{FF2B5EF4-FFF2-40B4-BE49-F238E27FC236}">
              <a16:creationId xmlns:a16="http://schemas.microsoft.com/office/drawing/2014/main" id="{00000000-0008-0000-0600-00005E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104284</xdr:rowOff>
    </xdr:from>
    <xdr:to>
      <xdr:col>54</xdr:col>
      <xdr:colOff>189865</xdr:colOff>
      <xdr:row>58</xdr:row>
      <xdr:rowOff>153723</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10475595" y="8505334"/>
          <a:ext cx="1270" cy="1592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157550</xdr:rowOff>
    </xdr:from>
    <xdr:ext cx="534377" cy="259045"/>
    <xdr:sp macro="" textlink="">
      <xdr:nvSpPr>
        <xdr:cNvPr id="352" name="普通建設事業費最小値テキスト">
          <a:extLst>
            <a:ext uri="{FF2B5EF4-FFF2-40B4-BE49-F238E27FC236}">
              <a16:creationId xmlns:a16="http://schemas.microsoft.com/office/drawing/2014/main" id="{00000000-0008-0000-0600-000060010000}"/>
            </a:ext>
          </a:extLst>
        </xdr:cNvPr>
        <xdr:cNvSpPr txBox="1"/>
      </xdr:nvSpPr>
      <xdr:spPr>
        <a:xfrm>
          <a:off x="10528300" y="10101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153723</xdr:rowOff>
    </xdr:from>
    <xdr:to>
      <xdr:col>55</xdr:col>
      <xdr:colOff>88900</xdr:colOff>
      <xdr:row>58</xdr:row>
      <xdr:rowOff>153723</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10097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50961</xdr:rowOff>
    </xdr:from>
    <xdr:ext cx="599010" cy="259045"/>
    <xdr:sp macro="" textlink="">
      <xdr:nvSpPr>
        <xdr:cNvPr id="354" name="普通建設事業費最大値テキスト">
          <a:extLst>
            <a:ext uri="{FF2B5EF4-FFF2-40B4-BE49-F238E27FC236}">
              <a16:creationId xmlns:a16="http://schemas.microsoft.com/office/drawing/2014/main" id="{00000000-0008-0000-0600-000062010000}"/>
            </a:ext>
          </a:extLst>
        </xdr:cNvPr>
        <xdr:cNvSpPr txBox="1"/>
      </xdr:nvSpPr>
      <xdr:spPr>
        <a:xfrm>
          <a:off x="10528300" y="82805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523,345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104284</xdr:rowOff>
    </xdr:from>
    <xdr:to>
      <xdr:col>55</xdr:col>
      <xdr:colOff>88900</xdr:colOff>
      <xdr:row>49</xdr:row>
      <xdr:rowOff>104284</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10388600" y="8505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92971</xdr:rowOff>
    </xdr:from>
    <xdr:to>
      <xdr:col>55</xdr:col>
      <xdr:colOff>0</xdr:colOff>
      <xdr:row>56</xdr:row>
      <xdr:rowOff>131529</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9639300" y="9522721"/>
          <a:ext cx="838200" cy="210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7744</xdr:rowOff>
    </xdr:from>
    <xdr:ext cx="599010" cy="259045"/>
    <xdr:sp macro="" textlink="">
      <xdr:nvSpPr>
        <xdr:cNvPr id="357" name="普通建設事業費平均値テキスト">
          <a:extLst>
            <a:ext uri="{FF2B5EF4-FFF2-40B4-BE49-F238E27FC236}">
              <a16:creationId xmlns:a16="http://schemas.microsoft.com/office/drawing/2014/main" id="{00000000-0008-0000-0600-000065010000}"/>
            </a:ext>
          </a:extLst>
        </xdr:cNvPr>
        <xdr:cNvSpPr txBox="1"/>
      </xdr:nvSpPr>
      <xdr:spPr>
        <a:xfrm>
          <a:off x="10528300" y="960894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29317</xdr:rowOff>
    </xdr:from>
    <xdr:to>
      <xdr:col>55</xdr:col>
      <xdr:colOff>50800</xdr:colOff>
      <xdr:row>56</xdr:row>
      <xdr:rowOff>130917</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10426700" y="9630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120896</xdr:rowOff>
    </xdr:from>
    <xdr:to>
      <xdr:col>50</xdr:col>
      <xdr:colOff>114300</xdr:colOff>
      <xdr:row>56</xdr:row>
      <xdr:rowOff>131529</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8750300" y="9722096"/>
          <a:ext cx="889000" cy="10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133052</xdr:rowOff>
    </xdr:from>
    <xdr:to>
      <xdr:col>50</xdr:col>
      <xdr:colOff>165100</xdr:colOff>
      <xdr:row>57</xdr:row>
      <xdr:rowOff>63202</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9588500" y="973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54329</xdr:rowOff>
    </xdr:from>
    <xdr:ext cx="59901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339795" y="9826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120896</xdr:rowOff>
    </xdr:from>
    <xdr:to>
      <xdr:col>45</xdr:col>
      <xdr:colOff>177800</xdr:colOff>
      <xdr:row>56</xdr:row>
      <xdr:rowOff>170012</xdr:rowOff>
    </xdr:to>
    <xdr:cxnSp macro="">
      <xdr:nvCxnSpPr>
        <xdr:cNvPr id="362" name="直線コネクタ 361">
          <a:extLst>
            <a:ext uri="{FF2B5EF4-FFF2-40B4-BE49-F238E27FC236}">
              <a16:creationId xmlns:a16="http://schemas.microsoft.com/office/drawing/2014/main" id="{00000000-0008-0000-0600-00006A010000}"/>
            </a:ext>
          </a:extLst>
        </xdr:cNvPr>
        <xdr:cNvCxnSpPr/>
      </xdr:nvCxnSpPr>
      <xdr:spPr>
        <a:xfrm flipV="1">
          <a:off x="7861300" y="9722096"/>
          <a:ext cx="889000" cy="49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157007</xdr:rowOff>
    </xdr:from>
    <xdr:to>
      <xdr:col>46</xdr:col>
      <xdr:colOff>38100</xdr:colOff>
      <xdr:row>57</xdr:row>
      <xdr:rowOff>87157</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8699500" y="9758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78284</xdr:rowOff>
    </xdr:from>
    <xdr:ext cx="59901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450795" y="98509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117898</xdr:rowOff>
    </xdr:from>
    <xdr:to>
      <xdr:col>41</xdr:col>
      <xdr:colOff>50800</xdr:colOff>
      <xdr:row>56</xdr:row>
      <xdr:rowOff>170012</xdr:rowOff>
    </xdr:to>
    <xdr:cxnSp macro="">
      <xdr:nvCxnSpPr>
        <xdr:cNvPr id="365" name="直線コネクタ 364">
          <a:extLst>
            <a:ext uri="{FF2B5EF4-FFF2-40B4-BE49-F238E27FC236}">
              <a16:creationId xmlns:a16="http://schemas.microsoft.com/office/drawing/2014/main" id="{00000000-0008-0000-0600-00006D010000}"/>
            </a:ext>
          </a:extLst>
        </xdr:cNvPr>
        <xdr:cNvCxnSpPr/>
      </xdr:nvCxnSpPr>
      <xdr:spPr>
        <a:xfrm>
          <a:off x="6972300" y="9719098"/>
          <a:ext cx="889000" cy="52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15941</xdr:rowOff>
    </xdr:from>
    <xdr:to>
      <xdr:col>41</xdr:col>
      <xdr:colOff>101600</xdr:colOff>
      <xdr:row>57</xdr:row>
      <xdr:rowOff>117541</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7810500" y="9788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108668</xdr:rowOff>
    </xdr:from>
    <xdr:ext cx="59901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561795" y="9881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169556</xdr:rowOff>
    </xdr:from>
    <xdr:to>
      <xdr:col>36</xdr:col>
      <xdr:colOff>165100</xdr:colOff>
      <xdr:row>57</xdr:row>
      <xdr:rowOff>99706</xdr:rowOff>
    </xdr:to>
    <xdr:sp macro="" textlink="">
      <xdr:nvSpPr>
        <xdr:cNvPr id="368" name="フローチャート: 判断 367">
          <a:extLst>
            <a:ext uri="{FF2B5EF4-FFF2-40B4-BE49-F238E27FC236}">
              <a16:creationId xmlns:a16="http://schemas.microsoft.com/office/drawing/2014/main" id="{00000000-0008-0000-0600-000070010000}"/>
            </a:ext>
          </a:extLst>
        </xdr:cNvPr>
        <xdr:cNvSpPr/>
      </xdr:nvSpPr>
      <xdr:spPr>
        <a:xfrm>
          <a:off x="6921500" y="9770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90833</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672795" y="98634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42171</xdr:rowOff>
    </xdr:from>
    <xdr:to>
      <xdr:col>55</xdr:col>
      <xdr:colOff>50800</xdr:colOff>
      <xdr:row>55</xdr:row>
      <xdr:rowOff>143771</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10426700" y="9471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65048</xdr:rowOff>
    </xdr:from>
    <xdr:ext cx="599010" cy="259045"/>
    <xdr:sp macro="" textlink="">
      <xdr:nvSpPr>
        <xdr:cNvPr id="376" name="普通建設事業費該当値テキスト">
          <a:extLst>
            <a:ext uri="{FF2B5EF4-FFF2-40B4-BE49-F238E27FC236}">
              <a16:creationId xmlns:a16="http://schemas.microsoft.com/office/drawing/2014/main" id="{00000000-0008-0000-0600-000078010000}"/>
            </a:ext>
          </a:extLst>
        </xdr:cNvPr>
        <xdr:cNvSpPr txBox="1"/>
      </xdr:nvSpPr>
      <xdr:spPr>
        <a:xfrm>
          <a:off x="10528300" y="9323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80729</xdr:rowOff>
    </xdr:from>
    <xdr:to>
      <xdr:col>50</xdr:col>
      <xdr:colOff>165100</xdr:colOff>
      <xdr:row>57</xdr:row>
      <xdr:rowOff>10879</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9588500" y="968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27406</xdr:rowOff>
    </xdr:from>
    <xdr:ext cx="599010"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9339795" y="9457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70096</xdr:rowOff>
    </xdr:from>
    <xdr:to>
      <xdr:col>46</xdr:col>
      <xdr:colOff>38100</xdr:colOff>
      <xdr:row>57</xdr:row>
      <xdr:rowOff>246</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8699500" y="9671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16773</xdr:rowOff>
    </xdr:from>
    <xdr:ext cx="599010"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8450795" y="9446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119212</xdr:rowOff>
    </xdr:from>
    <xdr:to>
      <xdr:col>41</xdr:col>
      <xdr:colOff>101600</xdr:colOff>
      <xdr:row>57</xdr:row>
      <xdr:rowOff>49362</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7810500" y="972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65889</xdr:rowOff>
    </xdr:from>
    <xdr:ext cx="599010"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7561795" y="9495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67098</xdr:rowOff>
    </xdr:from>
    <xdr:to>
      <xdr:col>36</xdr:col>
      <xdr:colOff>165100</xdr:colOff>
      <xdr:row>56</xdr:row>
      <xdr:rowOff>168698</xdr:rowOff>
    </xdr:to>
    <xdr:sp macro="" textlink="">
      <xdr:nvSpPr>
        <xdr:cNvPr id="383" name="楕円 382">
          <a:extLst>
            <a:ext uri="{FF2B5EF4-FFF2-40B4-BE49-F238E27FC236}">
              <a16:creationId xmlns:a16="http://schemas.microsoft.com/office/drawing/2014/main" id="{00000000-0008-0000-0600-00007F010000}"/>
            </a:ext>
          </a:extLst>
        </xdr:cNvPr>
        <xdr:cNvSpPr/>
      </xdr:nvSpPr>
      <xdr:spPr>
        <a:xfrm>
          <a:off x="6921500" y="966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13775</xdr:rowOff>
    </xdr:from>
    <xdr:ext cx="599010"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672795" y="9443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9" name="普通建設事業費 （ うち新規整備　）グラフ枠">
          <a:extLst>
            <a:ext uri="{FF2B5EF4-FFF2-40B4-BE49-F238E27FC236}">
              <a16:creationId xmlns:a16="http://schemas.microsoft.com/office/drawing/2014/main" id="{00000000-0008-0000-0600-00009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79818</xdr:rowOff>
    </xdr:from>
    <xdr:to>
      <xdr:col>54</xdr:col>
      <xdr:colOff>189865</xdr:colOff>
      <xdr:row>79</xdr:row>
      <xdr:rowOff>98879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10475595" y="12081318"/>
          <a:ext cx="1270" cy="1562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11" name="普通建設事業費 （ うち新規整備　）最小値テキスト">
          <a:extLst>
            <a:ext uri="{FF2B5EF4-FFF2-40B4-BE49-F238E27FC236}">
              <a16:creationId xmlns:a16="http://schemas.microsoft.com/office/drawing/2014/main" id="{00000000-0008-0000-0600-00009B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26495</xdr:rowOff>
    </xdr:from>
    <xdr:ext cx="599010" cy="259045"/>
    <xdr:sp macro="" textlink="">
      <xdr:nvSpPr>
        <xdr:cNvPr id="413" name="普通建設事業費 （ うち新規整備　）最大値テキスト">
          <a:extLst>
            <a:ext uri="{FF2B5EF4-FFF2-40B4-BE49-F238E27FC236}">
              <a16:creationId xmlns:a16="http://schemas.microsoft.com/office/drawing/2014/main" id="{00000000-0008-0000-0600-00009D010000}"/>
            </a:ext>
          </a:extLst>
        </xdr:cNvPr>
        <xdr:cNvSpPr txBox="1"/>
      </xdr:nvSpPr>
      <xdr:spPr>
        <a:xfrm>
          <a:off x="10528300" y="11856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79818</xdr:rowOff>
    </xdr:from>
    <xdr:to>
      <xdr:col>55</xdr:col>
      <xdr:colOff>88900</xdr:colOff>
      <xdr:row>70</xdr:row>
      <xdr:rowOff>79818</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10388600" y="12081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43993</xdr:rowOff>
    </xdr:from>
    <xdr:to>
      <xdr:col>55</xdr:col>
      <xdr:colOff>0</xdr:colOff>
      <xdr:row>76</xdr:row>
      <xdr:rowOff>97616</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9639300" y="13074193"/>
          <a:ext cx="8382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14803</xdr:rowOff>
    </xdr:from>
    <xdr:ext cx="534377" cy="259045"/>
    <xdr:sp macro="" textlink="">
      <xdr:nvSpPr>
        <xdr:cNvPr id="416" name="普通建設事業費 （ うち新規整備　）平均値テキスト">
          <a:extLst>
            <a:ext uri="{FF2B5EF4-FFF2-40B4-BE49-F238E27FC236}">
              <a16:creationId xmlns:a16="http://schemas.microsoft.com/office/drawing/2014/main" id="{00000000-0008-0000-0600-0000A0010000}"/>
            </a:ext>
          </a:extLst>
        </xdr:cNvPr>
        <xdr:cNvSpPr txBox="1"/>
      </xdr:nvSpPr>
      <xdr:spPr>
        <a:xfrm>
          <a:off x="10528300" y="132164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36376</xdr:rowOff>
    </xdr:from>
    <xdr:to>
      <xdr:col>55</xdr:col>
      <xdr:colOff>50800</xdr:colOff>
      <xdr:row>77</xdr:row>
      <xdr:rowOff>137976</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10426700" y="1323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31474</xdr:rowOff>
    </xdr:from>
    <xdr:to>
      <xdr:col>50</xdr:col>
      <xdr:colOff>114300</xdr:colOff>
      <xdr:row>76</xdr:row>
      <xdr:rowOff>43993</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a:off x="8750300" y="12718774"/>
          <a:ext cx="889000" cy="355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22344</xdr:rowOff>
    </xdr:from>
    <xdr:to>
      <xdr:col>50</xdr:col>
      <xdr:colOff>165100</xdr:colOff>
      <xdr:row>77</xdr:row>
      <xdr:rowOff>123944</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9588500" y="13223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115071</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9372111" y="13316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31474</xdr:rowOff>
    </xdr:from>
    <xdr:to>
      <xdr:col>45</xdr:col>
      <xdr:colOff>177800</xdr:colOff>
      <xdr:row>76</xdr:row>
      <xdr:rowOff>79784</xdr:rowOff>
    </xdr:to>
    <xdr:cxnSp macro="">
      <xdr:nvCxnSpPr>
        <xdr:cNvPr id="421" name="直線コネクタ 420">
          <a:extLst>
            <a:ext uri="{FF2B5EF4-FFF2-40B4-BE49-F238E27FC236}">
              <a16:creationId xmlns:a16="http://schemas.microsoft.com/office/drawing/2014/main" id="{00000000-0008-0000-0600-0000A5010000}"/>
            </a:ext>
          </a:extLst>
        </xdr:cNvPr>
        <xdr:cNvCxnSpPr/>
      </xdr:nvCxnSpPr>
      <xdr:spPr>
        <a:xfrm flipV="1">
          <a:off x="7861300" y="12718774"/>
          <a:ext cx="889000" cy="391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5700</xdr:rowOff>
    </xdr:from>
    <xdr:to>
      <xdr:col>46</xdr:col>
      <xdr:colOff>38100</xdr:colOff>
      <xdr:row>77</xdr:row>
      <xdr:rowOff>107300</xdr:rowOff>
    </xdr:to>
    <xdr:sp macro="" textlink="">
      <xdr:nvSpPr>
        <xdr:cNvPr id="422" name="フローチャート: 判断 421">
          <a:extLst>
            <a:ext uri="{FF2B5EF4-FFF2-40B4-BE49-F238E27FC236}">
              <a16:creationId xmlns:a16="http://schemas.microsoft.com/office/drawing/2014/main" id="{00000000-0008-0000-0600-0000A6010000}"/>
            </a:ext>
          </a:extLst>
        </xdr:cNvPr>
        <xdr:cNvSpPr/>
      </xdr:nvSpPr>
      <xdr:spPr>
        <a:xfrm>
          <a:off x="8699500" y="1320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98427</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483111" y="13300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27032</xdr:rowOff>
    </xdr:from>
    <xdr:to>
      <xdr:col>41</xdr:col>
      <xdr:colOff>50800</xdr:colOff>
      <xdr:row>76</xdr:row>
      <xdr:rowOff>79784</xdr:rowOff>
    </xdr:to>
    <xdr:cxnSp macro="">
      <xdr:nvCxnSpPr>
        <xdr:cNvPr id="424" name="直線コネクタ 423">
          <a:extLst>
            <a:ext uri="{FF2B5EF4-FFF2-40B4-BE49-F238E27FC236}">
              <a16:creationId xmlns:a16="http://schemas.microsoft.com/office/drawing/2014/main" id="{00000000-0008-0000-0600-0000A8010000}"/>
            </a:ext>
          </a:extLst>
        </xdr:cNvPr>
        <xdr:cNvCxnSpPr/>
      </xdr:nvCxnSpPr>
      <xdr:spPr>
        <a:xfrm>
          <a:off x="6972300" y="13057232"/>
          <a:ext cx="889000" cy="52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75107</xdr:rowOff>
    </xdr:from>
    <xdr:to>
      <xdr:col>41</xdr:col>
      <xdr:colOff>101600</xdr:colOff>
      <xdr:row>78</xdr:row>
      <xdr:rowOff>5257</xdr:rowOff>
    </xdr:to>
    <xdr:sp macro="" textlink="">
      <xdr:nvSpPr>
        <xdr:cNvPr id="425" name="フローチャート: 判断 424">
          <a:extLst>
            <a:ext uri="{FF2B5EF4-FFF2-40B4-BE49-F238E27FC236}">
              <a16:creationId xmlns:a16="http://schemas.microsoft.com/office/drawing/2014/main" id="{00000000-0008-0000-0600-0000A9010000}"/>
            </a:ext>
          </a:extLst>
        </xdr:cNvPr>
        <xdr:cNvSpPr/>
      </xdr:nvSpPr>
      <xdr:spPr>
        <a:xfrm>
          <a:off x="7810500" y="1327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167834</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594111" y="13369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104586</xdr:rowOff>
    </xdr:from>
    <xdr:to>
      <xdr:col>36</xdr:col>
      <xdr:colOff>165100</xdr:colOff>
      <xdr:row>78</xdr:row>
      <xdr:rowOff>34736</xdr:rowOff>
    </xdr:to>
    <xdr:sp macro="" textlink="">
      <xdr:nvSpPr>
        <xdr:cNvPr id="427" name="フローチャート: 判断 426">
          <a:extLst>
            <a:ext uri="{FF2B5EF4-FFF2-40B4-BE49-F238E27FC236}">
              <a16:creationId xmlns:a16="http://schemas.microsoft.com/office/drawing/2014/main" id="{00000000-0008-0000-0600-0000AB010000}"/>
            </a:ext>
          </a:extLst>
        </xdr:cNvPr>
        <xdr:cNvSpPr/>
      </xdr:nvSpPr>
      <xdr:spPr>
        <a:xfrm>
          <a:off x="6921500" y="1330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25863</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705111" y="13398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46816</xdr:rowOff>
    </xdr:from>
    <xdr:to>
      <xdr:col>55</xdr:col>
      <xdr:colOff>50800</xdr:colOff>
      <xdr:row>76</xdr:row>
      <xdr:rowOff>148416</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10426700" y="1307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69693</xdr:rowOff>
    </xdr:from>
    <xdr:ext cx="534377" cy="259045"/>
    <xdr:sp macro="" textlink="">
      <xdr:nvSpPr>
        <xdr:cNvPr id="435" name="普通建設事業費 （ うち新規整備　）該当値テキスト">
          <a:extLst>
            <a:ext uri="{FF2B5EF4-FFF2-40B4-BE49-F238E27FC236}">
              <a16:creationId xmlns:a16="http://schemas.microsoft.com/office/drawing/2014/main" id="{00000000-0008-0000-0600-0000B3010000}"/>
            </a:ext>
          </a:extLst>
        </xdr:cNvPr>
        <xdr:cNvSpPr txBox="1"/>
      </xdr:nvSpPr>
      <xdr:spPr>
        <a:xfrm>
          <a:off x="10528300" y="12928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164643</xdr:rowOff>
    </xdr:from>
    <xdr:to>
      <xdr:col>50</xdr:col>
      <xdr:colOff>165100</xdr:colOff>
      <xdr:row>76</xdr:row>
      <xdr:rowOff>94793</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9588500" y="13023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111320</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9372111" y="12798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73</xdr:row>
      <xdr:rowOff>152124</xdr:rowOff>
    </xdr:from>
    <xdr:to>
      <xdr:col>46</xdr:col>
      <xdr:colOff>38100</xdr:colOff>
      <xdr:row>74</xdr:row>
      <xdr:rowOff>82274</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8699500" y="12667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98801</xdr:rowOff>
    </xdr:from>
    <xdr:ext cx="534377"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8483111" y="12443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28984</xdr:rowOff>
    </xdr:from>
    <xdr:to>
      <xdr:col>41</xdr:col>
      <xdr:colOff>101600</xdr:colOff>
      <xdr:row>76</xdr:row>
      <xdr:rowOff>130584</xdr:rowOff>
    </xdr:to>
    <xdr:sp macro="" textlink="">
      <xdr:nvSpPr>
        <xdr:cNvPr id="440" name="楕円 439">
          <a:extLst>
            <a:ext uri="{FF2B5EF4-FFF2-40B4-BE49-F238E27FC236}">
              <a16:creationId xmlns:a16="http://schemas.microsoft.com/office/drawing/2014/main" id="{00000000-0008-0000-0600-0000B8010000}"/>
            </a:ext>
          </a:extLst>
        </xdr:cNvPr>
        <xdr:cNvSpPr/>
      </xdr:nvSpPr>
      <xdr:spPr>
        <a:xfrm>
          <a:off x="7810500" y="13059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147112</xdr:rowOff>
    </xdr:from>
    <xdr:ext cx="534377"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7594111" y="12834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147682</xdr:rowOff>
    </xdr:from>
    <xdr:to>
      <xdr:col>36</xdr:col>
      <xdr:colOff>165100</xdr:colOff>
      <xdr:row>76</xdr:row>
      <xdr:rowOff>77832</xdr:rowOff>
    </xdr:to>
    <xdr:sp macro="" textlink="">
      <xdr:nvSpPr>
        <xdr:cNvPr id="442" name="楕円 441">
          <a:extLst>
            <a:ext uri="{FF2B5EF4-FFF2-40B4-BE49-F238E27FC236}">
              <a16:creationId xmlns:a16="http://schemas.microsoft.com/office/drawing/2014/main" id="{00000000-0008-0000-0600-0000BA010000}"/>
            </a:ext>
          </a:extLst>
        </xdr:cNvPr>
        <xdr:cNvSpPr/>
      </xdr:nvSpPr>
      <xdr:spPr>
        <a:xfrm>
          <a:off x="6921500" y="1300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94360</xdr:rowOff>
    </xdr:from>
    <xdr:ext cx="534377"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705111" y="12781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50" name="正方形/長方形 449">
          <a:extLst>
            <a:ext uri="{FF2B5EF4-FFF2-40B4-BE49-F238E27FC236}">
              <a16:creationId xmlns:a16="http://schemas.microsoft.com/office/drawing/2014/main" id="{00000000-0008-0000-0600-0000C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1" name="正方形/長方形 450">
          <a:extLst>
            <a:ext uri="{FF2B5EF4-FFF2-40B4-BE49-F238E27FC236}">
              <a16:creationId xmlns:a16="http://schemas.microsoft.com/office/drawing/2014/main" id="{00000000-0008-0000-0600-0000C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8" name="普通建設事業費 （ うち更新整備　）グラフ枠">
          <a:extLst>
            <a:ext uri="{FF2B5EF4-FFF2-40B4-BE49-F238E27FC236}">
              <a16:creationId xmlns:a16="http://schemas.microsoft.com/office/drawing/2014/main" id="{00000000-0008-0000-0600-0000D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23113</xdr:rowOff>
    </xdr:from>
    <xdr:to>
      <xdr:col>54</xdr:col>
      <xdr:colOff>189865</xdr:colOff>
      <xdr:row>99</xdr:row>
      <xdr:rowOff>67185</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10475595" y="15625063"/>
          <a:ext cx="1270" cy="1415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71012</xdr:rowOff>
    </xdr:from>
    <xdr:ext cx="469744" cy="259045"/>
    <xdr:sp macro="" textlink="">
      <xdr:nvSpPr>
        <xdr:cNvPr id="470" name="普通建設事業費 （ うち更新整備　）最小値テキスト">
          <a:extLst>
            <a:ext uri="{FF2B5EF4-FFF2-40B4-BE49-F238E27FC236}">
              <a16:creationId xmlns:a16="http://schemas.microsoft.com/office/drawing/2014/main" id="{00000000-0008-0000-0600-0000D6010000}"/>
            </a:ext>
          </a:extLst>
        </xdr:cNvPr>
        <xdr:cNvSpPr txBox="1"/>
      </xdr:nvSpPr>
      <xdr:spPr>
        <a:xfrm>
          <a:off x="10528300" y="17044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67185</xdr:rowOff>
    </xdr:from>
    <xdr:to>
      <xdr:col>55</xdr:col>
      <xdr:colOff>88900</xdr:colOff>
      <xdr:row>99</xdr:row>
      <xdr:rowOff>67185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10388600" y="17040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141240</xdr:rowOff>
    </xdr:from>
    <xdr:ext cx="599010" cy="259045"/>
    <xdr:sp macro="" textlink="">
      <xdr:nvSpPr>
        <xdr:cNvPr id="472" name="普通建設事業費 （ うち更新整備　）最大値テキスト">
          <a:extLst>
            <a:ext uri="{FF2B5EF4-FFF2-40B4-BE49-F238E27FC236}">
              <a16:creationId xmlns:a16="http://schemas.microsoft.com/office/drawing/2014/main" id="{00000000-0008-0000-0600-0000D8010000}"/>
            </a:ext>
          </a:extLst>
        </xdr:cNvPr>
        <xdr:cNvSpPr txBox="1"/>
      </xdr:nvSpPr>
      <xdr:spPr>
        <a:xfrm>
          <a:off x="10528300" y="15400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23113</xdr:rowOff>
    </xdr:from>
    <xdr:to>
      <xdr:col>55</xdr:col>
      <xdr:colOff>88900</xdr:colOff>
      <xdr:row>91</xdr:row>
      <xdr:rowOff>23113</xdr:rowOff>
    </xdr:to>
    <xdr:cxnSp macro="">
      <xdr:nvCxnSpPr>
        <xdr:cNvPr id="473" name="直線コネクタ 472">
          <a:extLst>
            <a:ext uri="{FF2B5EF4-FFF2-40B4-BE49-F238E27FC236}">
              <a16:creationId xmlns:a16="http://schemas.microsoft.com/office/drawing/2014/main" id="{00000000-0008-0000-0600-0000D9010000}"/>
            </a:ext>
          </a:extLst>
        </xdr:cNvPr>
        <xdr:cNvCxnSpPr/>
      </xdr:nvCxnSpPr>
      <xdr:spPr>
        <a:xfrm>
          <a:off x="10388600" y="15625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88680</xdr:rowOff>
    </xdr:from>
    <xdr:to>
      <xdr:col>55</xdr:col>
      <xdr:colOff>0</xdr:colOff>
      <xdr:row>97</xdr:row>
      <xdr:rowOff>134998</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9639300" y="16547880"/>
          <a:ext cx="838200" cy="217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32531</xdr:rowOff>
    </xdr:from>
    <xdr:ext cx="599010" cy="259045"/>
    <xdr:sp macro="" textlink="">
      <xdr:nvSpPr>
        <xdr:cNvPr id="475" name="普通建設事業費 （ うち更新整備　）平均値テキスト">
          <a:extLst>
            <a:ext uri="{FF2B5EF4-FFF2-40B4-BE49-F238E27FC236}">
              <a16:creationId xmlns:a16="http://schemas.microsoft.com/office/drawing/2014/main" id="{00000000-0008-0000-0600-0000DB010000}"/>
            </a:ext>
          </a:extLst>
        </xdr:cNvPr>
        <xdr:cNvSpPr txBox="1"/>
      </xdr:nvSpPr>
      <xdr:spPr>
        <a:xfrm>
          <a:off x="10528300" y="166631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54104</xdr:rowOff>
    </xdr:from>
    <xdr:to>
      <xdr:col>55</xdr:col>
      <xdr:colOff>50800</xdr:colOff>
      <xdr:row>97</xdr:row>
      <xdr:rowOff>155704</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10426700" y="16684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134998</xdr:rowOff>
    </xdr:from>
    <xdr:to>
      <xdr:col>50</xdr:col>
      <xdr:colOff>114300</xdr:colOff>
      <xdr:row>98</xdr:row>
      <xdr:rowOff>64928</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flipV="1">
          <a:off x="8750300" y="16765648"/>
          <a:ext cx="889000" cy="101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140750</xdr:rowOff>
    </xdr:from>
    <xdr:to>
      <xdr:col>50</xdr:col>
      <xdr:colOff>165100</xdr:colOff>
      <xdr:row>98</xdr:row>
      <xdr:rowOff>70900</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9588500" y="1677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62027</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9372111" y="16864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165610</xdr:rowOff>
    </xdr:from>
    <xdr:to>
      <xdr:col>45</xdr:col>
      <xdr:colOff>177800</xdr:colOff>
      <xdr:row>98</xdr:row>
      <xdr:rowOff>64928</xdr:rowOff>
    </xdr:to>
    <xdr:cxnSp macro="">
      <xdr:nvCxnSpPr>
        <xdr:cNvPr id="480" name="直線コネクタ 479">
          <a:extLst>
            <a:ext uri="{FF2B5EF4-FFF2-40B4-BE49-F238E27FC236}">
              <a16:creationId xmlns:a16="http://schemas.microsoft.com/office/drawing/2014/main" id="{00000000-0008-0000-0600-0000E0010000}"/>
            </a:ext>
          </a:extLst>
        </xdr:cNvPr>
        <xdr:cNvCxnSpPr/>
      </xdr:nvCxnSpPr>
      <xdr:spPr>
        <a:xfrm>
          <a:off x="7861300" y="16796260"/>
          <a:ext cx="889000" cy="70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170647</xdr:rowOff>
    </xdr:from>
    <xdr:to>
      <xdr:col>46</xdr:col>
      <xdr:colOff>38100</xdr:colOff>
      <xdr:row>98</xdr:row>
      <xdr:rowOff>100797</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8699500" y="16801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117324</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483111" y="16576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161685</xdr:rowOff>
    </xdr:from>
    <xdr:to>
      <xdr:col>41</xdr:col>
      <xdr:colOff>50800</xdr:colOff>
      <xdr:row>97</xdr:row>
      <xdr:rowOff>165610</xdr:rowOff>
    </xdr:to>
    <xdr:cxnSp macro="">
      <xdr:nvCxnSpPr>
        <xdr:cNvPr id="483" name="直線コネクタ 482">
          <a:extLst>
            <a:ext uri="{FF2B5EF4-FFF2-40B4-BE49-F238E27FC236}">
              <a16:creationId xmlns:a16="http://schemas.microsoft.com/office/drawing/2014/main" id="{00000000-0008-0000-0600-0000E3010000}"/>
            </a:ext>
          </a:extLst>
        </xdr:cNvPr>
        <xdr:cNvCxnSpPr/>
      </xdr:nvCxnSpPr>
      <xdr:spPr>
        <a:xfrm>
          <a:off x="6972300" y="16792335"/>
          <a:ext cx="889000" cy="3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8331</xdr:rowOff>
    </xdr:from>
    <xdr:to>
      <xdr:col>41</xdr:col>
      <xdr:colOff>101600</xdr:colOff>
      <xdr:row>98</xdr:row>
      <xdr:rowOff>109931</xdr:rowOff>
    </xdr:to>
    <xdr:sp macro="" textlink="">
      <xdr:nvSpPr>
        <xdr:cNvPr id="484" name="フローチャート: 判断 483">
          <a:extLst>
            <a:ext uri="{FF2B5EF4-FFF2-40B4-BE49-F238E27FC236}">
              <a16:creationId xmlns:a16="http://schemas.microsoft.com/office/drawing/2014/main" id="{00000000-0008-0000-0600-0000E4010000}"/>
            </a:ext>
          </a:extLst>
        </xdr:cNvPr>
        <xdr:cNvSpPr/>
      </xdr:nvSpPr>
      <xdr:spPr>
        <a:xfrm>
          <a:off x="7810500" y="1681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101058</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903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154591</xdr:rowOff>
    </xdr:from>
    <xdr:to>
      <xdr:col>36</xdr:col>
      <xdr:colOff>165100</xdr:colOff>
      <xdr:row>98</xdr:row>
      <xdr:rowOff>84741</xdr:rowOff>
    </xdr:to>
    <xdr:sp macro="" textlink="">
      <xdr:nvSpPr>
        <xdr:cNvPr id="486" name="フローチャート: 判断 485">
          <a:extLst>
            <a:ext uri="{FF2B5EF4-FFF2-40B4-BE49-F238E27FC236}">
              <a16:creationId xmlns:a16="http://schemas.microsoft.com/office/drawing/2014/main" id="{00000000-0008-0000-0600-0000E6010000}"/>
            </a:ext>
          </a:extLst>
        </xdr:cNvPr>
        <xdr:cNvSpPr/>
      </xdr:nvSpPr>
      <xdr:spPr>
        <a:xfrm>
          <a:off x="6921500" y="16785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75868</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877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37880</xdr:rowOff>
    </xdr:from>
    <xdr:to>
      <xdr:col>55</xdr:col>
      <xdr:colOff>50800</xdr:colOff>
      <xdr:row>96</xdr:row>
      <xdr:rowOff>139480</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10426700" y="1649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60757</xdr:rowOff>
    </xdr:from>
    <xdr:ext cx="599010" cy="259045"/>
    <xdr:sp macro="" textlink="">
      <xdr:nvSpPr>
        <xdr:cNvPr id="494" name="普通建設事業費 （ うち更新整備　）該当値テキスト">
          <a:extLst>
            <a:ext uri="{FF2B5EF4-FFF2-40B4-BE49-F238E27FC236}">
              <a16:creationId xmlns:a16="http://schemas.microsoft.com/office/drawing/2014/main" id="{00000000-0008-0000-0600-0000EE010000}"/>
            </a:ext>
          </a:extLst>
        </xdr:cNvPr>
        <xdr:cNvSpPr txBox="1"/>
      </xdr:nvSpPr>
      <xdr:spPr>
        <a:xfrm>
          <a:off x="10528300" y="16348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84198</xdr:rowOff>
    </xdr:from>
    <xdr:to>
      <xdr:col>50</xdr:col>
      <xdr:colOff>165100</xdr:colOff>
      <xdr:row>98</xdr:row>
      <xdr:rowOff>14348</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9588500" y="16714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30875</xdr:rowOff>
    </xdr:from>
    <xdr:ext cx="534377"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9372111" y="16490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14128</xdr:rowOff>
    </xdr:from>
    <xdr:to>
      <xdr:col>46</xdr:col>
      <xdr:colOff>38100</xdr:colOff>
      <xdr:row>98</xdr:row>
      <xdr:rowOff>115728</xdr:rowOff>
    </xdr:to>
    <xdr:sp macro="" textlink="">
      <xdr:nvSpPr>
        <xdr:cNvPr id="497" name="楕円 496">
          <a:extLst>
            <a:ext uri="{FF2B5EF4-FFF2-40B4-BE49-F238E27FC236}">
              <a16:creationId xmlns:a16="http://schemas.microsoft.com/office/drawing/2014/main" id="{00000000-0008-0000-0600-0000F1010000}"/>
            </a:ext>
          </a:extLst>
        </xdr:cNvPr>
        <xdr:cNvSpPr/>
      </xdr:nvSpPr>
      <xdr:spPr>
        <a:xfrm>
          <a:off x="8699500" y="1681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106855</xdr:rowOff>
    </xdr:from>
    <xdr:ext cx="534377"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8483111" y="16908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114810</xdr:rowOff>
    </xdr:from>
    <xdr:to>
      <xdr:col>41</xdr:col>
      <xdr:colOff>101600</xdr:colOff>
      <xdr:row>98</xdr:row>
      <xdr:rowOff>44960</xdr:rowOff>
    </xdr:to>
    <xdr:sp macro="" textlink="">
      <xdr:nvSpPr>
        <xdr:cNvPr id="499" name="楕円 498">
          <a:extLst>
            <a:ext uri="{FF2B5EF4-FFF2-40B4-BE49-F238E27FC236}">
              <a16:creationId xmlns:a16="http://schemas.microsoft.com/office/drawing/2014/main" id="{00000000-0008-0000-0600-0000F3010000}"/>
            </a:ext>
          </a:extLst>
        </xdr:cNvPr>
        <xdr:cNvSpPr/>
      </xdr:nvSpPr>
      <xdr:spPr>
        <a:xfrm>
          <a:off x="7810500" y="1674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61487</xdr:rowOff>
    </xdr:from>
    <xdr:ext cx="534377"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7594111" y="16520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110885</xdr:rowOff>
    </xdr:from>
    <xdr:to>
      <xdr:col>36</xdr:col>
      <xdr:colOff>165100</xdr:colOff>
      <xdr:row>98</xdr:row>
      <xdr:rowOff>41035</xdr:rowOff>
    </xdr:to>
    <xdr:sp macro="" textlink="">
      <xdr:nvSpPr>
        <xdr:cNvPr id="501" name="楕円 500">
          <a:extLst>
            <a:ext uri="{FF2B5EF4-FFF2-40B4-BE49-F238E27FC236}">
              <a16:creationId xmlns:a16="http://schemas.microsoft.com/office/drawing/2014/main" id="{00000000-0008-0000-0600-0000F5010000}"/>
            </a:ext>
          </a:extLst>
        </xdr:cNvPr>
        <xdr:cNvSpPr/>
      </xdr:nvSpPr>
      <xdr:spPr>
        <a:xfrm>
          <a:off x="6921500" y="16741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57562</xdr:rowOff>
    </xdr:from>
    <xdr:ext cx="534377"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6705111" y="16516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8" name="正方形/長方形 507">
          <a:extLst>
            <a:ext uri="{FF2B5EF4-FFF2-40B4-BE49-F238E27FC236}">
              <a16:creationId xmlns:a16="http://schemas.microsoft.com/office/drawing/2014/main" id="{00000000-0008-0000-0600-0000F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9" name="正方形/長方形 508">
          <a:extLst>
            <a:ext uri="{FF2B5EF4-FFF2-40B4-BE49-F238E27FC236}">
              <a16:creationId xmlns:a16="http://schemas.microsoft.com/office/drawing/2014/main" id="{00000000-0008-0000-0600-0000F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10" name="正方形/長方形 509">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7" name="災害復旧事業費グラフ枠">
          <a:extLst>
            <a:ext uri="{FF2B5EF4-FFF2-40B4-BE49-F238E27FC236}">
              <a16:creationId xmlns:a16="http://schemas.microsoft.com/office/drawing/2014/main" id="{00000000-0008-0000-0600-00000F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9681</xdr:rowOff>
    </xdr:from>
    <xdr:to>
      <xdr:col>85</xdr:col>
      <xdr:colOff>126364</xdr:colOff>
      <xdr:row>39</xdr:row>
      <xdr:rowOff>98878</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flipV="1">
          <a:off x="16317595" y="5324631"/>
          <a:ext cx="1269" cy="14607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9" name="災害復旧事業費最小値テキスト">
          <a:extLst>
            <a:ext uri="{FF2B5EF4-FFF2-40B4-BE49-F238E27FC236}">
              <a16:creationId xmlns:a16="http://schemas.microsoft.com/office/drawing/2014/main" id="{00000000-0008-0000-0600-000011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127808</xdr:rowOff>
    </xdr:from>
    <xdr:ext cx="599010" cy="259045"/>
    <xdr:sp macro="" textlink="">
      <xdr:nvSpPr>
        <xdr:cNvPr id="531" name="災害復旧事業費最大値テキスト">
          <a:extLst>
            <a:ext uri="{FF2B5EF4-FFF2-40B4-BE49-F238E27FC236}">
              <a16:creationId xmlns:a16="http://schemas.microsoft.com/office/drawing/2014/main" id="{00000000-0008-0000-0600-000013020000}"/>
            </a:ext>
          </a:extLst>
        </xdr:cNvPr>
        <xdr:cNvSpPr txBox="1"/>
      </xdr:nvSpPr>
      <xdr:spPr>
        <a:xfrm>
          <a:off x="16370300" y="5099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9681</xdr:rowOff>
    </xdr:from>
    <xdr:to>
      <xdr:col>86</xdr:col>
      <xdr:colOff>25400</xdr:colOff>
      <xdr:row>31</xdr:row>
      <xdr:rowOff>9681</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a:off x="16230600" y="5324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70390</xdr:rowOff>
    </xdr:from>
    <xdr:to>
      <xdr:col>85</xdr:col>
      <xdr:colOff>127000</xdr:colOff>
      <xdr:row>38</xdr:row>
      <xdr:rowOff>148822</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5481300" y="6585490"/>
          <a:ext cx="838200" cy="78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89142</xdr:rowOff>
    </xdr:from>
    <xdr:ext cx="469744" cy="259045"/>
    <xdr:sp macro="" textlink="">
      <xdr:nvSpPr>
        <xdr:cNvPr id="534" name="災害復旧事業費平均値テキスト">
          <a:extLst>
            <a:ext uri="{FF2B5EF4-FFF2-40B4-BE49-F238E27FC236}">
              <a16:creationId xmlns:a16="http://schemas.microsoft.com/office/drawing/2014/main" id="{00000000-0008-0000-0600-000016020000}"/>
            </a:ext>
          </a:extLst>
        </xdr:cNvPr>
        <xdr:cNvSpPr txBox="1"/>
      </xdr:nvSpPr>
      <xdr:spPr>
        <a:xfrm>
          <a:off x="16370300" y="66042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110715</xdr:rowOff>
    </xdr:from>
    <xdr:to>
      <xdr:col>85</xdr:col>
      <xdr:colOff>177800</xdr:colOff>
      <xdr:row>39</xdr:row>
      <xdr:rowOff>40865</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6268700" y="662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70390</xdr:rowOff>
    </xdr:from>
    <xdr:to>
      <xdr:col>81</xdr:col>
      <xdr:colOff>50800</xdr:colOff>
      <xdr:row>39</xdr:row>
      <xdr:rowOff>25433</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flipV="1">
          <a:off x="14592300" y="6585490"/>
          <a:ext cx="889000" cy="126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93091</xdr:rowOff>
    </xdr:from>
    <xdr:to>
      <xdr:col>81</xdr:col>
      <xdr:colOff>101600</xdr:colOff>
      <xdr:row>39</xdr:row>
      <xdr:rowOff>23241</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5430500" y="6608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14368</xdr:rowOff>
    </xdr:from>
    <xdr:ext cx="534377"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14111" y="6700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25433</xdr:rowOff>
    </xdr:from>
    <xdr:to>
      <xdr:col>76</xdr:col>
      <xdr:colOff>114300</xdr:colOff>
      <xdr:row>39</xdr:row>
      <xdr:rowOff>67190</xdr:rowOff>
    </xdr:to>
    <xdr:cxnSp macro="">
      <xdr:nvCxnSpPr>
        <xdr:cNvPr id="539" name="直線コネクタ 538">
          <a:extLst>
            <a:ext uri="{FF2B5EF4-FFF2-40B4-BE49-F238E27FC236}">
              <a16:creationId xmlns:a16="http://schemas.microsoft.com/office/drawing/2014/main" id="{00000000-0008-0000-0600-00001B020000}"/>
            </a:ext>
          </a:extLst>
        </xdr:cNvPr>
        <xdr:cNvCxnSpPr/>
      </xdr:nvCxnSpPr>
      <xdr:spPr>
        <a:xfrm flipV="1">
          <a:off x="13703300" y="6711983"/>
          <a:ext cx="889000" cy="4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89988</xdr:rowOff>
    </xdr:from>
    <xdr:to>
      <xdr:col>76</xdr:col>
      <xdr:colOff>165100</xdr:colOff>
      <xdr:row>39</xdr:row>
      <xdr:rowOff>20138</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4541500" y="6605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36666</xdr:rowOff>
    </xdr:from>
    <xdr:ext cx="534377"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4325111" y="6380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124863</xdr:rowOff>
    </xdr:from>
    <xdr:to>
      <xdr:col>71</xdr:col>
      <xdr:colOff>177800</xdr:colOff>
      <xdr:row>39</xdr:row>
      <xdr:rowOff>67190</xdr:rowOff>
    </xdr:to>
    <xdr:cxnSp macro="">
      <xdr:nvCxnSpPr>
        <xdr:cNvPr id="542" name="直線コネクタ 541">
          <a:extLst>
            <a:ext uri="{FF2B5EF4-FFF2-40B4-BE49-F238E27FC236}">
              <a16:creationId xmlns:a16="http://schemas.microsoft.com/office/drawing/2014/main" id="{00000000-0008-0000-0600-00001E020000}"/>
            </a:ext>
          </a:extLst>
        </xdr:cNvPr>
        <xdr:cNvCxnSpPr/>
      </xdr:nvCxnSpPr>
      <xdr:spPr>
        <a:xfrm>
          <a:off x="12814300" y="6639963"/>
          <a:ext cx="889000" cy="113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76991</xdr:rowOff>
    </xdr:from>
    <xdr:to>
      <xdr:col>72</xdr:col>
      <xdr:colOff>38100</xdr:colOff>
      <xdr:row>39</xdr:row>
      <xdr:rowOff>7141</xdr:rowOff>
    </xdr:to>
    <xdr:sp macro="" textlink="">
      <xdr:nvSpPr>
        <xdr:cNvPr id="543" name="フローチャート: 判断 542">
          <a:extLst>
            <a:ext uri="{FF2B5EF4-FFF2-40B4-BE49-F238E27FC236}">
              <a16:creationId xmlns:a16="http://schemas.microsoft.com/office/drawing/2014/main" id="{00000000-0008-0000-0600-00001F020000}"/>
            </a:ext>
          </a:extLst>
        </xdr:cNvPr>
        <xdr:cNvSpPr/>
      </xdr:nvSpPr>
      <xdr:spPr>
        <a:xfrm>
          <a:off x="13652500" y="6592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23668</xdr:rowOff>
    </xdr:from>
    <xdr:ext cx="534377"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36111" y="6367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68250</xdr:rowOff>
    </xdr:from>
    <xdr:to>
      <xdr:col>67</xdr:col>
      <xdr:colOff>101600</xdr:colOff>
      <xdr:row>38</xdr:row>
      <xdr:rowOff>169850</xdr:rowOff>
    </xdr:to>
    <xdr:sp macro="" textlink="">
      <xdr:nvSpPr>
        <xdr:cNvPr id="545" name="フローチャート: 判断 544">
          <a:extLst>
            <a:ext uri="{FF2B5EF4-FFF2-40B4-BE49-F238E27FC236}">
              <a16:creationId xmlns:a16="http://schemas.microsoft.com/office/drawing/2014/main" id="{00000000-0008-0000-0600-000021020000}"/>
            </a:ext>
          </a:extLst>
        </xdr:cNvPr>
        <xdr:cNvSpPr/>
      </xdr:nvSpPr>
      <xdr:spPr>
        <a:xfrm>
          <a:off x="12763500" y="65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14927</xdr:rowOff>
    </xdr:from>
    <xdr:ext cx="534377"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47111" y="6358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98022</xdr:rowOff>
    </xdr:from>
    <xdr:to>
      <xdr:col>85</xdr:col>
      <xdr:colOff>177800</xdr:colOff>
      <xdr:row>39</xdr:row>
      <xdr:rowOff>28172</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6268700" y="6613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57399</xdr:rowOff>
    </xdr:from>
    <xdr:ext cx="534377" cy="259045"/>
    <xdr:sp macro="" textlink="">
      <xdr:nvSpPr>
        <xdr:cNvPr id="553" name="災害復旧事業費該当値テキスト">
          <a:extLst>
            <a:ext uri="{FF2B5EF4-FFF2-40B4-BE49-F238E27FC236}">
              <a16:creationId xmlns:a16="http://schemas.microsoft.com/office/drawing/2014/main" id="{00000000-0008-0000-0600-000029020000}"/>
            </a:ext>
          </a:extLst>
        </xdr:cNvPr>
        <xdr:cNvSpPr txBox="1"/>
      </xdr:nvSpPr>
      <xdr:spPr>
        <a:xfrm>
          <a:off x="16370300" y="6401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19590</xdr:rowOff>
    </xdr:from>
    <xdr:to>
      <xdr:col>81</xdr:col>
      <xdr:colOff>101600</xdr:colOff>
      <xdr:row>38</xdr:row>
      <xdr:rowOff>121190</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5430500" y="653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137718</xdr:rowOff>
    </xdr:from>
    <xdr:ext cx="534377" cy="259045"/>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5214111" y="6309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146083</xdr:rowOff>
    </xdr:from>
    <xdr:to>
      <xdr:col>76</xdr:col>
      <xdr:colOff>165100</xdr:colOff>
      <xdr:row>39</xdr:row>
      <xdr:rowOff>76233</xdr:rowOff>
    </xdr:to>
    <xdr:sp macro="" textlink="">
      <xdr:nvSpPr>
        <xdr:cNvPr id="556" name="楕円 555">
          <a:extLst>
            <a:ext uri="{FF2B5EF4-FFF2-40B4-BE49-F238E27FC236}">
              <a16:creationId xmlns:a16="http://schemas.microsoft.com/office/drawing/2014/main" id="{00000000-0008-0000-0600-00002C020000}"/>
            </a:ext>
          </a:extLst>
        </xdr:cNvPr>
        <xdr:cNvSpPr/>
      </xdr:nvSpPr>
      <xdr:spPr>
        <a:xfrm>
          <a:off x="14541500" y="6661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67360</xdr:rowOff>
    </xdr:from>
    <xdr:ext cx="469744" cy="259045"/>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4357428" y="6753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16390</xdr:rowOff>
    </xdr:from>
    <xdr:to>
      <xdr:col>72</xdr:col>
      <xdr:colOff>38100</xdr:colOff>
      <xdr:row>39</xdr:row>
      <xdr:rowOff>117990</xdr:rowOff>
    </xdr:to>
    <xdr:sp macro="" textlink="">
      <xdr:nvSpPr>
        <xdr:cNvPr id="558" name="楕円 557">
          <a:extLst>
            <a:ext uri="{FF2B5EF4-FFF2-40B4-BE49-F238E27FC236}">
              <a16:creationId xmlns:a16="http://schemas.microsoft.com/office/drawing/2014/main" id="{00000000-0008-0000-0600-00002E020000}"/>
            </a:ext>
          </a:extLst>
        </xdr:cNvPr>
        <xdr:cNvSpPr/>
      </xdr:nvSpPr>
      <xdr:spPr>
        <a:xfrm>
          <a:off x="13652500" y="6702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109117</xdr:rowOff>
    </xdr:from>
    <xdr:ext cx="469744"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3468428" y="6795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74063</xdr:rowOff>
    </xdr:from>
    <xdr:to>
      <xdr:col>67</xdr:col>
      <xdr:colOff>101600</xdr:colOff>
      <xdr:row>39</xdr:row>
      <xdr:rowOff>4213</xdr:rowOff>
    </xdr:to>
    <xdr:sp macro="" textlink="">
      <xdr:nvSpPr>
        <xdr:cNvPr id="560" name="楕円 559">
          <a:extLst>
            <a:ext uri="{FF2B5EF4-FFF2-40B4-BE49-F238E27FC236}">
              <a16:creationId xmlns:a16="http://schemas.microsoft.com/office/drawing/2014/main" id="{00000000-0008-0000-0600-000030020000}"/>
            </a:ext>
          </a:extLst>
        </xdr:cNvPr>
        <xdr:cNvSpPr/>
      </xdr:nvSpPr>
      <xdr:spPr>
        <a:xfrm>
          <a:off x="12763500" y="6589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166790</xdr:rowOff>
    </xdr:from>
    <xdr:ext cx="534377"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547111" y="6681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5" name="正方形/長方形 564">
          <a:extLst>
            <a:ext uri="{FF2B5EF4-FFF2-40B4-BE49-F238E27FC236}">
              <a16:creationId xmlns:a16="http://schemas.microsoft.com/office/drawing/2014/main" id="{00000000-0008-0000-0600-00003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6" name="正方形/長方形 565">
          <a:extLst>
            <a:ext uri="{FF2B5EF4-FFF2-40B4-BE49-F238E27FC236}">
              <a16:creationId xmlns:a16="http://schemas.microsoft.com/office/drawing/2014/main" id="{00000000-0008-0000-0600-00003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7" name="正方形/長方形 566">
          <a:extLst>
            <a:ext uri="{FF2B5EF4-FFF2-40B4-BE49-F238E27FC236}">
              <a16:creationId xmlns:a16="http://schemas.microsoft.com/office/drawing/2014/main" id="{00000000-0008-0000-0600-00003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8" name="正方形/長方形 567">
          <a:extLst>
            <a:ext uri="{FF2B5EF4-FFF2-40B4-BE49-F238E27FC236}">
              <a16:creationId xmlns:a16="http://schemas.microsoft.com/office/drawing/2014/main" id="{00000000-0008-0000-0600-00003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9" name="正方形/長方形 568">
          <a:extLst>
            <a:ext uri="{FF2B5EF4-FFF2-40B4-BE49-F238E27FC236}">
              <a16:creationId xmlns:a16="http://schemas.microsoft.com/office/drawing/2014/main" id="{00000000-0008-0000-0600-00003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失業対策事業費グラフ枠">
          <a:extLst>
            <a:ext uri="{FF2B5EF4-FFF2-40B4-BE49-F238E27FC236}">
              <a16:creationId xmlns:a16="http://schemas.microsoft.com/office/drawing/2014/main" id="{00000000-0008-0000-0600-00004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8" name="失業対策事業費最小値テキスト">
          <a:extLst>
            <a:ext uri="{FF2B5EF4-FFF2-40B4-BE49-F238E27FC236}">
              <a16:creationId xmlns:a16="http://schemas.microsoft.com/office/drawing/2014/main" id="{00000000-0008-0000-0600-000042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80" name="失業対策事業費最大値テキスト">
          <a:extLst>
            <a:ext uri="{FF2B5EF4-FFF2-40B4-BE49-F238E27FC236}">
              <a16:creationId xmlns:a16="http://schemas.microsoft.com/office/drawing/2014/main" id="{00000000-0008-0000-0600-000044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83" name="失業対策事業費平均値テキスト">
          <a:extLst>
            <a:ext uri="{FF2B5EF4-FFF2-40B4-BE49-F238E27FC236}">
              <a16:creationId xmlns:a16="http://schemas.microsoft.com/office/drawing/2014/main" id="{00000000-0008-0000-0600-000047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8" name="直線コネクタ 587">
          <a:extLst>
            <a:ext uri="{FF2B5EF4-FFF2-40B4-BE49-F238E27FC236}">
              <a16:creationId xmlns:a16="http://schemas.microsoft.com/office/drawing/2014/main" id="{00000000-0008-0000-0600-00004C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91" name="直線コネクタ 590">
          <a:extLst>
            <a:ext uri="{FF2B5EF4-FFF2-40B4-BE49-F238E27FC236}">
              <a16:creationId xmlns:a16="http://schemas.microsoft.com/office/drawing/2014/main" id="{00000000-0008-0000-0600-00004F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92" name="フローチャート: 判断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フローチャート: 判断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602" name="失業対策事業費該当値テキスト">
          <a:extLst>
            <a:ext uri="{FF2B5EF4-FFF2-40B4-BE49-F238E27FC236}">
              <a16:creationId xmlns:a16="http://schemas.microsoft.com/office/drawing/2014/main" id="{00000000-0008-0000-0600-00005A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5" name="楕円 604">
          <a:extLst>
            <a:ext uri="{FF2B5EF4-FFF2-40B4-BE49-F238E27FC236}">
              <a16:creationId xmlns:a16="http://schemas.microsoft.com/office/drawing/2014/main" id="{00000000-0008-0000-0600-00005D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7" name="楕円 606">
          <a:extLst>
            <a:ext uri="{FF2B5EF4-FFF2-40B4-BE49-F238E27FC236}">
              <a16:creationId xmlns:a16="http://schemas.microsoft.com/office/drawing/2014/main" id="{00000000-0008-0000-0600-00005F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9" name="楕円 608">
          <a:extLst>
            <a:ext uri="{FF2B5EF4-FFF2-40B4-BE49-F238E27FC236}">
              <a16:creationId xmlns:a16="http://schemas.microsoft.com/office/drawing/2014/main" id="{00000000-0008-0000-0600-000061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600-00006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600-00006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600-00006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600-00006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a:extLst>
            <a:ext uri="{FF2B5EF4-FFF2-40B4-BE49-F238E27FC236}">
              <a16:creationId xmlns:a16="http://schemas.microsoft.com/office/drawing/2014/main" id="{00000000-0008-0000-0600-00006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公債費グラフ枠">
          <a:extLst>
            <a:ext uri="{FF2B5EF4-FFF2-40B4-BE49-F238E27FC236}">
              <a16:creationId xmlns:a16="http://schemas.microsoft.com/office/drawing/2014/main" id="{00000000-0008-0000-06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158380</xdr:rowOff>
    </xdr:from>
    <xdr:to>
      <xdr:col>85</xdr:col>
      <xdr:colOff>126364</xdr:colOff>
      <xdr:row>79</xdr:row>
      <xdr:rowOff>158141</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6317595" y="12159880"/>
          <a:ext cx="1269" cy="15428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161968</xdr:rowOff>
    </xdr:from>
    <xdr:ext cx="534377" cy="259045"/>
    <xdr:sp macro="" textlink="">
      <xdr:nvSpPr>
        <xdr:cNvPr id="638" name="公債費最小値テキスト">
          <a:extLst>
            <a:ext uri="{FF2B5EF4-FFF2-40B4-BE49-F238E27FC236}">
              <a16:creationId xmlns:a16="http://schemas.microsoft.com/office/drawing/2014/main" id="{00000000-0008-0000-0600-00007E020000}"/>
            </a:ext>
          </a:extLst>
        </xdr:cNvPr>
        <xdr:cNvSpPr txBox="1"/>
      </xdr:nvSpPr>
      <xdr:spPr>
        <a:xfrm>
          <a:off x="16370300" y="13706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158141</xdr:rowOff>
    </xdr:from>
    <xdr:to>
      <xdr:col>86</xdr:col>
      <xdr:colOff>25400</xdr:colOff>
      <xdr:row>79</xdr:row>
      <xdr:rowOff>158141</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a:off x="16230600" y="13702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105057</xdr:rowOff>
    </xdr:from>
    <xdr:ext cx="599010" cy="259045"/>
    <xdr:sp macro="" textlink="">
      <xdr:nvSpPr>
        <xdr:cNvPr id="640" name="公債費最大値テキスト">
          <a:extLst>
            <a:ext uri="{FF2B5EF4-FFF2-40B4-BE49-F238E27FC236}">
              <a16:creationId xmlns:a16="http://schemas.microsoft.com/office/drawing/2014/main" id="{00000000-0008-0000-0600-000080020000}"/>
            </a:ext>
          </a:extLst>
        </xdr:cNvPr>
        <xdr:cNvSpPr txBox="1"/>
      </xdr:nvSpPr>
      <xdr:spPr>
        <a:xfrm>
          <a:off x="16370300" y="11935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158380</xdr:rowOff>
    </xdr:from>
    <xdr:to>
      <xdr:col>86</xdr:col>
      <xdr:colOff>25400</xdr:colOff>
      <xdr:row>70</xdr:row>
      <xdr:rowOff>158380</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a:off x="16230600" y="12159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26326</xdr:rowOff>
    </xdr:from>
    <xdr:to>
      <xdr:col>85</xdr:col>
      <xdr:colOff>127000</xdr:colOff>
      <xdr:row>73</xdr:row>
      <xdr:rowOff>45158</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a:off x="15481300" y="12542176"/>
          <a:ext cx="838200" cy="18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120209</xdr:rowOff>
    </xdr:from>
    <xdr:ext cx="534377" cy="259045"/>
    <xdr:sp macro="" textlink="">
      <xdr:nvSpPr>
        <xdr:cNvPr id="643" name="公債費平均値テキスト">
          <a:extLst>
            <a:ext uri="{FF2B5EF4-FFF2-40B4-BE49-F238E27FC236}">
              <a16:creationId xmlns:a16="http://schemas.microsoft.com/office/drawing/2014/main" id="{00000000-0008-0000-0600-000083020000}"/>
            </a:ext>
          </a:extLst>
        </xdr:cNvPr>
        <xdr:cNvSpPr txBox="1"/>
      </xdr:nvSpPr>
      <xdr:spPr>
        <a:xfrm>
          <a:off x="16370300" y="129789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141783</xdr:rowOff>
    </xdr:from>
    <xdr:to>
      <xdr:col>85</xdr:col>
      <xdr:colOff>177800</xdr:colOff>
      <xdr:row>76</xdr:row>
      <xdr:rowOff>71934</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6268700" y="1300053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26326</xdr:rowOff>
    </xdr:from>
    <xdr:to>
      <xdr:col>81</xdr:col>
      <xdr:colOff>50800</xdr:colOff>
      <xdr:row>73</xdr:row>
      <xdr:rowOff>131470</xdr:rowOff>
    </xdr:to>
    <xdr:cxnSp macro="">
      <xdr:nvCxnSpPr>
        <xdr:cNvPr id="645" name="直線コネクタ 644">
          <a:extLst>
            <a:ext uri="{FF2B5EF4-FFF2-40B4-BE49-F238E27FC236}">
              <a16:creationId xmlns:a16="http://schemas.microsoft.com/office/drawing/2014/main" id="{00000000-0008-0000-0600-000085020000}"/>
            </a:ext>
          </a:extLst>
        </xdr:cNvPr>
        <xdr:cNvCxnSpPr/>
      </xdr:nvCxnSpPr>
      <xdr:spPr>
        <a:xfrm flipV="1">
          <a:off x="14592300" y="12542176"/>
          <a:ext cx="889000" cy="105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140956</xdr:rowOff>
    </xdr:from>
    <xdr:to>
      <xdr:col>81</xdr:col>
      <xdr:colOff>101600</xdr:colOff>
      <xdr:row>76</xdr:row>
      <xdr:rowOff>71106</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5430500" y="12999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62233</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14111" y="13092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131470</xdr:rowOff>
    </xdr:from>
    <xdr:to>
      <xdr:col>76</xdr:col>
      <xdr:colOff>114300</xdr:colOff>
      <xdr:row>74</xdr:row>
      <xdr:rowOff>14612</xdr:rowOff>
    </xdr:to>
    <xdr:cxnSp macro="">
      <xdr:nvCxnSpPr>
        <xdr:cNvPr id="648" name="直線コネクタ 647">
          <a:extLst>
            <a:ext uri="{FF2B5EF4-FFF2-40B4-BE49-F238E27FC236}">
              <a16:creationId xmlns:a16="http://schemas.microsoft.com/office/drawing/2014/main" id="{00000000-0008-0000-0600-000088020000}"/>
            </a:ext>
          </a:extLst>
        </xdr:cNvPr>
        <xdr:cNvCxnSpPr/>
      </xdr:nvCxnSpPr>
      <xdr:spPr>
        <a:xfrm flipV="1">
          <a:off x="13703300" y="12647320"/>
          <a:ext cx="889000" cy="5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144809</xdr:rowOff>
    </xdr:from>
    <xdr:to>
      <xdr:col>76</xdr:col>
      <xdr:colOff>165100</xdr:colOff>
      <xdr:row>76</xdr:row>
      <xdr:rowOff>74960</xdr:rowOff>
    </xdr:to>
    <xdr:sp macro="" textlink="">
      <xdr:nvSpPr>
        <xdr:cNvPr id="649" name="フローチャート: 判断 648">
          <a:extLst>
            <a:ext uri="{FF2B5EF4-FFF2-40B4-BE49-F238E27FC236}">
              <a16:creationId xmlns:a16="http://schemas.microsoft.com/office/drawing/2014/main" id="{00000000-0008-0000-0600-000089020000}"/>
            </a:ext>
          </a:extLst>
        </xdr:cNvPr>
        <xdr:cNvSpPr/>
      </xdr:nvSpPr>
      <xdr:spPr>
        <a:xfrm>
          <a:off x="14541500" y="1300355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66087</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325111" y="13096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14612</xdr:rowOff>
    </xdr:from>
    <xdr:to>
      <xdr:col>71</xdr:col>
      <xdr:colOff>177800</xdr:colOff>
      <xdr:row>74</xdr:row>
      <xdr:rowOff>159164</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flipV="1">
          <a:off x="12814300" y="12701912"/>
          <a:ext cx="889000" cy="144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155673</xdr:rowOff>
    </xdr:from>
    <xdr:to>
      <xdr:col>72</xdr:col>
      <xdr:colOff>38100</xdr:colOff>
      <xdr:row>76</xdr:row>
      <xdr:rowOff>85823</xdr:rowOff>
    </xdr:to>
    <xdr:sp macro="" textlink="">
      <xdr:nvSpPr>
        <xdr:cNvPr id="652" name="フローチャート: 判断 651">
          <a:extLst>
            <a:ext uri="{FF2B5EF4-FFF2-40B4-BE49-F238E27FC236}">
              <a16:creationId xmlns:a16="http://schemas.microsoft.com/office/drawing/2014/main" id="{00000000-0008-0000-0600-00008C020000}"/>
            </a:ext>
          </a:extLst>
        </xdr:cNvPr>
        <xdr:cNvSpPr/>
      </xdr:nvSpPr>
      <xdr:spPr>
        <a:xfrm>
          <a:off x="13652500" y="13014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76950</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3436111" y="13107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12112</xdr:rowOff>
    </xdr:from>
    <xdr:to>
      <xdr:col>67</xdr:col>
      <xdr:colOff>101600</xdr:colOff>
      <xdr:row>76</xdr:row>
      <xdr:rowOff>113712</xdr:rowOff>
    </xdr:to>
    <xdr:sp macro="" textlink="">
      <xdr:nvSpPr>
        <xdr:cNvPr id="654" name="フローチャート: 判断 653">
          <a:extLst>
            <a:ext uri="{FF2B5EF4-FFF2-40B4-BE49-F238E27FC236}">
              <a16:creationId xmlns:a16="http://schemas.microsoft.com/office/drawing/2014/main" id="{00000000-0008-0000-0600-00008E020000}"/>
            </a:ext>
          </a:extLst>
        </xdr:cNvPr>
        <xdr:cNvSpPr/>
      </xdr:nvSpPr>
      <xdr:spPr>
        <a:xfrm>
          <a:off x="12763500" y="13042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104839</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547111" y="13135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165808</xdr:rowOff>
    </xdr:from>
    <xdr:to>
      <xdr:col>85</xdr:col>
      <xdr:colOff>177800</xdr:colOff>
      <xdr:row>73</xdr:row>
      <xdr:rowOff>95958</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6268700" y="1251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17235</xdr:rowOff>
    </xdr:from>
    <xdr:ext cx="599010" cy="259045"/>
    <xdr:sp macro="" textlink="">
      <xdr:nvSpPr>
        <xdr:cNvPr id="662" name="公債費該当値テキスト">
          <a:extLst>
            <a:ext uri="{FF2B5EF4-FFF2-40B4-BE49-F238E27FC236}">
              <a16:creationId xmlns:a16="http://schemas.microsoft.com/office/drawing/2014/main" id="{00000000-0008-0000-0600-000096020000}"/>
            </a:ext>
          </a:extLst>
        </xdr:cNvPr>
        <xdr:cNvSpPr txBox="1"/>
      </xdr:nvSpPr>
      <xdr:spPr>
        <a:xfrm>
          <a:off x="16370300" y="123616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72</xdr:row>
      <xdr:rowOff>146976</xdr:rowOff>
    </xdr:from>
    <xdr:to>
      <xdr:col>81</xdr:col>
      <xdr:colOff>101600</xdr:colOff>
      <xdr:row>73</xdr:row>
      <xdr:rowOff>77126</xdr:rowOff>
    </xdr:to>
    <xdr:sp macro="" textlink="">
      <xdr:nvSpPr>
        <xdr:cNvPr id="663" name="楕円 662">
          <a:extLst>
            <a:ext uri="{FF2B5EF4-FFF2-40B4-BE49-F238E27FC236}">
              <a16:creationId xmlns:a16="http://schemas.microsoft.com/office/drawing/2014/main" id="{00000000-0008-0000-0600-000097020000}"/>
            </a:ext>
          </a:extLst>
        </xdr:cNvPr>
        <xdr:cNvSpPr/>
      </xdr:nvSpPr>
      <xdr:spPr>
        <a:xfrm>
          <a:off x="15430500" y="12491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71</xdr:row>
      <xdr:rowOff>93653</xdr:rowOff>
    </xdr:from>
    <xdr:ext cx="599010"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5181795" y="12266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80670</xdr:rowOff>
    </xdr:from>
    <xdr:to>
      <xdr:col>76</xdr:col>
      <xdr:colOff>165100</xdr:colOff>
      <xdr:row>74</xdr:row>
      <xdr:rowOff>10820</xdr:rowOff>
    </xdr:to>
    <xdr:sp macro="" textlink="">
      <xdr:nvSpPr>
        <xdr:cNvPr id="665" name="楕円 664">
          <a:extLst>
            <a:ext uri="{FF2B5EF4-FFF2-40B4-BE49-F238E27FC236}">
              <a16:creationId xmlns:a16="http://schemas.microsoft.com/office/drawing/2014/main" id="{00000000-0008-0000-0600-000099020000}"/>
            </a:ext>
          </a:extLst>
        </xdr:cNvPr>
        <xdr:cNvSpPr/>
      </xdr:nvSpPr>
      <xdr:spPr>
        <a:xfrm>
          <a:off x="14541500" y="1259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72</xdr:row>
      <xdr:rowOff>27347</xdr:rowOff>
    </xdr:from>
    <xdr:ext cx="599010"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4292795" y="12371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135262</xdr:rowOff>
    </xdr:from>
    <xdr:to>
      <xdr:col>72</xdr:col>
      <xdr:colOff>38100</xdr:colOff>
      <xdr:row>74</xdr:row>
      <xdr:rowOff>65412</xdr:rowOff>
    </xdr:to>
    <xdr:sp macro="" textlink="">
      <xdr:nvSpPr>
        <xdr:cNvPr id="667" name="楕円 666">
          <a:extLst>
            <a:ext uri="{FF2B5EF4-FFF2-40B4-BE49-F238E27FC236}">
              <a16:creationId xmlns:a16="http://schemas.microsoft.com/office/drawing/2014/main" id="{00000000-0008-0000-0600-00009B020000}"/>
            </a:ext>
          </a:extLst>
        </xdr:cNvPr>
        <xdr:cNvSpPr/>
      </xdr:nvSpPr>
      <xdr:spPr>
        <a:xfrm>
          <a:off x="13652500" y="12651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72</xdr:row>
      <xdr:rowOff>81939</xdr:rowOff>
    </xdr:from>
    <xdr:ext cx="599010"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3403795" y="12426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108364</xdr:rowOff>
    </xdr:from>
    <xdr:to>
      <xdr:col>67</xdr:col>
      <xdr:colOff>101600</xdr:colOff>
      <xdr:row>75</xdr:row>
      <xdr:rowOff>38514</xdr:rowOff>
    </xdr:to>
    <xdr:sp macro="" textlink="">
      <xdr:nvSpPr>
        <xdr:cNvPr id="669" name="楕円 668">
          <a:extLst>
            <a:ext uri="{FF2B5EF4-FFF2-40B4-BE49-F238E27FC236}">
              <a16:creationId xmlns:a16="http://schemas.microsoft.com/office/drawing/2014/main" id="{00000000-0008-0000-0600-00009D020000}"/>
            </a:ext>
          </a:extLst>
        </xdr:cNvPr>
        <xdr:cNvSpPr/>
      </xdr:nvSpPr>
      <xdr:spPr>
        <a:xfrm>
          <a:off x="12763500" y="1279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73</xdr:row>
      <xdr:rowOff>55041</xdr:rowOff>
    </xdr:from>
    <xdr:ext cx="599010"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514795" y="125708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6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6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6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6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6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6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6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積立金グラフ枠">
          <a:extLst>
            <a:ext uri="{FF2B5EF4-FFF2-40B4-BE49-F238E27FC236}">
              <a16:creationId xmlns:a16="http://schemas.microsoft.com/office/drawing/2014/main" id="{00000000-0008-0000-06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117687</xdr:rowOff>
    </xdr:from>
    <xdr:to>
      <xdr:col>85</xdr:col>
      <xdr:colOff>126364</xdr:colOff>
      <xdr:row>98</xdr:row>
      <xdr:rowOff>130679</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6317595" y="15719637"/>
          <a:ext cx="1269" cy="12131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134506</xdr:rowOff>
    </xdr:from>
    <xdr:ext cx="469744" cy="259045"/>
    <xdr:sp macro="" textlink="">
      <xdr:nvSpPr>
        <xdr:cNvPr id="693" name="積立金最小値テキスト">
          <a:extLst>
            <a:ext uri="{FF2B5EF4-FFF2-40B4-BE49-F238E27FC236}">
              <a16:creationId xmlns:a16="http://schemas.microsoft.com/office/drawing/2014/main" id="{00000000-0008-0000-0600-0000B5020000}"/>
            </a:ext>
          </a:extLst>
        </xdr:cNvPr>
        <xdr:cNvSpPr txBox="1"/>
      </xdr:nvSpPr>
      <xdr:spPr>
        <a:xfrm>
          <a:off x="16370300" y="16936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130679</xdr:rowOff>
    </xdr:from>
    <xdr:to>
      <xdr:col>86</xdr:col>
      <xdr:colOff>25400</xdr:colOff>
      <xdr:row>98</xdr:row>
      <xdr:rowOff>130679</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a:off x="16230600" y="16932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64364</xdr:rowOff>
    </xdr:from>
    <xdr:ext cx="599010" cy="259045"/>
    <xdr:sp macro="" textlink="">
      <xdr:nvSpPr>
        <xdr:cNvPr id="695" name="積立金最大値テキスト">
          <a:extLst>
            <a:ext uri="{FF2B5EF4-FFF2-40B4-BE49-F238E27FC236}">
              <a16:creationId xmlns:a16="http://schemas.microsoft.com/office/drawing/2014/main" id="{00000000-0008-0000-0600-0000B7020000}"/>
            </a:ext>
          </a:extLst>
        </xdr:cNvPr>
        <xdr:cNvSpPr txBox="1"/>
      </xdr:nvSpPr>
      <xdr:spPr>
        <a:xfrm>
          <a:off x="16370300" y="154948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117687</xdr:rowOff>
    </xdr:from>
    <xdr:to>
      <xdr:col>86</xdr:col>
      <xdr:colOff>25400</xdr:colOff>
      <xdr:row>91</xdr:row>
      <xdr:rowOff>117687</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a:off x="16230600" y="157196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83210</xdr:rowOff>
    </xdr:from>
    <xdr:to>
      <xdr:col>85</xdr:col>
      <xdr:colOff>127000</xdr:colOff>
      <xdr:row>98</xdr:row>
      <xdr:rowOff>85489</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flipV="1">
          <a:off x="15481300" y="16885310"/>
          <a:ext cx="838200" cy="2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120164</xdr:rowOff>
    </xdr:from>
    <xdr:ext cx="534377" cy="259045"/>
    <xdr:sp macro="" textlink="">
      <xdr:nvSpPr>
        <xdr:cNvPr id="698" name="積立金平均値テキスト">
          <a:extLst>
            <a:ext uri="{FF2B5EF4-FFF2-40B4-BE49-F238E27FC236}">
              <a16:creationId xmlns:a16="http://schemas.microsoft.com/office/drawing/2014/main" id="{00000000-0008-0000-0600-0000BA020000}"/>
            </a:ext>
          </a:extLst>
        </xdr:cNvPr>
        <xdr:cNvSpPr txBox="1"/>
      </xdr:nvSpPr>
      <xdr:spPr>
        <a:xfrm>
          <a:off x="16370300" y="165793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97287</xdr:rowOff>
    </xdr:from>
    <xdr:to>
      <xdr:col>85</xdr:col>
      <xdr:colOff>177800</xdr:colOff>
      <xdr:row>98</xdr:row>
      <xdr:rowOff>27437</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6268700" y="16727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74560</xdr:rowOff>
    </xdr:from>
    <xdr:to>
      <xdr:col>81</xdr:col>
      <xdr:colOff>50800</xdr:colOff>
      <xdr:row>98</xdr:row>
      <xdr:rowOff>85489</xdr:rowOff>
    </xdr:to>
    <xdr:cxnSp macro="">
      <xdr:nvCxnSpPr>
        <xdr:cNvPr id="700" name="直線コネクタ 699">
          <a:extLst>
            <a:ext uri="{FF2B5EF4-FFF2-40B4-BE49-F238E27FC236}">
              <a16:creationId xmlns:a16="http://schemas.microsoft.com/office/drawing/2014/main" id="{00000000-0008-0000-0600-0000BC020000}"/>
            </a:ext>
          </a:extLst>
        </xdr:cNvPr>
        <xdr:cNvCxnSpPr/>
      </xdr:nvCxnSpPr>
      <xdr:spPr>
        <a:xfrm>
          <a:off x="14592300" y="16876660"/>
          <a:ext cx="889000" cy="10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101245</xdr:rowOff>
    </xdr:from>
    <xdr:to>
      <xdr:col>81</xdr:col>
      <xdr:colOff>101600</xdr:colOff>
      <xdr:row>98</xdr:row>
      <xdr:rowOff>31395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5430500" y="1673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47922</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14111" y="16507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22087</xdr:rowOff>
    </xdr:from>
    <xdr:to>
      <xdr:col>76</xdr:col>
      <xdr:colOff>114300</xdr:colOff>
      <xdr:row>98</xdr:row>
      <xdr:rowOff>74560</xdr:rowOff>
    </xdr:to>
    <xdr:cxnSp macro="">
      <xdr:nvCxnSpPr>
        <xdr:cNvPr id="703" name="直線コネクタ 702">
          <a:extLst>
            <a:ext uri="{FF2B5EF4-FFF2-40B4-BE49-F238E27FC236}">
              <a16:creationId xmlns:a16="http://schemas.microsoft.com/office/drawing/2014/main" id="{00000000-0008-0000-0600-0000BF020000}"/>
            </a:ext>
          </a:extLst>
        </xdr:cNvPr>
        <xdr:cNvCxnSpPr/>
      </xdr:nvCxnSpPr>
      <xdr:spPr>
        <a:xfrm>
          <a:off x="13703300" y="16824187"/>
          <a:ext cx="889000" cy="52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118332</xdr:rowOff>
    </xdr:from>
    <xdr:to>
      <xdr:col>76</xdr:col>
      <xdr:colOff>165100</xdr:colOff>
      <xdr:row>98</xdr:row>
      <xdr:rowOff>48482</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4541500" y="16748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65009</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325111" y="16524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22087</xdr:rowOff>
    </xdr:from>
    <xdr:to>
      <xdr:col>71</xdr:col>
      <xdr:colOff>177800</xdr:colOff>
      <xdr:row>98</xdr:row>
      <xdr:rowOff>101524</xdr:rowOff>
    </xdr:to>
    <xdr:cxnSp macro="">
      <xdr:nvCxnSpPr>
        <xdr:cNvPr id="706" name="直線コネクタ 705">
          <a:extLst>
            <a:ext uri="{FF2B5EF4-FFF2-40B4-BE49-F238E27FC236}">
              <a16:creationId xmlns:a16="http://schemas.microsoft.com/office/drawing/2014/main" id="{00000000-0008-0000-0600-0000C2020000}"/>
            </a:ext>
          </a:extLst>
        </xdr:cNvPr>
        <xdr:cNvCxnSpPr/>
      </xdr:nvCxnSpPr>
      <xdr:spPr>
        <a:xfrm flipV="1">
          <a:off x="12814300" y="16824187"/>
          <a:ext cx="889000" cy="7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135139</xdr:rowOff>
    </xdr:from>
    <xdr:to>
      <xdr:col>72</xdr:col>
      <xdr:colOff>38100</xdr:colOff>
      <xdr:row>98</xdr:row>
      <xdr:rowOff>65289</xdr:rowOff>
    </xdr:to>
    <xdr:sp macro="" textlink="">
      <xdr:nvSpPr>
        <xdr:cNvPr id="707" name="フローチャート: 判断 706">
          <a:extLst>
            <a:ext uri="{FF2B5EF4-FFF2-40B4-BE49-F238E27FC236}">
              <a16:creationId xmlns:a16="http://schemas.microsoft.com/office/drawing/2014/main" id="{00000000-0008-0000-0600-0000C3020000}"/>
            </a:ext>
          </a:extLst>
        </xdr:cNvPr>
        <xdr:cNvSpPr/>
      </xdr:nvSpPr>
      <xdr:spPr>
        <a:xfrm>
          <a:off x="13652500" y="16765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81816</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3436111" y="16541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10632</xdr:rowOff>
    </xdr:from>
    <xdr:to>
      <xdr:col>67</xdr:col>
      <xdr:colOff>101600</xdr:colOff>
      <xdr:row>98</xdr:row>
      <xdr:rowOff>112232</xdr:rowOff>
    </xdr:to>
    <xdr:sp macro="" textlink="">
      <xdr:nvSpPr>
        <xdr:cNvPr id="709" name="フローチャート: 判断 708">
          <a:extLst>
            <a:ext uri="{FF2B5EF4-FFF2-40B4-BE49-F238E27FC236}">
              <a16:creationId xmlns:a16="http://schemas.microsoft.com/office/drawing/2014/main" id="{00000000-0008-0000-0600-0000C5020000}"/>
            </a:ext>
          </a:extLst>
        </xdr:cNvPr>
        <xdr:cNvSpPr/>
      </xdr:nvSpPr>
      <xdr:spPr>
        <a:xfrm>
          <a:off x="12763500" y="16812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128759</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547111" y="16587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32410</xdr:rowOff>
    </xdr:from>
    <xdr:to>
      <xdr:col>85</xdr:col>
      <xdr:colOff>177800</xdr:colOff>
      <xdr:row>98</xdr:row>
      <xdr:rowOff>134010</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6268700" y="16834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118787</xdr:rowOff>
    </xdr:from>
    <xdr:ext cx="534377" cy="259045"/>
    <xdr:sp macro="" textlink="">
      <xdr:nvSpPr>
        <xdr:cNvPr id="717" name="積立金該当値テキスト">
          <a:extLst>
            <a:ext uri="{FF2B5EF4-FFF2-40B4-BE49-F238E27FC236}">
              <a16:creationId xmlns:a16="http://schemas.microsoft.com/office/drawing/2014/main" id="{00000000-0008-0000-0600-0000CD020000}"/>
            </a:ext>
          </a:extLst>
        </xdr:cNvPr>
        <xdr:cNvSpPr txBox="1"/>
      </xdr:nvSpPr>
      <xdr:spPr>
        <a:xfrm>
          <a:off x="16370300" y="16749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34689</xdr:rowOff>
    </xdr:from>
    <xdr:to>
      <xdr:col>81</xdr:col>
      <xdr:colOff>101600</xdr:colOff>
      <xdr:row>98</xdr:row>
      <xdr:rowOff>136289</xdr:rowOff>
    </xdr:to>
    <xdr:sp macro="" textlink="">
      <xdr:nvSpPr>
        <xdr:cNvPr id="718" name="楕円 717">
          <a:extLst>
            <a:ext uri="{FF2B5EF4-FFF2-40B4-BE49-F238E27FC236}">
              <a16:creationId xmlns:a16="http://schemas.microsoft.com/office/drawing/2014/main" id="{00000000-0008-0000-0600-0000CE020000}"/>
            </a:ext>
          </a:extLst>
        </xdr:cNvPr>
        <xdr:cNvSpPr/>
      </xdr:nvSpPr>
      <xdr:spPr>
        <a:xfrm>
          <a:off x="15430500" y="16836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127416</xdr:rowOff>
    </xdr:from>
    <xdr:ext cx="534377"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5214111" y="16929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23760</xdr:rowOff>
    </xdr:from>
    <xdr:to>
      <xdr:col>76</xdr:col>
      <xdr:colOff>165100</xdr:colOff>
      <xdr:row>98</xdr:row>
      <xdr:rowOff>125360</xdr:rowOff>
    </xdr:to>
    <xdr:sp macro="" textlink="">
      <xdr:nvSpPr>
        <xdr:cNvPr id="720" name="楕円 719">
          <a:extLst>
            <a:ext uri="{FF2B5EF4-FFF2-40B4-BE49-F238E27FC236}">
              <a16:creationId xmlns:a16="http://schemas.microsoft.com/office/drawing/2014/main" id="{00000000-0008-0000-0600-0000D0020000}"/>
            </a:ext>
          </a:extLst>
        </xdr:cNvPr>
        <xdr:cNvSpPr/>
      </xdr:nvSpPr>
      <xdr:spPr>
        <a:xfrm>
          <a:off x="14541500" y="1682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116487</xdr:rowOff>
    </xdr:from>
    <xdr:ext cx="534377"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4325111" y="1691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142737</xdr:rowOff>
    </xdr:from>
    <xdr:to>
      <xdr:col>72</xdr:col>
      <xdr:colOff>38100</xdr:colOff>
      <xdr:row>98</xdr:row>
      <xdr:rowOff>72887</xdr:rowOff>
    </xdr:to>
    <xdr:sp macro="" textlink="">
      <xdr:nvSpPr>
        <xdr:cNvPr id="722" name="楕円 721">
          <a:extLst>
            <a:ext uri="{FF2B5EF4-FFF2-40B4-BE49-F238E27FC236}">
              <a16:creationId xmlns:a16="http://schemas.microsoft.com/office/drawing/2014/main" id="{00000000-0008-0000-0600-0000D2020000}"/>
            </a:ext>
          </a:extLst>
        </xdr:cNvPr>
        <xdr:cNvSpPr/>
      </xdr:nvSpPr>
      <xdr:spPr>
        <a:xfrm>
          <a:off x="13652500" y="16773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64014</xdr:rowOff>
    </xdr:from>
    <xdr:ext cx="534377"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3436111" y="16866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50724</xdr:rowOff>
    </xdr:from>
    <xdr:to>
      <xdr:col>67</xdr:col>
      <xdr:colOff>101600</xdr:colOff>
      <xdr:row>98</xdr:row>
      <xdr:rowOff>152324</xdr:rowOff>
    </xdr:to>
    <xdr:sp macro="" textlink="">
      <xdr:nvSpPr>
        <xdr:cNvPr id="724" name="楕円 723">
          <a:extLst>
            <a:ext uri="{FF2B5EF4-FFF2-40B4-BE49-F238E27FC236}">
              <a16:creationId xmlns:a16="http://schemas.microsoft.com/office/drawing/2014/main" id="{00000000-0008-0000-0600-0000D4020000}"/>
            </a:ext>
          </a:extLst>
        </xdr:cNvPr>
        <xdr:cNvSpPr/>
      </xdr:nvSpPr>
      <xdr:spPr>
        <a:xfrm>
          <a:off x="12763500" y="1685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143451</xdr:rowOff>
    </xdr:from>
    <xdr:ext cx="534377"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2547111" y="16945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6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6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6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6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6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6" name="投資及び出資金グラフ枠">
          <a:extLst>
            <a:ext uri="{FF2B5EF4-FFF2-40B4-BE49-F238E27FC236}">
              <a16:creationId xmlns:a16="http://schemas.microsoft.com/office/drawing/2014/main" id="{00000000-0008-0000-0600-0000EA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29149</xdr:rowOff>
    </xdr:from>
    <xdr:to>
      <xdr:col>116</xdr:col>
      <xdr:colOff>62864</xdr:colOff>
      <xdr:row>38</xdr:row>
      <xdr:rowOff>139700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22159595" y="5515549"/>
          <a:ext cx="1269" cy="1139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8" name="投資及び出資金最小値テキスト">
          <a:extLst>
            <a:ext uri="{FF2B5EF4-FFF2-40B4-BE49-F238E27FC236}">
              <a16:creationId xmlns:a16="http://schemas.microsoft.com/office/drawing/2014/main" id="{00000000-0008-0000-0600-0000EC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147276</xdr:rowOff>
    </xdr:from>
    <xdr:ext cx="534377" cy="259045"/>
    <xdr:sp macro="" textlink="">
      <xdr:nvSpPr>
        <xdr:cNvPr id="750" name="投資及び出資金最大値テキスト">
          <a:extLst>
            <a:ext uri="{FF2B5EF4-FFF2-40B4-BE49-F238E27FC236}">
              <a16:creationId xmlns:a16="http://schemas.microsoft.com/office/drawing/2014/main" id="{00000000-0008-0000-0600-0000EE020000}"/>
            </a:ext>
          </a:extLst>
        </xdr:cNvPr>
        <xdr:cNvSpPr txBox="1"/>
      </xdr:nvSpPr>
      <xdr:spPr>
        <a:xfrm>
          <a:off x="22212300" y="5290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29149</xdr:rowOff>
    </xdr:from>
    <xdr:to>
      <xdr:col>116</xdr:col>
      <xdr:colOff>152400</xdr:colOff>
      <xdr:row>32</xdr:row>
      <xdr:rowOff>29149</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2072600" y="5515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71955</xdr:rowOff>
    </xdr:from>
    <xdr:ext cx="469744" cy="259045"/>
    <xdr:sp macro="" textlink="">
      <xdr:nvSpPr>
        <xdr:cNvPr id="753" name="投資及び出資金平均値テキスト">
          <a:extLst>
            <a:ext uri="{FF2B5EF4-FFF2-40B4-BE49-F238E27FC236}">
              <a16:creationId xmlns:a16="http://schemas.microsoft.com/office/drawing/2014/main" id="{00000000-0008-0000-0600-0000F1020000}"/>
            </a:ext>
          </a:extLst>
        </xdr:cNvPr>
        <xdr:cNvSpPr txBox="1"/>
      </xdr:nvSpPr>
      <xdr:spPr>
        <a:xfrm>
          <a:off x="22212300" y="62441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49078</xdr:rowOff>
    </xdr:from>
    <xdr:to>
      <xdr:col>116</xdr:col>
      <xdr:colOff>114300</xdr:colOff>
      <xdr:row>37</xdr:row>
      <xdr:rowOff>150678</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2110700" y="639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76693</xdr:rowOff>
    </xdr:from>
    <xdr:to>
      <xdr:col>112</xdr:col>
      <xdr:colOff>38100</xdr:colOff>
      <xdr:row>38</xdr:row>
      <xdr:rowOff>6843</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21272500" y="6420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23370</xdr:rowOff>
    </xdr:from>
    <xdr:ext cx="469744"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088428" y="6195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8" name="直線コネクタ 757">
          <a:extLst>
            <a:ext uri="{FF2B5EF4-FFF2-40B4-BE49-F238E27FC236}">
              <a16:creationId xmlns:a16="http://schemas.microsoft.com/office/drawing/2014/main" id="{00000000-0008-0000-0600-0000F6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4409</xdr:rowOff>
    </xdr:from>
    <xdr:to>
      <xdr:col>107</xdr:col>
      <xdr:colOff>101600</xdr:colOff>
      <xdr:row>37</xdr:row>
      <xdr:rowOff>106009</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20383500" y="6348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122536</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0199428" y="6123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1" name="直線コネクタ 760">
          <a:extLst>
            <a:ext uri="{FF2B5EF4-FFF2-40B4-BE49-F238E27FC236}">
              <a16:creationId xmlns:a16="http://schemas.microsoft.com/office/drawing/2014/main" id="{00000000-0008-0000-0600-0000F9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116058</xdr:rowOff>
    </xdr:from>
    <xdr:to>
      <xdr:col>102</xdr:col>
      <xdr:colOff>165100</xdr:colOff>
      <xdr:row>38</xdr:row>
      <xdr:rowOff>46208</xdr:rowOff>
    </xdr:to>
    <xdr:sp macro="" textlink="">
      <xdr:nvSpPr>
        <xdr:cNvPr id="762" name="フローチャート: 判断 761">
          <a:extLst>
            <a:ext uri="{FF2B5EF4-FFF2-40B4-BE49-F238E27FC236}">
              <a16:creationId xmlns:a16="http://schemas.microsoft.com/office/drawing/2014/main" id="{00000000-0008-0000-0600-0000FA020000}"/>
            </a:ext>
          </a:extLst>
        </xdr:cNvPr>
        <xdr:cNvSpPr/>
      </xdr:nvSpPr>
      <xdr:spPr>
        <a:xfrm>
          <a:off x="19494500" y="645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62735</xdr:rowOff>
    </xdr:from>
    <xdr:ext cx="469744"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9310428" y="6234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125202</xdr:rowOff>
    </xdr:from>
    <xdr:to>
      <xdr:col>98</xdr:col>
      <xdr:colOff>38100</xdr:colOff>
      <xdr:row>38</xdr:row>
      <xdr:rowOff>55352</xdr:rowOff>
    </xdr:to>
    <xdr:sp macro="" textlink="">
      <xdr:nvSpPr>
        <xdr:cNvPr id="764" name="フローチャート: 判断 763">
          <a:extLst>
            <a:ext uri="{FF2B5EF4-FFF2-40B4-BE49-F238E27FC236}">
              <a16:creationId xmlns:a16="http://schemas.microsoft.com/office/drawing/2014/main" id="{00000000-0008-0000-0600-0000FC020000}"/>
            </a:ext>
          </a:extLst>
        </xdr:cNvPr>
        <xdr:cNvSpPr/>
      </xdr:nvSpPr>
      <xdr:spPr>
        <a:xfrm>
          <a:off x="18605500" y="6468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71879</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21428" y="6244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72" name="投資及び出資金該当値テキスト">
          <a:extLst>
            <a:ext uri="{FF2B5EF4-FFF2-40B4-BE49-F238E27FC236}">
              <a16:creationId xmlns:a16="http://schemas.microsoft.com/office/drawing/2014/main" id="{00000000-0008-0000-0600-00000403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7" name="楕円 776">
          <a:extLst>
            <a:ext uri="{FF2B5EF4-FFF2-40B4-BE49-F238E27FC236}">
              <a16:creationId xmlns:a16="http://schemas.microsoft.com/office/drawing/2014/main" id="{00000000-0008-0000-0600-000009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9" name="楕円 778">
          <a:extLst>
            <a:ext uri="{FF2B5EF4-FFF2-40B4-BE49-F238E27FC236}">
              <a16:creationId xmlns:a16="http://schemas.microsoft.com/office/drawing/2014/main" id="{00000000-0008-0000-0600-00000B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5" name="正方形/長方形 784">
          <a:extLst>
            <a:ext uri="{FF2B5EF4-FFF2-40B4-BE49-F238E27FC236}">
              <a16:creationId xmlns:a16="http://schemas.microsoft.com/office/drawing/2014/main" id="{00000000-0008-0000-0600-000011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600-000012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7" name="正方形/長方形 786">
          <a:extLst>
            <a:ext uri="{FF2B5EF4-FFF2-40B4-BE49-F238E27FC236}">
              <a16:creationId xmlns:a16="http://schemas.microsoft.com/office/drawing/2014/main" id="{00000000-0008-0000-0600-000013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8" name="正方形/長方形 787">
          <a:extLst>
            <a:ext uri="{FF2B5EF4-FFF2-40B4-BE49-F238E27FC236}">
              <a16:creationId xmlns:a16="http://schemas.microsoft.com/office/drawing/2014/main" id="{00000000-0008-0000-0600-000014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1" name="貸付金グラフ枠">
          <a:extLst>
            <a:ext uri="{FF2B5EF4-FFF2-40B4-BE49-F238E27FC236}">
              <a16:creationId xmlns:a16="http://schemas.microsoft.com/office/drawing/2014/main" id="{00000000-0008-0000-0600-00002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144226</xdr:rowOff>
    </xdr:from>
    <xdr:to>
      <xdr:col>116</xdr:col>
      <xdr:colOff>62864</xdr:colOff>
      <xdr:row>58</xdr:row>
      <xdr:rowOff>139700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2159595" y="8888176"/>
          <a:ext cx="1269" cy="1195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803" name="貸付金最小値テキスト">
          <a:extLst>
            <a:ext uri="{FF2B5EF4-FFF2-40B4-BE49-F238E27FC236}">
              <a16:creationId xmlns:a16="http://schemas.microsoft.com/office/drawing/2014/main" id="{00000000-0008-0000-0600-000023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90903</xdr:rowOff>
    </xdr:from>
    <xdr:ext cx="534377" cy="259045"/>
    <xdr:sp macro="" textlink="">
      <xdr:nvSpPr>
        <xdr:cNvPr id="805" name="貸付金最大値テキスト">
          <a:extLst>
            <a:ext uri="{FF2B5EF4-FFF2-40B4-BE49-F238E27FC236}">
              <a16:creationId xmlns:a16="http://schemas.microsoft.com/office/drawing/2014/main" id="{00000000-0008-0000-0600-000025030000}"/>
            </a:ext>
          </a:extLst>
        </xdr:cNvPr>
        <xdr:cNvSpPr txBox="1"/>
      </xdr:nvSpPr>
      <xdr:spPr>
        <a:xfrm>
          <a:off x="22212300" y="8663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144226</xdr:rowOff>
    </xdr:from>
    <xdr:to>
      <xdr:col>116</xdr:col>
      <xdr:colOff>152400</xdr:colOff>
      <xdr:row>51</xdr:row>
      <xdr:rowOff>144226</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a:off x="22072600" y="8888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134991</xdr:rowOff>
    </xdr:from>
    <xdr:to>
      <xdr:col>116</xdr:col>
      <xdr:colOff>63500</xdr:colOff>
      <xdr:row>58</xdr:row>
      <xdr:rowOff>135174</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flipV="1">
          <a:off x="21323300" y="10079091"/>
          <a:ext cx="8382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167967</xdr:rowOff>
    </xdr:from>
    <xdr:ext cx="469744" cy="259045"/>
    <xdr:sp macro="" textlink="">
      <xdr:nvSpPr>
        <xdr:cNvPr id="808" name="貸付金平均値テキスト">
          <a:extLst>
            <a:ext uri="{FF2B5EF4-FFF2-40B4-BE49-F238E27FC236}">
              <a16:creationId xmlns:a16="http://schemas.microsoft.com/office/drawing/2014/main" id="{00000000-0008-0000-0600-000028030000}"/>
            </a:ext>
          </a:extLst>
        </xdr:cNvPr>
        <xdr:cNvSpPr txBox="1"/>
      </xdr:nvSpPr>
      <xdr:spPr>
        <a:xfrm>
          <a:off x="22212300" y="97691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145090</xdr:rowOff>
    </xdr:from>
    <xdr:to>
      <xdr:col>116</xdr:col>
      <xdr:colOff>114300</xdr:colOff>
      <xdr:row>58</xdr:row>
      <xdr:rowOff>75240</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2110700" y="9917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128956</xdr:rowOff>
    </xdr:from>
    <xdr:to>
      <xdr:col>111</xdr:col>
      <xdr:colOff>177800</xdr:colOff>
      <xdr:row>58</xdr:row>
      <xdr:rowOff>135174</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20434300" y="10073056"/>
          <a:ext cx="889000" cy="6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112126</xdr:rowOff>
    </xdr:from>
    <xdr:to>
      <xdr:col>112</xdr:col>
      <xdr:colOff>38100</xdr:colOff>
      <xdr:row>58</xdr:row>
      <xdr:rowOff>42276</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1272500" y="9884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58803</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1088428" y="9660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126487</xdr:rowOff>
    </xdr:from>
    <xdr:to>
      <xdr:col>107</xdr:col>
      <xdr:colOff>50800</xdr:colOff>
      <xdr:row>58</xdr:row>
      <xdr:rowOff>128956</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a:off x="19545300" y="10070587"/>
          <a:ext cx="889000" cy="2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129865</xdr:rowOff>
    </xdr:from>
    <xdr:to>
      <xdr:col>107</xdr:col>
      <xdr:colOff>101600</xdr:colOff>
      <xdr:row>58</xdr:row>
      <xdr:rowOff>60015</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20383500" y="990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76542</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199428" y="9677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126441</xdr:rowOff>
    </xdr:from>
    <xdr:to>
      <xdr:col>102</xdr:col>
      <xdr:colOff>114300</xdr:colOff>
      <xdr:row>58</xdr:row>
      <xdr:rowOff>126487</xdr:rowOff>
    </xdr:to>
    <xdr:cxnSp macro="">
      <xdr:nvCxnSpPr>
        <xdr:cNvPr id="816" name="直線コネクタ 815">
          <a:extLst>
            <a:ext uri="{FF2B5EF4-FFF2-40B4-BE49-F238E27FC236}">
              <a16:creationId xmlns:a16="http://schemas.microsoft.com/office/drawing/2014/main" id="{00000000-0008-0000-0600-000030030000}"/>
            </a:ext>
          </a:extLst>
        </xdr:cNvPr>
        <xdr:cNvCxnSpPr/>
      </xdr:nvCxnSpPr>
      <xdr:spPr>
        <a:xfrm>
          <a:off x="18656300" y="10070541"/>
          <a:ext cx="8890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150896</xdr:rowOff>
    </xdr:from>
    <xdr:to>
      <xdr:col>102</xdr:col>
      <xdr:colOff>165100</xdr:colOff>
      <xdr:row>58</xdr:row>
      <xdr:rowOff>81046</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9494500" y="9923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97573</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9310428" y="9698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42357</xdr:rowOff>
    </xdr:from>
    <xdr:to>
      <xdr:col>98</xdr:col>
      <xdr:colOff>38100</xdr:colOff>
      <xdr:row>57</xdr:row>
      <xdr:rowOff>143957</xdr:rowOff>
    </xdr:to>
    <xdr:sp macro="" textlink="">
      <xdr:nvSpPr>
        <xdr:cNvPr id="819" name="フローチャート: 判断 818">
          <a:extLst>
            <a:ext uri="{FF2B5EF4-FFF2-40B4-BE49-F238E27FC236}">
              <a16:creationId xmlns:a16="http://schemas.microsoft.com/office/drawing/2014/main" id="{00000000-0008-0000-0600-000033030000}"/>
            </a:ext>
          </a:extLst>
        </xdr:cNvPr>
        <xdr:cNvSpPr/>
      </xdr:nvSpPr>
      <xdr:spPr>
        <a:xfrm>
          <a:off x="18605500" y="9815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160484</xdr:rowOff>
    </xdr:from>
    <xdr:ext cx="469744"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21428" y="9590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84191</xdr:rowOff>
    </xdr:from>
    <xdr:to>
      <xdr:col>116</xdr:col>
      <xdr:colOff>114300</xdr:colOff>
      <xdr:row>59</xdr:row>
      <xdr:rowOff>14341</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2110700" y="1002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170568</xdr:rowOff>
    </xdr:from>
    <xdr:ext cx="378565" cy="259045"/>
    <xdr:sp macro="" textlink="">
      <xdr:nvSpPr>
        <xdr:cNvPr id="827" name="貸付金該当値テキスト">
          <a:extLst>
            <a:ext uri="{FF2B5EF4-FFF2-40B4-BE49-F238E27FC236}">
              <a16:creationId xmlns:a16="http://schemas.microsoft.com/office/drawing/2014/main" id="{00000000-0008-0000-0600-00003B030000}"/>
            </a:ext>
          </a:extLst>
        </xdr:cNvPr>
        <xdr:cNvSpPr txBox="1"/>
      </xdr:nvSpPr>
      <xdr:spPr>
        <a:xfrm>
          <a:off x="22212300" y="99432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84374</xdr:rowOff>
    </xdr:from>
    <xdr:to>
      <xdr:col>112</xdr:col>
      <xdr:colOff>38100</xdr:colOff>
      <xdr:row>59</xdr:row>
      <xdr:rowOff>14524</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1272500" y="1002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59</xdr:row>
      <xdr:rowOff>5651</xdr:rowOff>
    </xdr:from>
    <xdr:ext cx="313932"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1166333" y="101212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78156</xdr:rowOff>
    </xdr:from>
    <xdr:to>
      <xdr:col>107</xdr:col>
      <xdr:colOff>101600</xdr:colOff>
      <xdr:row>59</xdr:row>
      <xdr:rowOff>8306</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20383500" y="1002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58</xdr:row>
      <xdr:rowOff>170883</xdr:rowOff>
    </xdr:from>
    <xdr:ext cx="378565"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20245017" y="101149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75687</xdr:rowOff>
    </xdr:from>
    <xdr:to>
      <xdr:col>102</xdr:col>
      <xdr:colOff>165100</xdr:colOff>
      <xdr:row>59</xdr:row>
      <xdr:rowOff>5837</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9494500" y="10019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58</xdr:row>
      <xdr:rowOff>168414</xdr:rowOff>
    </xdr:from>
    <xdr:ext cx="378565"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9356017" y="101125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75641</xdr:rowOff>
    </xdr:from>
    <xdr:to>
      <xdr:col>98</xdr:col>
      <xdr:colOff>38100</xdr:colOff>
      <xdr:row>59</xdr:row>
      <xdr:rowOff>5791</xdr:rowOff>
    </xdr:to>
    <xdr:sp macro="" textlink="">
      <xdr:nvSpPr>
        <xdr:cNvPr id="834" name="楕円 833">
          <a:extLst>
            <a:ext uri="{FF2B5EF4-FFF2-40B4-BE49-F238E27FC236}">
              <a16:creationId xmlns:a16="http://schemas.microsoft.com/office/drawing/2014/main" id="{00000000-0008-0000-0600-000042030000}"/>
            </a:ext>
          </a:extLst>
        </xdr:cNvPr>
        <xdr:cNvSpPr/>
      </xdr:nvSpPr>
      <xdr:spPr>
        <a:xfrm>
          <a:off x="18605500" y="10019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58</xdr:row>
      <xdr:rowOff>168368</xdr:rowOff>
    </xdr:from>
    <xdr:ext cx="378565"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467017" y="101124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2" name="正方形/長方形 841">
          <a:extLst>
            <a:ext uri="{FF2B5EF4-FFF2-40B4-BE49-F238E27FC236}">
              <a16:creationId xmlns:a16="http://schemas.microsoft.com/office/drawing/2014/main" id="{00000000-0008-0000-0600-00004A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3" name="正方形/長方形 842">
          <a:extLst>
            <a:ext uri="{FF2B5EF4-FFF2-40B4-BE49-F238E27FC236}">
              <a16:creationId xmlns:a16="http://schemas.microsoft.com/office/drawing/2014/main" id="{00000000-0008-0000-0600-00004B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5642</xdr:rowOff>
    </xdr:from>
    <xdr:ext cx="595419"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7692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61" name="繰出金グラフ枠">
          <a:extLst>
            <a:ext uri="{FF2B5EF4-FFF2-40B4-BE49-F238E27FC236}">
              <a16:creationId xmlns:a16="http://schemas.microsoft.com/office/drawing/2014/main" id="{00000000-0008-0000-0600-00005D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74</xdr:row>
      <xdr:rowOff>58563</xdr:rowOff>
    </xdr:from>
    <xdr:to>
      <xdr:col>116</xdr:col>
      <xdr:colOff>62864</xdr:colOff>
      <xdr:row>79</xdr:row>
      <xdr:rowOff>161629</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22159595" y="12745863"/>
          <a:ext cx="1269" cy="960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165456</xdr:rowOff>
    </xdr:from>
    <xdr:ext cx="534377" cy="259045"/>
    <xdr:sp macro="" textlink="">
      <xdr:nvSpPr>
        <xdr:cNvPr id="863" name="繰出金最小値テキスト">
          <a:extLst>
            <a:ext uri="{FF2B5EF4-FFF2-40B4-BE49-F238E27FC236}">
              <a16:creationId xmlns:a16="http://schemas.microsoft.com/office/drawing/2014/main" id="{00000000-0008-0000-0600-00005F030000}"/>
            </a:ext>
          </a:extLst>
        </xdr:cNvPr>
        <xdr:cNvSpPr txBox="1"/>
      </xdr:nvSpPr>
      <xdr:spPr>
        <a:xfrm>
          <a:off x="22212300" y="13710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161629</xdr:rowOff>
    </xdr:from>
    <xdr:to>
      <xdr:col>116</xdr:col>
      <xdr:colOff>152400</xdr:colOff>
      <xdr:row>79</xdr:row>
      <xdr:rowOff>161629</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a:off x="22072600" y="13706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5240</xdr:rowOff>
    </xdr:from>
    <xdr:ext cx="534377" cy="259045"/>
    <xdr:sp macro="" textlink="">
      <xdr:nvSpPr>
        <xdr:cNvPr id="865" name="繰出金最大値テキスト">
          <a:extLst>
            <a:ext uri="{FF2B5EF4-FFF2-40B4-BE49-F238E27FC236}">
              <a16:creationId xmlns:a16="http://schemas.microsoft.com/office/drawing/2014/main" id="{00000000-0008-0000-0600-000061030000}"/>
            </a:ext>
          </a:extLst>
        </xdr:cNvPr>
        <xdr:cNvSpPr txBox="1"/>
      </xdr:nvSpPr>
      <xdr:spPr>
        <a:xfrm>
          <a:off x="22212300" y="12521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74</xdr:row>
      <xdr:rowOff>58563</xdr:rowOff>
    </xdr:from>
    <xdr:to>
      <xdr:col>116</xdr:col>
      <xdr:colOff>152400</xdr:colOff>
      <xdr:row>74</xdr:row>
      <xdr:rowOff>58563</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a:off x="22072600" y="12745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70</xdr:row>
      <xdr:rowOff>156567</xdr:rowOff>
    </xdr:from>
    <xdr:to>
      <xdr:col>116</xdr:col>
      <xdr:colOff>63500</xdr:colOff>
      <xdr:row>74</xdr:row>
      <xdr:rowOff>58563</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a:off x="21323300" y="12158067"/>
          <a:ext cx="838200" cy="587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40842</xdr:rowOff>
    </xdr:from>
    <xdr:ext cx="534377" cy="259045"/>
    <xdr:sp macro="" textlink="">
      <xdr:nvSpPr>
        <xdr:cNvPr id="868" name="繰出金平均値テキスト">
          <a:extLst>
            <a:ext uri="{FF2B5EF4-FFF2-40B4-BE49-F238E27FC236}">
              <a16:creationId xmlns:a16="http://schemas.microsoft.com/office/drawing/2014/main" id="{00000000-0008-0000-0600-000064030000}"/>
            </a:ext>
          </a:extLst>
        </xdr:cNvPr>
        <xdr:cNvSpPr txBox="1"/>
      </xdr:nvSpPr>
      <xdr:spPr>
        <a:xfrm>
          <a:off x="22212300" y="132424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62415</xdr:rowOff>
    </xdr:from>
    <xdr:to>
      <xdr:col>116</xdr:col>
      <xdr:colOff>114300</xdr:colOff>
      <xdr:row>77</xdr:row>
      <xdr:rowOff>164015</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22110700" y="13264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70</xdr:row>
      <xdr:rowOff>156567</xdr:rowOff>
    </xdr:from>
    <xdr:to>
      <xdr:col>111</xdr:col>
      <xdr:colOff>177800</xdr:colOff>
      <xdr:row>72</xdr:row>
      <xdr:rowOff>25498</xdr:rowOff>
    </xdr:to>
    <xdr:cxnSp macro="">
      <xdr:nvCxnSpPr>
        <xdr:cNvPr id="870" name="直線コネクタ 869">
          <a:extLst>
            <a:ext uri="{FF2B5EF4-FFF2-40B4-BE49-F238E27FC236}">
              <a16:creationId xmlns:a16="http://schemas.microsoft.com/office/drawing/2014/main" id="{00000000-0008-0000-0600-000066030000}"/>
            </a:ext>
          </a:extLst>
        </xdr:cNvPr>
        <xdr:cNvCxnSpPr/>
      </xdr:nvCxnSpPr>
      <xdr:spPr>
        <a:xfrm flipV="1">
          <a:off x="20434300" y="12158067"/>
          <a:ext cx="889000" cy="211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88002</xdr:rowOff>
    </xdr:from>
    <xdr:to>
      <xdr:col>112</xdr:col>
      <xdr:colOff>38100</xdr:colOff>
      <xdr:row>77</xdr:row>
      <xdr:rowOff>18152</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21272500" y="1311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9279</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056111" y="13210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72</xdr:row>
      <xdr:rowOff>25498</xdr:rowOff>
    </xdr:from>
    <xdr:to>
      <xdr:col>107</xdr:col>
      <xdr:colOff>50800</xdr:colOff>
      <xdr:row>72</xdr:row>
      <xdr:rowOff>40880</xdr:rowOff>
    </xdr:to>
    <xdr:cxnSp macro="">
      <xdr:nvCxnSpPr>
        <xdr:cNvPr id="873" name="直線コネクタ 872">
          <a:extLst>
            <a:ext uri="{FF2B5EF4-FFF2-40B4-BE49-F238E27FC236}">
              <a16:creationId xmlns:a16="http://schemas.microsoft.com/office/drawing/2014/main" id="{00000000-0008-0000-0600-000069030000}"/>
            </a:ext>
          </a:extLst>
        </xdr:cNvPr>
        <xdr:cNvCxnSpPr/>
      </xdr:nvCxnSpPr>
      <xdr:spPr>
        <a:xfrm flipV="1">
          <a:off x="19545300" y="12369898"/>
          <a:ext cx="889000" cy="15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75608</xdr:rowOff>
    </xdr:from>
    <xdr:to>
      <xdr:col>107</xdr:col>
      <xdr:colOff>101600</xdr:colOff>
      <xdr:row>77</xdr:row>
      <xdr:rowOff>5758</xdr:rowOff>
    </xdr:to>
    <xdr:sp macro="" textlink="">
      <xdr:nvSpPr>
        <xdr:cNvPr id="874" name="フローチャート: 判断 873">
          <a:extLst>
            <a:ext uri="{FF2B5EF4-FFF2-40B4-BE49-F238E27FC236}">
              <a16:creationId xmlns:a16="http://schemas.microsoft.com/office/drawing/2014/main" id="{00000000-0008-0000-0600-00006A030000}"/>
            </a:ext>
          </a:extLst>
        </xdr:cNvPr>
        <xdr:cNvSpPr/>
      </xdr:nvSpPr>
      <xdr:spPr>
        <a:xfrm>
          <a:off x="20383500" y="13105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168335</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167111" y="13198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72</xdr:row>
      <xdr:rowOff>2540</xdr:rowOff>
    </xdr:from>
    <xdr:to>
      <xdr:col>102</xdr:col>
      <xdr:colOff>114300</xdr:colOff>
      <xdr:row>72</xdr:row>
      <xdr:rowOff>40880</xdr:rowOff>
    </xdr:to>
    <xdr:cxnSp macro="">
      <xdr:nvCxnSpPr>
        <xdr:cNvPr id="876" name="直線コネクタ 875">
          <a:extLst>
            <a:ext uri="{FF2B5EF4-FFF2-40B4-BE49-F238E27FC236}">
              <a16:creationId xmlns:a16="http://schemas.microsoft.com/office/drawing/2014/main" id="{00000000-0008-0000-0600-00006C030000}"/>
            </a:ext>
          </a:extLst>
        </xdr:cNvPr>
        <xdr:cNvCxnSpPr/>
      </xdr:nvCxnSpPr>
      <xdr:spPr>
        <a:xfrm>
          <a:off x="18656300" y="12346940"/>
          <a:ext cx="889000" cy="38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67118</xdr:rowOff>
    </xdr:from>
    <xdr:to>
      <xdr:col>102</xdr:col>
      <xdr:colOff>165100</xdr:colOff>
      <xdr:row>76</xdr:row>
      <xdr:rowOff>168718</xdr:rowOff>
    </xdr:to>
    <xdr:sp macro="" textlink="">
      <xdr:nvSpPr>
        <xdr:cNvPr id="877" name="フローチャート: 判断 876">
          <a:extLst>
            <a:ext uri="{FF2B5EF4-FFF2-40B4-BE49-F238E27FC236}">
              <a16:creationId xmlns:a16="http://schemas.microsoft.com/office/drawing/2014/main" id="{00000000-0008-0000-0600-00006D030000}"/>
            </a:ext>
          </a:extLst>
        </xdr:cNvPr>
        <xdr:cNvSpPr/>
      </xdr:nvSpPr>
      <xdr:spPr>
        <a:xfrm>
          <a:off x="19494500" y="13097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159845</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9278111" y="13190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69028</xdr:rowOff>
    </xdr:from>
    <xdr:to>
      <xdr:col>98</xdr:col>
      <xdr:colOff>38100</xdr:colOff>
      <xdr:row>76</xdr:row>
      <xdr:rowOff>170628</xdr:rowOff>
    </xdr:to>
    <xdr:sp macro="" textlink="">
      <xdr:nvSpPr>
        <xdr:cNvPr id="879" name="フローチャート: 判断 878">
          <a:extLst>
            <a:ext uri="{FF2B5EF4-FFF2-40B4-BE49-F238E27FC236}">
              <a16:creationId xmlns:a16="http://schemas.microsoft.com/office/drawing/2014/main" id="{00000000-0008-0000-0600-00006F030000}"/>
            </a:ext>
          </a:extLst>
        </xdr:cNvPr>
        <xdr:cNvSpPr/>
      </xdr:nvSpPr>
      <xdr:spPr>
        <a:xfrm>
          <a:off x="18605500" y="1309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161755</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389111" y="13191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7763</xdr:rowOff>
    </xdr:from>
    <xdr:to>
      <xdr:col>116</xdr:col>
      <xdr:colOff>114300</xdr:colOff>
      <xdr:row>74</xdr:row>
      <xdr:rowOff>109363</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22110700" y="12695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132240</xdr:rowOff>
    </xdr:from>
    <xdr:ext cx="534377" cy="259045"/>
    <xdr:sp macro="" textlink="">
      <xdr:nvSpPr>
        <xdr:cNvPr id="887" name="繰出金該当値テキスト">
          <a:extLst>
            <a:ext uri="{FF2B5EF4-FFF2-40B4-BE49-F238E27FC236}">
              <a16:creationId xmlns:a16="http://schemas.microsoft.com/office/drawing/2014/main" id="{00000000-0008-0000-0600-000077030000}"/>
            </a:ext>
          </a:extLst>
        </xdr:cNvPr>
        <xdr:cNvSpPr txBox="1"/>
      </xdr:nvSpPr>
      <xdr:spPr>
        <a:xfrm>
          <a:off x="22212300" y="12648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70</xdr:row>
      <xdr:rowOff>105767</xdr:rowOff>
    </xdr:from>
    <xdr:to>
      <xdr:col>112</xdr:col>
      <xdr:colOff>38100</xdr:colOff>
      <xdr:row>71</xdr:row>
      <xdr:rowOff>35917</xdr:rowOff>
    </xdr:to>
    <xdr:sp macro="" textlink="">
      <xdr:nvSpPr>
        <xdr:cNvPr id="888" name="楕円 887">
          <a:extLst>
            <a:ext uri="{FF2B5EF4-FFF2-40B4-BE49-F238E27FC236}">
              <a16:creationId xmlns:a16="http://schemas.microsoft.com/office/drawing/2014/main" id="{00000000-0008-0000-0600-000078030000}"/>
            </a:ext>
          </a:extLst>
        </xdr:cNvPr>
        <xdr:cNvSpPr/>
      </xdr:nvSpPr>
      <xdr:spPr>
        <a:xfrm>
          <a:off x="21272500" y="12107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69</xdr:row>
      <xdr:rowOff>52444</xdr:rowOff>
    </xdr:from>
    <xdr:ext cx="599010"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21023795" y="11882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71</xdr:row>
      <xdr:rowOff>146148</xdr:rowOff>
    </xdr:from>
    <xdr:to>
      <xdr:col>107</xdr:col>
      <xdr:colOff>101600</xdr:colOff>
      <xdr:row>72</xdr:row>
      <xdr:rowOff>76298</xdr:rowOff>
    </xdr:to>
    <xdr:sp macro="" textlink="">
      <xdr:nvSpPr>
        <xdr:cNvPr id="890" name="楕円 889">
          <a:extLst>
            <a:ext uri="{FF2B5EF4-FFF2-40B4-BE49-F238E27FC236}">
              <a16:creationId xmlns:a16="http://schemas.microsoft.com/office/drawing/2014/main" id="{00000000-0008-0000-0600-00007A030000}"/>
            </a:ext>
          </a:extLst>
        </xdr:cNvPr>
        <xdr:cNvSpPr/>
      </xdr:nvSpPr>
      <xdr:spPr>
        <a:xfrm>
          <a:off x="20383500" y="12319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70</xdr:row>
      <xdr:rowOff>92825</xdr:rowOff>
    </xdr:from>
    <xdr:ext cx="599010"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20134795" y="12094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161530</xdr:rowOff>
    </xdr:from>
    <xdr:to>
      <xdr:col>102</xdr:col>
      <xdr:colOff>165100</xdr:colOff>
      <xdr:row>72</xdr:row>
      <xdr:rowOff>91680</xdr:rowOff>
    </xdr:to>
    <xdr:sp macro="" textlink="">
      <xdr:nvSpPr>
        <xdr:cNvPr id="892" name="楕円 891">
          <a:extLst>
            <a:ext uri="{FF2B5EF4-FFF2-40B4-BE49-F238E27FC236}">
              <a16:creationId xmlns:a16="http://schemas.microsoft.com/office/drawing/2014/main" id="{00000000-0008-0000-0600-00007C030000}"/>
            </a:ext>
          </a:extLst>
        </xdr:cNvPr>
        <xdr:cNvSpPr/>
      </xdr:nvSpPr>
      <xdr:spPr>
        <a:xfrm>
          <a:off x="19494500" y="1233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70</xdr:row>
      <xdr:rowOff>108207</xdr:rowOff>
    </xdr:from>
    <xdr:ext cx="599010"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9245795" y="12109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123190</xdr:rowOff>
    </xdr:from>
    <xdr:to>
      <xdr:col>98</xdr:col>
      <xdr:colOff>38100</xdr:colOff>
      <xdr:row>72</xdr:row>
      <xdr:rowOff>53340</xdr:rowOff>
    </xdr:to>
    <xdr:sp macro="" textlink="">
      <xdr:nvSpPr>
        <xdr:cNvPr id="894" name="楕円 893">
          <a:extLst>
            <a:ext uri="{FF2B5EF4-FFF2-40B4-BE49-F238E27FC236}">
              <a16:creationId xmlns:a16="http://schemas.microsoft.com/office/drawing/2014/main" id="{00000000-0008-0000-0600-00007E030000}"/>
            </a:ext>
          </a:extLst>
        </xdr:cNvPr>
        <xdr:cNvSpPr/>
      </xdr:nvSpPr>
      <xdr:spPr>
        <a:xfrm>
          <a:off x="18605500" y="1229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70</xdr:row>
      <xdr:rowOff>69867</xdr:rowOff>
    </xdr:from>
    <xdr:ext cx="599010"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356795" y="12071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9" name="正方形/長方形 898">
          <a:extLst>
            <a:ext uri="{FF2B5EF4-FFF2-40B4-BE49-F238E27FC236}">
              <a16:creationId xmlns:a16="http://schemas.microsoft.com/office/drawing/2014/main" id="{00000000-0008-0000-0600-000083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900" name="正方形/長方形 899">
          <a:extLst>
            <a:ext uri="{FF2B5EF4-FFF2-40B4-BE49-F238E27FC236}">
              <a16:creationId xmlns:a16="http://schemas.microsoft.com/office/drawing/2014/main" id="{00000000-0008-0000-0600-000084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901" name="正方形/長方形 900">
          <a:extLst>
            <a:ext uri="{FF2B5EF4-FFF2-40B4-BE49-F238E27FC236}">
              <a16:creationId xmlns:a16="http://schemas.microsoft.com/office/drawing/2014/main" id="{00000000-0008-0000-0600-000085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902" name="正方形/長方形 901">
          <a:extLst>
            <a:ext uri="{FF2B5EF4-FFF2-40B4-BE49-F238E27FC236}">
              <a16:creationId xmlns:a16="http://schemas.microsoft.com/office/drawing/2014/main" id="{00000000-0008-0000-0600-000086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903" name="正方形/長方形 902">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10" name="前年度繰上充用金グラフ枠">
          <a:extLst>
            <a:ext uri="{FF2B5EF4-FFF2-40B4-BE49-F238E27FC236}">
              <a16:creationId xmlns:a16="http://schemas.microsoft.com/office/drawing/2014/main" id="{00000000-0008-0000-0600-00008E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12" name="前年度繰上充用金最小値テキスト">
          <a:extLst>
            <a:ext uri="{FF2B5EF4-FFF2-40B4-BE49-F238E27FC236}">
              <a16:creationId xmlns:a16="http://schemas.microsoft.com/office/drawing/2014/main" id="{00000000-0008-0000-0600-000090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14" name="前年度繰上充用金最大値テキスト">
          <a:extLst>
            <a:ext uri="{FF2B5EF4-FFF2-40B4-BE49-F238E27FC236}">
              <a16:creationId xmlns:a16="http://schemas.microsoft.com/office/drawing/2014/main" id="{00000000-0008-0000-0600-000092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7" name="前年度繰上充用金平均値テキスト">
          <a:extLst>
            <a:ext uri="{FF2B5EF4-FFF2-40B4-BE49-F238E27FC236}">
              <a16:creationId xmlns:a16="http://schemas.microsoft.com/office/drawing/2014/main" id="{00000000-0008-0000-0600-000095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22" name="直線コネクタ 921">
          <a:extLst>
            <a:ext uri="{FF2B5EF4-FFF2-40B4-BE49-F238E27FC236}">
              <a16:creationId xmlns:a16="http://schemas.microsoft.com/office/drawing/2014/main" id="{00000000-0008-0000-0600-00009A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23" name="フローチャート: 判断 922">
          <a:extLst>
            <a:ext uri="{FF2B5EF4-FFF2-40B4-BE49-F238E27FC236}">
              <a16:creationId xmlns:a16="http://schemas.microsoft.com/office/drawing/2014/main" id="{00000000-0008-0000-0600-00009B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5" name="直線コネクタ 924">
          <a:extLst>
            <a:ext uri="{FF2B5EF4-FFF2-40B4-BE49-F238E27FC236}">
              <a16:creationId xmlns:a16="http://schemas.microsoft.com/office/drawing/2014/main" id="{00000000-0008-0000-0600-00009D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6" name="フローチャート: 判断 925">
          <a:extLst>
            <a:ext uri="{FF2B5EF4-FFF2-40B4-BE49-F238E27FC236}">
              <a16:creationId xmlns:a16="http://schemas.microsoft.com/office/drawing/2014/main" id="{00000000-0008-0000-0600-00009E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8" name="フローチャート: 判断 927">
          <a:extLst>
            <a:ext uri="{FF2B5EF4-FFF2-40B4-BE49-F238E27FC236}">
              <a16:creationId xmlns:a16="http://schemas.microsoft.com/office/drawing/2014/main" id="{00000000-0008-0000-0600-0000A0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6" name="前年度繰上充用金該当値テキスト">
          <a:extLst>
            <a:ext uri="{FF2B5EF4-FFF2-40B4-BE49-F238E27FC236}">
              <a16:creationId xmlns:a16="http://schemas.microsoft.com/office/drawing/2014/main" id="{00000000-0008-0000-0600-0000A8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9" name="楕円 938">
          <a:extLst>
            <a:ext uri="{FF2B5EF4-FFF2-40B4-BE49-F238E27FC236}">
              <a16:creationId xmlns:a16="http://schemas.microsoft.com/office/drawing/2014/main" id="{00000000-0008-0000-0600-0000AB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41" name="楕円 940">
          <a:extLst>
            <a:ext uri="{FF2B5EF4-FFF2-40B4-BE49-F238E27FC236}">
              <a16:creationId xmlns:a16="http://schemas.microsoft.com/office/drawing/2014/main" id="{00000000-0008-0000-0600-0000AD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42" name="テキスト ボックス 941">
          <a:extLst>
            <a:ext uri="{FF2B5EF4-FFF2-40B4-BE49-F238E27FC236}">
              <a16:creationId xmlns:a16="http://schemas.microsoft.com/office/drawing/2014/main" id="{00000000-0008-0000-0600-0000AE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43" name="楕円 942">
          <a:extLst>
            <a:ext uri="{FF2B5EF4-FFF2-40B4-BE49-F238E27FC236}">
              <a16:creationId xmlns:a16="http://schemas.microsoft.com/office/drawing/2014/main" id="{00000000-0008-0000-0600-0000AF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44" name="テキスト ボックス 943">
          <a:extLst>
            <a:ext uri="{FF2B5EF4-FFF2-40B4-BE49-F238E27FC236}">
              <a16:creationId xmlns:a16="http://schemas.microsoft.com/office/drawing/2014/main" id="{00000000-0008-0000-0600-0000B0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5" name="正方形/長方形 944">
          <a:extLst>
            <a:ext uri="{FF2B5EF4-FFF2-40B4-BE49-F238E27FC236}">
              <a16:creationId xmlns:a16="http://schemas.microsoft.com/office/drawing/2014/main" id="{00000000-0008-0000-0600-0000B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6" name="正方形/長方形 945">
          <a:extLst>
            <a:ext uri="{FF2B5EF4-FFF2-40B4-BE49-F238E27FC236}">
              <a16:creationId xmlns:a16="http://schemas.microsoft.com/office/drawing/2014/main" id="{00000000-0008-0000-0600-0000B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7" name="テキスト ボックス 946">
          <a:extLst>
            <a:ext uri="{FF2B5EF4-FFF2-40B4-BE49-F238E27FC236}">
              <a16:creationId xmlns:a16="http://schemas.microsoft.com/office/drawing/2014/main" id="{00000000-0008-0000-0600-0000B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人件費について、町の面積が東西に広く、集落が点在しているため、総合窓口の設置、ごみ収集にかかる人員が多いことが他団体よりも経費がかかっている。計画的な施設の統廃合や</a:t>
          </a:r>
          <a:r>
            <a:rPr kumimoji="1" lang="en-US" altLang="ja-JP" sz="1300">
              <a:latin typeface="ＭＳ Ｐゴシック" panose="020B0600070205080204" pitchFamily="50" charset="-128"/>
              <a:ea typeface="ＭＳ Ｐゴシック" panose="020B0600070205080204" pitchFamily="50" charset="-128"/>
            </a:rPr>
            <a:t>ICT</a:t>
          </a:r>
          <a:r>
            <a:rPr kumimoji="1" lang="ja-JP" altLang="en-US" sz="1300">
              <a:latin typeface="ＭＳ Ｐゴシック" panose="020B0600070205080204" pitchFamily="50" charset="-128"/>
              <a:ea typeface="ＭＳ Ｐゴシック" panose="020B0600070205080204" pitchFamily="50" charset="-128"/>
            </a:rPr>
            <a:t>の活用、民間委託の推進を検討する。</a:t>
          </a:r>
        </a:p>
        <a:p>
          <a:r>
            <a:rPr kumimoji="1" lang="ja-JP" altLang="en-US" sz="1300">
              <a:latin typeface="ＭＳ Ｐゴシック" panose="020B0600070205080204" pitchFamily="50" charset="-128"/>
              <a:ea typeface="ＭＳ Ｐゴシック" panose="020B0600070205080204" pitchFamily="50" charset="-128"/>
            </a:rPr>
            <a:t>普通建設事業費について、道路改良事業や統合保育所建設事業、災害対策のための避難場所等の整備事業の影響から決算額が上昇傾向にある。今後、小中学校の統廃合整備事業や避難場所整備が予定されているため、高止まりすることが見込まれる。</a:t>
          </a:r>
        </a:p>
        <a:p>
          <a:r>
            <a:rPr kumimoji="1" lang="ja-JP" altLang="en-US" sz="1300">
              <a:latin typeface="ＭＳ Ｐゴシック" panose="020B0600070205080204" pitchFamily="50" charset="-128"/>
              <a:ea typeface="ＭＳ Ｐゴシック" panose="020B0600070205080204" pitchFamily="50" charset="-128"/>
            </a:rPr>
            <a:t>扶助費について、少子化により子どもの数が減少しているため全国平均、三重県平均、類似団体平均よりも低い状況にある。令和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年度以降の決算額が上昇しているのは、臨時特別給付金や子育て応援事業の影響である。</a:t>
          </a:r>
        </a:p>
        <a:p>
          <a:r>
            <a:rPr kumimoji="1" lang="ja-JP" altLang="en-US" sz="1300">
              <a:latin typeface="ＭＳ Ｐゴシック" panose="020B0600070205080204" pitchFamily="50" charset="-128"/>
              <a:ea typeface="ＭＳ Ｐゴシック" panose="020B0600070205080204" pitchFamily="50" charset="-128"/>
            </a:rPr>
            <a:t>繰出金について、下水道会計が令和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から企業会計（法適用）となり、繰出金から補助金へと変更となったため、著しく決算額が下がった。しかしながら、高齢化率が高く、後期高齢特別会計や介護保険特別会計に対しての繰出しが多く、類似団体と比較すると依然として高い状況である。</a:t>
          </a:r>
        </a:p>
        <a:p>
          <a:r>
            <a:rPr kumimoji="1" lang="ja-JP" altLang="en-US" sz="1300">
              <a:latin typeface="ＭＳ Ｐゴシック" panose="020B0600070205080204" pitchFamily="50" charset="-128"/>
              <a:ea typeface="ＭＳ Ｐゴシック" panose="020B0600070205080204" pitchFamily="50" charset="-128"/>
            </a:rPr>
            <a:t>公債費について、過去に行った公共施設の高台移転事業等の元金償還により上昇傾向にある。今後も小中学校統廃合整備事業や避難所整備事業を予定しているため、さらに上昇していくことが見込まれる。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三重県南伊勢町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10,489
10,378
241.89
11,501,524
11,285,658
123,315
6,231,663
13,157,939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65.8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16637</xdr:rowOff>
    </xdr:from>
    <xdr:to>
      <xdr:col>24</xdr:col>
      <xdr:colOff>62865</xdr:colOff>
      <xdr:row>39</xdr:row>
      <xdr:rowOff>70358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160137"/>
          <a:ext cx="1270" cy="1596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74185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60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70358</xdr:rowOff>
    </xdr:from>
    <xdr:to>
      <xdr:col>24</xdr:col>
      <xdr:colOff>152400</xdr:colOff>
      <xdr:row>39</xdr:row>
      <xdr:rowOff>70358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56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134764</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935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10,123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16637</xdr:rowOff>
    </xdr:from>
    <xdr:to>
      <xdr:col>24</xdr:col>
      <xdr:colOff>152400</xdr:colOff>
      <xdr:row>30</xdr:row>
      <xdr:rowOff>16637</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160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142748</xdr:rowOff>
    </xdr:from>
    <xdr:to>
      <xdr:col>24</xdr:col>
      <xdr:colOff>63500</xdr:colOff>
      <xdr:row>35</xdr:row>
      <xdr:rowOff>89789</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800598"/>
          <a:ext cx="838200" cy="289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108094</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088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129667</xdr:rowOff>
    </xdr:from>
    <xdr:to>
      <xdr:col>24</xdr:col>
      <xdr:colOff>114300</xdr:colOff>
      <xdr:row>36</xdr:row>
      <xdr:rowOff>59817</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30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89789</xdr:rowOff>
    </xdr:from>
    <xdr:to>
      <xdr:col>19</xdr:col>
      <xdr:colOff>177800</xdr:colOff>
      <xdr:row>35</xdr:row>
      <xdr:rowOff>141605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090539"/>
          <a:ext cx="889000" cy="51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79375</xdr:rowOff>
    </xdr:from>
    <xdr:to>
      <xdr:col>20</xdr:col>
      <xdr:colOff>38100</xdr:colOff>
      <xdr:row>37</xdr:row>
      <xdr:rowOff>9525</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251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652</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34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141605</xdr:rowOff>
    </xdr:from>
    <xdr:to>
      <xdr:col>15</xdr:col>
      <xdr:colOff>50800</xdr:colOff>
      <xdr:row>37</xdr:row>
      <xdr:rowOff>20447</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142355"/>
          <a:ext cx="889000" cy="221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118618</xdr:rowOff>
    </xdr:from>
    <xdr:to>
      <xdr:col>15</xdr:col>
      <xdr:colOff>101600</xdr:colOff>
      <xdr:row>37</xdr:row>
      <xdr:rowOff>48768</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290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39895</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383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20447</xdr:rowOff>
    </xdr:from>
    <xdr:to>
      <xdr:col>10</xdr:col>
      <xdr:colOff>114300</xdr:colOff>
      <xdr:row>38</xdr:row>
      <xdr:rowOff>13970</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364097"/>
          <a:ext cx="889000" cy="164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165481</xdr:rowOff>
    </xdr:from>
    <xdr:to>
      <xdr:col>10</xdr:col>
      <xdr:colOff>165100</xdr:colOff>
      <xdr:row>37</xdr:row>
      <xdr:rowOff>95631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337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86758</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430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7366</xdr:rowOff>
    </xdr:from>
    <xdr:to>
      <xdr:col>6</xdr:col>
      <xdr:colOff>38100</xdr:colOff>
      <xdr:row>37</xdr:row>
      <xdr:rowOff>108966</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351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125493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126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91948</xdr:rowOff>
    </xdr:from>
    <xdr:to>
      <xdr:col>24</xdr:col>
      <xdr:colOff>114300</xdr:colOff>
      <xdr:row>34</xdr:row>
      <xdr:rowOff>22098</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749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114825</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601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38989</xdr:rowOff>
    </xdr:from>
    <xdr:to>
      <xdr:col>20</xdr:col>
      <xdr:colOff>38100</xdr:colOff>
      <xdr:row>35</xdr:row>
      <xdr:rowOff>140589</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03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157116</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814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90805</xdr:rowOff>
    </xdr:from>
    <xdr:to>
      <xdr:col>15</xdr:col>
      <xdr:colOff>101600</xdr:colOff>
      <xdr:row>36</xdr:row>
      <xdr:rowOff>20955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091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37482</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866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141097</xdr:rowOff>
    </xdr:from>
    <xdr:to>
      <xdr:col>10</xdr:col>
      <xdr:colOff>165100</xdr:colOff>
      <xdr:row>37</xdr:row>
      <xdr:rowOff>71247</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313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87774</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088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134620</xdr:rowOff>
    </xdr:from>
    <xdr:to>
      <xdr:col>6</xdr:col>
      <xdr:colOff>38100</xdr:colOff>
      <xdr:row>38</xdr:row>
      <xdr:rowOff>64770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47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55897</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570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21970</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147145</xdr:rowOff>
    </xdr:from>
    <xdr:to>
      <xdr:col>24</xdr:col>
      <xdr:colOff>62865</xdr:colOff>
      <xdr:row>59</xdr:row>
      <xdr:rowOff>4595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719645"/>
          <a:ext cx="1270" cy="1400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8422</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123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4595</xdr:rowOff>
    </xdr:from>
    <xdr:to>
      <xdr:col>24</xdr:col>
      <xdr:colOff>152400</xdr:colOff>
      <xdr:row>59</xdr:row>
      <xdr:rowOff>4595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120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93822</xdr:rowOff>
    </xdr:from>
    <xdr:ext cx="690189"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4948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1,373,161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147145</xdr:rowOff>
    </xdr:from>
    <xdr:to>
      <xdr:col>24</xdr:col>
      <xdr:colOff>152400</xdr:colOff>
      <xdr:row>50</xdr:row>
      <xdr:rowOff>147145</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719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94165</xdr:rowOff>
    </xdr:from>
    <xdr:to>
      <xdr:col>24</xdr:col>
      <xdr:colOff>63500</xdr:colOff>
      <xdr:row>58</xdr:row>
      <xdr:rowOff>118891</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3797300" y="10038265"/>
          <a:ext cx="838200" cy="24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2553</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7752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151126</xdr:rowOff>
    </xdr:from>
    <xdr:to>
      <xdr:col>24</xdr:col>
      <xdr:colOff>114300</xdr:colOff>
      <xdr:row>58</xdr:row>
      <xdr:rowOff>81276</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923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118891</xdr:rowOff>
    </xdr:from>
    <xdr:to>
      <xdr:col>19</xdr:col>
      <xdr:colOff>177800</xdr:colOff>
      <xdr:row>58</xdr:row>
      <xdr:rowOff>126612</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908300" y="10062991"/>
          <a:ext cx="889000" cy="7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169742</xdr:rowOff>
    </xdr:from>
    <xdr:to>
      <xdr:col>20</xdr:col>
      <xdr:colOff>38100</xdr:colOff>
      <xdr:row>58</xdr:row>
      <xdr:rowOff>99892</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942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116419</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717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95214</xdr:rowOff>
    </xdr:from>
    <xdr:to>
      <xdr:col>15</xdr:col>
      <xdr:colOff>50800</xdr:colOff>
      <xdr:row>58</xdr:row>
      <xdr:rowOff>126612</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2019300" y="10039314"/>
          <a:ext cx="889000" cy="31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20484</xdr:rowOff>
    </xdr:from>
    <xdr:to>
      <xdr:col>15</xdr:col>
      <xdr:colOff>101600</xdr:colOff>
      <xdr:row>58</xdr:row>
      <xdr:rowOff>122084</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964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138611</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739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29807</xdr:rowOff>
    </xdr:from>
    <xdr:to>
      <xdr:col>10</xdr:col>
      <xdr:colOff>114300</xdr:colOff>
      <xdr:row>58</xdr:row>
      <xdr:rowOff>95214</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9973907"/>
          <a:ext cx="889000" cy="65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59553</xdr:rowOff>
    </xdr:from>
    <xdr:to>
      <xdr:col>10</xdr:col>
      <xdr:colOff>165100</xdr:colOff>
      <xdr:row>58</xdr:row>
      <xdr:rowOff>161153</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10003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152280</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10096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147472</xdr:rowOff>
    </xdr:from>
    <xdr:to>
      <xdr:col>6</xdr:col>
      <xdr:colOff>38100</xdr:colOff>
      <xdr:row>58</xdr:row>
      <xdr:rowOff>77622</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920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94149</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6953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43365</xdr:rowOff>
    </xdr:from>
    <xdr:to>
      <xdr:col>24</xdr:col>
      <xdr:colOff>114300</xdr:colOff>
      <xdr:row>58</xdr:row>
      <xdr:rowOff>144965</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987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129742</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902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68091</xdr:rowOff>
    </xdr:from>
    <xdr:to>
      <xdr:col>20</xdr:col>
      <xdr:colOff>38100</xdr:colOff>
      <xdr:row>58</xdr:row>
      <xdr:rowOff>169691</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10012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160818</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10104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75812</xdr:rowOff>
    </xdr:from>
    <xdr:to>
      <xdr:col>15</xdr:col>
      <xdr:colOff>101600</xdr:colOff>
      <xdr:row>59</xdr:row>
      <xdr:rowOff>5962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10019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168539</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10112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44414</xdr:rowOff>
    </xdr:from>
    <xdr:to>
      <xdr:col>10</xdr:col>
      <xdr:colOff>165100</xdr:colOff>
      <xdr:row>58</xdr:row>
      <xdr:rowOff>146014</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988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162541</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763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150457</xdr:rowOff>
    </xdr:from>
    <xdr:to>
      <xdr:col>6</xdr:col>
      <xdr:colOff>38100</xdr:colOff>
      <xdr:row>58</xdr:row>
      <xdr:rowOff>80607</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923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71734</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10015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3" name="テキスト ボックス 172">
          <a:extLst>
            <a:ext uri="{FF2B5EF4-FFF2-40B4-BE49-F238E27FC236}">
              <a16:creationId xmlns:a16="http://schemas.microsoft.com/office/drawing/2014/main" id="{00000000-0008-0000-0700-0000AD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民生費グラフ枠">
          <a:extLst>
            <a:ext uri="{FF2B5EF4-FFF2-40B4-BE49-F238E27FC236}">
              <a16:creationId xmlns:a16="http://schemas.microsoft.com/office/drawing/2014/main" id="{00000000-0008-0000-07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84031</xdr:rowOff>
    </xdr:from>
    <xdr:to>
      <xdr:col>24</xdr:col>
      <xdr:colOff>62865</xdr:colOff>
      <xdr:row>79</xdr:row>
      <xdr:rowOff>112376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4633595" y="12085531"/>
          <a:ext cx="1270" cy="1571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116203</xdr:rowOff>
    </xdr:from>
    <xdr:ext cx="599010" cy="259045"/>
    <xdr:sp macro="" textlink="">
      <xdr:nvSpPr>
        <xdr:cNvPr id="176" name="民生費最小値テキスト">
          <a:extLst>
            <a:ext uri="{FF2B5EF4-FFF2-40B4-BE49-F238E27FC236}">
              <a16:creationId xmlns:a16="http://schemas.microsoft.com/office/drawing/2014/main" id="{00000000-0008-0000-0700-0000B0000000}"/>
            </a:ext>
          </a:extLst>
        </xdr:cNvPr>
        <xdr:cNvSpPr txBox="1"/>
      </xdr:nvSpPr>
      <xdr:spPr>
        <a:xfrm>
          <a:off x="4686300" y="136607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148,760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112376</xdr:rowOff>
    </xdr:from>
    <xdr:to>
      <xdr:col>24</xdr:col>
      <xdr:colOff>152400</xdr:colOff>
      <xdr:row>79</xdr:row>
      <xdr:rowOff>112376</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3656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30708</xdr:rowOff>
    </xdr:from>
    <xdr:ext cx="599010" cy="259045"/>
    <xdr:sp macro="" textlink="">
      <xdr:nvSpPr>
        <xdr:cNvPr id="178" name="民生費最大値テキスト">
          <a:extLst>
            <a:ext uri="{FF2B5EF4-FFF2-40B4-BE49-F238E27FC236}">
              <a16:creationId xmlns:a16="http://schemas.microsoft.com/office/drawing/2014/main" id="{00000000-0008-0000-0700-0000B2000000}"/>
            </a:ext>
          </a:extLst>
        </xdr:cNvPr>
        <xdr:cNvSpPr txBox="1"/>
      </xdr:nvSpPr>
      <xdr:spPr>
        <a:xfrm>
          <a:off x="4686300" y="11860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293,114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84031</xdr:rowOff>
    </xdr:from>
    <xdr:to>
      <xdr:col>24</xdr:col>
      <xdr:colOff>152400</xdr:colOff>
      <xdr:row>70</xdr:row>
      <xdr:rowOff>84031</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4546600" y="12085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70</xdr:row>
      <xdr:rowOff>84031</xdr:rowOff>
    </xdr:from>
    <xdr:to>
      <xdr:col>24</xdr:col>
      <xdr:colOff>63500</xdr:colOff>
      <xdr:row>74</xdr:row>
      <xdr:rowOff>27588</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3797300" y="12085531"/>
          <a:ext cx="838200" cy="629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77668</xdr:rowOff>
    </xdr:from>
    <xdr:ext cx="599010" cy="259045"/>
    <xdr:sp macro="" textlink="">
      <xdr:nvSpPr>
        <xdr:cNvPr id="181" name="民生費平均値テキスト">
          <a:extLst>
            <a:ext uri="{FF2B5EF4-FFF2-40B4-BE49-F238E27FC236}">
              <a16:creationId xmlns:a16="http://schemas.microsoft.com/office/drawing/2014/main" id="{00000000-0008-0000-0700-0000B5000000}"/>
            </a:ext>
          </a:extLst>
        </xdr:cNvPr>
        <xdr:cNvSpPr txBox="1"/>
      </xdr:nvSpPr>
      <xdr:spPr>
        <a:xfrm>
          <a:off x="4686300" y="1276496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99241</xdr:rowOff>
    </xdr:from>
    <xdr:to>
      <xdr:col>24</xdr:col>
      <xdr:colOff>114300</xdr:colOff>
      <xdr:row>75</xdr:row>
      <xdr:rowOff>29391</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4584700" y="1278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122947</xdr:rowOff>
    </xdr:from>
    <xdr:to>
      <xdr:col>19</xdr:col>
      <xdr:colOff>177800</xdr:colOff>
      <xdr:row>74</xdr:row>
      <xdr:rowOff>27588</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908300" y="12295897"/>
          <a:ext cx="889000" cy="418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43474</xdr:rowOff>
    </xdr:from>
    <xdr:to>
      <xdr:col>20</xdr:col>
      <xdr:colOff>38100</xdr:colOff>
      <xdr:row>75</xdr:row>
      <xdr:rowOff>145074</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3746500" y="12902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136200</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3497795" y="12994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71</xdr:row>
      <xdr:rowOff>122947</xdr:rowOff>
    </xdr:from>
    <xdr:to>
      <xdr:col>15</xdr:col>
      <xdr:colOff>50800</xdr:colOff>
      <xdr:row>73</xdr:row>
      <xdr:rowOff>103929</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2019300" y="12295897"/>
          <a:ext cx="889000" cy="323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160136</xdr:rowOff>
    </xdr:from>
    <xdr:to>
      <xdr:col>15</xdr:col>
      <xdr:colOff>101600</xdr:colOff>
      <xdr:row>76</xdr:row>
      <xdr:rowOff>90286</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2857500" y="13018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81413</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608795" y="13111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103929</xdr:rowOff>
    </xdr:from>
    <xdr:to>
      <xdr:col>10</xdr:col>
      <xdr:colOff>114300</xdr:colOff>
      <xdr:row>74</xdr:row>
      <xdr:rowOff>126550</xdr:rowOff>
    </xdr:to>
    <xdr:cxnSp macro="">
      <xdr:nvCxnSpPr>
        <xdr:cNvPr id="189" name="直線コネクタ 188">
          <a:extLst>
            <a:ext uri="{FF2B5EF4-FFF2-40B4-BE49-F238E27FC236}">
              <a16:creationId xmlns:a16="http://schemas.microsoft.com/office/drawing/2014/main" id="{00000000-0008-0000-0700-0000BD000000}"/>
            </a:ext>
          </a:extLst>
        </xdr:cNvPr>
        <xdr:cNvCxnSpPr/>
      </xdr:nvCxnSpPr>
      <xdr:spPr>
        <a:xfrm flipV="1">
          <a:off x="1130300" y="12619779"/>
          <a:ext cx="889000" cy="194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96803</xdr:rowOff>
    </xdr:from>
    <xdr:to>
      <xdr:col>10</xdr:col>
      <xdr:colOff>165100</xdr:colOff>
      <xdr:row>76</xdr:row>
      <xdr:rowOff>26953</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968500" y="12955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18080</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719795" y="13048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52019</xdr:rowOff>
    </xdr:from>
    <xdr:to>
      <xdr:col>6</xdr:col>
      <xdr:colOff>38100</xdr:colOff>
      <xdr:row>77</xdr:row>
      <xdr:rowOff>153619</xdr:rowOff>
    </xdr:to>
    <xdr:sp macro="" textlink="">
      <xdr:nvSpPr>
        <xdr:cNvPr id="192" name="フローチャート: 判断 191">
          <a:extLst>
            <a:ext uri="{FF2B5EF4-FFF2-40B4-BE49-F238E27FC236}">
              <a16:creationId xmlns:a16="http://schemas.microsoft.com/office/drawing/2014/main" id="{00000000-0008-0000-0700-0000C0000000}"/>
            </a:ext>
          </a:extLst>
        </xdr:cNvPr>
        <xdr:cNvSpPr/>
      </xdr:nvSpPr>
      <xdr:spPr>
        <a:xfrm>
          <a:off x="1079500" y="13253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144746</xdr:rowOff>
    </xdr:from>
    <xdr:ext cx="59901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830795" y="13346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70</xdr:row>
      <xdr:rowOff>33231</xdr:rowOff>
    </xdr:from>
    <xdr:to>
      <xdr:col>24</xdr:col>
      <xdr:colOff>114300</xdr:colOff>
      <xdr:row>70</xdr:row>
      <xdr:rowOff>134831</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4584700" y="12034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69</xdr:row>
      <xdr:rowOff>157708</xdr:rowOff>
    </xdr:from>
    <xdr:ext cx="599010" cy="259045"/>
    <xdr:sp macro="" textlink="">
      <xdr:nvSpPr>
        <xdr:cNvPr id="200" name="民生費該当値テキスト">
          <a:extLst>
            <a:ext uri="{FF2B5EF4-FFF2-40B4-BE49-F238E27FC236}">
              <a16:creationId xmlns:a16="http://schemas.microsoft.com/office/drawing/2014/main" id="{00000000-0008-0000-0700-0000C8000000}"/>
            </a:ext>
          </a:extLst>
        </xdr:cNvPr>
        <xdr:cNvSpPr txBox="1"/>
      </xdr:nvSpPr>
      <xdr:spPr>
        <a:xfrm>
          <a:off x="4686300" y="11987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293,114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148238</xdr:rowOff>
    </xdr:from>
    <xdr:to>
      <xdr:col>20</xdr:col>
      <xdr:colOff>38100</xdr:colOff>
      <xdr:row>74</xdr:row>
      <xdr:rowOff>78388</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3746500" y="12664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94915</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3497795" y="12439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71</xdr:row>
      <xdr:rowOff>72147</xdr:rowOff>
    </xdr:from>
    <xdr:to>
      <xdr:col>15</xdr:col>
      <xdr:colOff>101600</xdr:colOff>
      <xdr:row>72</xdr:row>
      <xdr:rowOff>2297</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2857500" y="12245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70</xdr:row>
      <xdr:rowOff>18824</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2608795" y="120203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53129</xdr:rowOff>
    </xdr:from>
    <xdr:to>
      <xdr:col>10</xdr:col>
      <xdr:colOff>165100</xdr:colOff>
      <xdr:row>73</xdr:row>
      <xdr:rowOff>154729</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968500" y="12568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71</xdr:row>
      <xdr:rowOff>171256</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1719795" y="12344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75750</xdr:rowOff>
    </xdr:from>
    <xdr:to>
      <xdr:col>6</xdr:col>
      <xdr:colOff>38100</xdr:colOff>
      <xdr:row>75</xdr:row>
      <xdr:rowOff>5900</xdr:rowOff>
    </xdr:to>
    <xdr:sp macro="" textlink="">
      <xdr:nvSpPr>
        <xdr:cNvPr id="207" name="楕円 206">
          <a:extLst>
            <a:ext uri="{FF2B5EF4-FFF2-40B4-BE49-F238E27FC236}">
              <a16:creationId xmlns:a16="http://schemas.microsoft.com/office/drawing/2014/main" id="{00000000-0008-0000-0700-0000CF000000}"/>
            </a:ext>
          </a:extLst>
        </xdr:cNvPr>
        <xdr:cNvSpPr/>
      </xdr:nvSpPr>
      <xdr:spPr>
        <a:xfrm>
          <a:off x="1079500" y="127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22427</xdr:rowOff>
    </xdr:from>
    <xdr:ext cx="599010" cy="259045"/>
    <xdr:sp macro="" textlink="">
      <xdr:nvSpPr>
        <xdr:cNvPr id="208" name="テキスト ボックス 207">
          <a:extLst>
            <a:ext uri="{FF2B5EF4-FFF2-40B4-BE49-F238E27FC236}">
              <a16:creationId xmlns:a16="http://schemas.microsoft.com/office/drawing/2014/main" id="{00000000-0008-0000-0700-0000D0000000}"/>
            </a:ext>
          </a:extLst>
        </xdr:cNvPr>
        <xdr:cNvSpPr txBox="1"/>
      </xdr:nvSpPr>
      <xdr:spPr>
        <a:xfrm>
          <a:off x="830795" y="125382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66903</xdr:rowOff>
    </xdr:from>
    <xdr:to>
      <xdr:col>24</xdr:col>
      <xdr:colOff>62865</xdr:colOff>
      <xdr:row>98</xdr:row>
      <xdr:rowOff>84108</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668853"/>
          <a:ext cx="1270" cy="1217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87935</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6890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34,591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84108</xdr:rowOff>
    </xdr:from>
    <xdr:to>
      <xdr:col>24</xdr:col>
      <xdr:colOff>152400</xdr:colOff>
      <xdr:row>98</xdr:row>
      <xdr:rowOff>84108</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688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13580</xdr:rowOff>
    </xdr:from>
    <xdr:ext cx="599010"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444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354,107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66903</xdr:rowOff>
    </xdr:from>
    <xdr:to>
      <xdr:col>24</xdr:col>
      <xdr:colOff>152400</xdr:colOff>
      <xdr:row>91</xdr:row>
      <xdr:rowOff>66903</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668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51450</xdr:rowOff>
    </xdr:from>
    <xdr:to>
      <xdr:col>24</xdr:col>
      <xdr:colOff>63500</xdr:colOff>
      <xdr:row>96</xdr:row>
      <xdr:rowOff>65246</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3797300" y="16510650"/>
          <a:ext cx="838200" cy="13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134292</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5934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155865</xdr:rowOff>
    </xdr:from>
    <xdr:to>
      <xdr:col>24</xdr:col>
      <xdr:colOff>114300</xdr:colOff>
      <xdr:row>97</xdr:row>
      <xdr:rowOff>86015</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615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51450</xdr:rowOff>
    </xdr:from>
    <xdr:to>
      <xdr:col>19</xdr:col>
      <xdr:colOff>177800</xdr:colOff>
      <xdr:row>96</xdr:row>
      <xdr:rowOff>140081</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908300" y="16510650"/>
          <a:ext cx="889000" cy="88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161621</xdr:rowOff>
    </xdr:from>
    <xdr:to>
      <xdr:col>20</xdr:col>
      <xdr:colOff>38100</xdr:colOff>
      <xdr:row>97</xdr:row>
      <xdr:rowOff>91771</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62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82898</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6713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140081</xdr:rowOff>
    </xdr:from>
    <xdr:to>
      <xdr:col>15</xdr:col>
      <xdr:colOff>50800</xdr:colOff>
      <xdr:row>96</xdr:row>
      <xdr:rowOff>140126</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2019300" y="16599281"/>
          <a:ext cx="8890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163427</xdr:rowOff>
    </xdr:from>
    <xdr:to>
      <xdr:col>15</xdr:col>
      <xdr:colOff>101600</xdr:colOff>
      <xdr:row>97</xdr:row>
      <xdr:rowOff>93577</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6622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84704</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671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140126</xdr:rowOff>
    </xdr:from>
    <xdr:to>
      <xdr:col>10</xdr:col>
      <xdr:colOff>114300</xdr:colOff>
      <xdr:row>96</xdr:row>
      <xdr:rowOff>166043</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6599326"/>
          <a:ext cx="889000" cy="25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170187</xdr:rowOff>
    </xdr:from>
    <xdr:to>
      <xdr:col>10</xdr:col>
      <xdr:colOff>165100</xdr:colOff>
      <xdr:row>97</xdr:row>
      <xdr:rowOff>100337</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662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91464</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6722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67126</xdr:rowOff>
    </xdr:from>
    <xdr:to>
      <xdr:col>6</xdr:col>
      <xdr:colOff>38100</xdr:colOff>
      <xdr:row>97</xdr:row>
      <xdr:rowOff>168726</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6697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159853</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6790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14446</xdr:rowOff>
    </xdr:from>
    <xdr:to>
      <xdr:col>24</xdr:col>
      <xdr:colOff>114300</xdr:colOff>
      <xdr:row>96</xdr:row>
      <xdr:rowOff>116046</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6473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37323</xdr:rowOff>
    </xdr:from>
    <xdr:ext cx="599010"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6325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650</xdr:rowOff>
    </xdr:from>
    <xdr:to>
      <xdr:col>20</xdr:col>
      <xdr:colOff>38100</xdr:colOff>
      <xdr:row>96</xdr:row>
      <xdr:rowOff>102250</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645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118777</xdr:rowOff>
    </xdr:from>
    <xdr:ext cx="59901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497795" y="16235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89281</xdr:rowOff>
    </xdr:from>
    <xdr:to>
      <xdr:col>15</xdr:col>
      <xdr:colOff>101600</xdr:colOff>
      <xdr:row>97</xdr:row>
      <xdr:rowOff>19431</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654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35958</xdr:rowOff>
    </xdr:from>
    <xdr:ext cx="599010"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08795" y="16323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89326</xdr:rowOff>
    </xdr:from>
    <xdr:to>
      <xdr:col>10</xdr:col>
      <xdr:colOff>165100</xdr:colOff>
      <xdr:row>97</xdr:row>
      <xdr:rowOff>19476</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6548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36003</xdr:rowOff>
    </xdr:from>
    <xdr:ext cx="599010"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19795" y="163237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115243</xdr:rowOff>
    </xdr:from>
    <xdr:to>
      <xdr:col>6</xdr:col>
      <xdr:colOff>38100</xdr:colOff>
      <xdr:row>97</xdr:row>
      <xdr:rowOff>45393</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657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61920</xdr:rowOff>
    </xdr:from>
    <xdr:ext cx="599010"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30795" y="16349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a:extLst>
            <a:ext uri="{FF2B5EF4-FFF2-40B4-BE49-F238E27FC236}">
              <a16:creationId xmlns:a16="http://schemas.microsoft.com/office/drawing/2014/main" id="{00000000-0008-0000-07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133071</xdr:rowOff>
    </xdr:from>
    <xdr:to>
      <xdr:col>54</xdr:col>
      <xdr:colOff>189865</xdr:colOff>
      <xdr:row>38</xdr:row>
      <xdr:rowOff>139700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flipV="1">
          <a:off x="10475595" y="5448021"/>
          <a:ext cx="1270" cy="1206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8" name="労働費最小値テキスト">
          <a:extLst>
            <a:ext uri="{FF2B5EF4-FFF2-40B4-BE49-F238E27FC236}">
              <a16:creationId xmlns:a16="http://schemas.microsoft.com/office/drawing/2014/main" id="{00000000-0008-0000-0700-000020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79748</xdr:rowOff>
    </xdr:from>
    <xdr:ext cx="469744" cy="259045"/>
    <xdr:sp macro="" textlink="">
      <xdr:nvSpPr>
        <xdr:cNvPr id="290" name="労働費最大値テキスト">
          <a:extLst>
            <a:ext uri="{FF2B5EF4-FFF2-40B4-BE49-F238E27FC236}">
              <a16:creationId xmlns:a16="http://schemas.microsoft.com/office/drawing/2014/main" id="{00000000-0008-0000-0700-000022010000}"/>
            </a:ext>
          </a:extLst>
        </xdr:cNvPr>
        <xdr:cNvSpPr txBox="1"/>
      </xdr:nvSpPr>
      <xdr:spPr>
        <a:xfrm>
          <a:off x="10528300" y="5223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5,279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133071</xdr:rowOff>
    </xdr:from>
    <xdr:to>
      <xdr:col>55</xdr:col>
      <xdr:colOff>88900</xdr:colOff>
      <xdr:row>31</xdr:row>
      <xdr:rowOff>133071</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10388600" y="54480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5021</xdr:rowOff>
    </xdr:from>
    <xdr:ext cx="378565" cy="259045"/>
    <xdr:sp macro="" textlink="">
      <xdr:nvSpPr>
        <xdr:cNvPr id="293" name="労働費平均値テキスト">
          <a:extLst>
            <a:ext uri="{FF2B5EF4-FFF2-40B4-BE49-F238E27FC236}">
              <a16:creationId xmlns:a16="http://schemas.microsoft.com/office/drawing/2014/main" id="{00000000-0008-0000-0700-000025010000}"/>
            </a:ext>
          </a:extLst>
        </xdr:cNvPr>
        <xdr:cNvSpPr txBox="1"/>
      </xdr:nvSpPr>
      <xdr:spPr>
        <a:xfrm>
          <a:off x="10528300" y="63486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153594</xdr:rowOff>
    </xdr:from>
    <xdr:to>
      <xdr:col>55</xdr:col>
      <xdr:colOff>50800</xdr:colOff>
      <xdr:row>38</xdr:row>
      <xdr:rowOff>83744</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10426700" y="649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154280</xdr:rowOff>
    </xdr:from>
    <xdr:to>
      <xdr:col>50</xdr:col>
      <xdr:colOff>165100</xdr:colOff>
      <xdr:row>38</xdr:row>
      <xdr:rowOff>84430</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9588500" y="649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100957</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9450017" y="62731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145364</xdr:rowOff>
    </xdr:from>
    <xdr:to>
      <xdr:col>46</xdr:col>
      <xdr:colOff>38100</xdr:colOff>
      <xdr:row>38</xdr:row>
      <xdr:rowOff>75515</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8699500" y="64890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92041</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8561017" y="62642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141935</xdr:rowOff>
    </xdr:from>
    <xdr:to>
      <xdr:col>41</xdr:col>
      <xdr:colOff>101600</xdr:colOff>
      <xdr:row>38</xdr:row>
      <xdr:rowOff>72086</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7810500" y="64855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88612</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2017" y="6260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122504</xdr:rowOff>
    </xdr:from>
    <xdr:to>
      <xdr:col>36</xdr:col>
      <xdr:colOff>165100</xdr:colOff>
      <xdr:row>38</xdr:row>
      <xdr:rowOff>52654</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6921500" y="6466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69181</xdr:rowOff>
    </xdr:from>
    <xdr:ext cx="378565"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83017" y="62413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3827</xdr:rowOff>
    </xdr:from>
    <xdr:ext cx="249299" cy="259045"/>
    <xdr:sp macro="" textlink="">
      <xdr:nvSpPr>
        <xdr:cNvPr id="312" name="労働費該当値テキスト">
          <a:extLst>
            <a:ext uri="{FF2B5EF4-FFF2-40B4-BE49-F238E27FC236}">
              <a16:creationId xmlns:a16="http://schemas.microsoft.com/office/drawing/2014/main" id="{00000000-0008-0000-0700-000038010000}"/>
            </a:ext>
          </a:extLst>
        </xdr:cNvPr>
        <xdr:cNvSpPr txBox="1"/>
      </xdr:nvSpPr>
      <xdr:spPr>
        <a:xfrm>
          <a:off x="10528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21322</xdr:rowOff>
    </xdr:from>
    <xdr:to>
      <xdr:col>54</xdr:col>
      <xdr:colOff>189865</xdr:colOff>
      <xdr:row>58</xdr:row>
      <xdr:rowOff>56567</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936722"/>
          <a:ext cx="1270" cy="10639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60394</xdr:rowOff>
    </xdr:from>
    <xdr:ext cx="534377"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004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56567</xdr:rowOff>
    </xdr:from>
    <xdr:to>
      <xdr:col>55</xdr:col>
      <xdr:colOff>88900</xdr:colOff>
      <xdr:row>58</xdr:row>
      <xdr:rowOff>56567</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00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139449</xdr:rowOff>
    </xdr:from>
    <xdr:ext cx="599010"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711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250,892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52</xdr:row>
      <xdr:rowOff>21322</xdr:rowOff>
    </xdr:from>
    <xdr:to>
      <xdr:col>55</xdr:col>
      <xdr:colOff>88900</xdr:colOff>
      <xdr:row>52</xdr:row>
      <xdr:rowOff>21322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936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121092</xdr:rowOff>
    </xdr:from>
    <xdr:to>
      <xdr:col>55</xdr:col>
      <xdr:colOff>0</xdr:colOff>
      <xdr:row>56</xdr:row>
      <xdr:rowOff>124951</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9639300" y="9722292"/>
          <a:ext cx="838200" cy="3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74290</xdr:rowOff>
    </xdr:from>
    <xdr:ext cx="534377"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6754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95863</xdr:rowOff>
    </xdr:from>
    <xdr:to>
      <xdr:col>55</xdr:col>
      <xdr:colOff>50800</xdr:colOff>
      <xdr:row>57</xdr:row>
      <xdr:rowOff>26013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697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124951</xdr:rowOff>
    </xdr:from>
    <xdr:to>
      <xdr:col>50</xdr:col>
      <xdr:colOff>114300</xdr:colOff>
      <xdr:row>57</xdr:row>
      <xdr:rowOff>21409</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flipV="1">
          <a:off x="8750300" y="9726151"/>
          <a:ext cx="889000" cy="67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117480</xdr:rowOff>
    </xdr:from>
    <xdr:to>
      <xdr:col>50</xdr:col>
      <xdr:colOff>165100</xdr:colOff>
      <xdr:row>57</xdr:row>
      <xdr:rowOff>47630</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71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38757</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72111" y="9811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21409</xdr:rowOff>
    </xdr:from>
    <xdr:to>
      <xdr:col>45</xdr:col>
      <xdr:colOff>177800</xdr:colOff>
      <xdr:row>57</xdr:row>
      <xdr:rowOff>21436</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7861300" y="9794059"/>
          <a:ext cx="889000" cy="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86651</xdr:rowOff>
    </xdr:from>
    <xdr:to>
      <xdr:col>46</xdr:col>
      <xdr:colOff>38100</xdr:colOff>
      <xdr:row>57</xdr:row>
      <xdr:rowOff>16801</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687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33328</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83111" y="9463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21436</xdr:rowOff>
    </xdr:from>
    <xdr:to>
      <xdr:col>41</xdr:col>
      <xdr:colOff>50800</xdr:colOff>
      <xdr:row>57</xdr:row>
      <xdr:rowOff>55470</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6972300" y="9794086"/>
          <a:ext cx="889000" cy="34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100829</xdr:rowOff>
    </xdr:from>
    <xdr:to>
      <xdr:col>41</xdr:col>
      <xdr:colOff>101600</xdr:colOff>
      <xdr:row>57</xdr:row>
      <xdr:rowOff>30979</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02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47506</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94111" y="9477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103096</xdr:rowOff>
    </xdr:from>
    <xdr:to>
      <xdr:col>36</xdr:col>
      <xdr:colOff>165100</xdr:colOff>
      <xdr:row>57</xdr:row>
      <xdr:rowOff>33246</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704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49773</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05111" y="9479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70292</xdr:rowOff>
    </xdr:from>
    <xdr:to>
      <xdr:col>55</xdr:col>
      <xdr:colOff>50800</xdr:colOff>
      <xdr:row>57</xdr:row>
      <xdr:rowOff>442</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967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93169</xdr:rowOff>
    </xdr:from>
    <xdr:ext cx="534377"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9522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74151</xdr:rowOff>
    </xdr:from>
    <xdr:to>
      <xdr:col>50</xdr:col>
      <xdr:colOff>165100</xdr:colOff>
      <xdr:row>57</xdr:row>
      <xdr:rowOff>4301</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9675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20828</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372111" y="9450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142059</xdr:rowOff>
    </xdr:from>
    <xdr:to>
      <xdr:col>46</xdr:col>
      <xdr:colOff>38100</xdr:colOff>
      <xdr:row>57</xdr:row>
      <xdr:rowOff>72209</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9743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63336</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83111" y="983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142086</xdr:rowOff>
    </xdr:from>
    <xdr:to>
      <xdr:col>41</xdr:col>
      <xdr:colOff>101600</xdr:colOff>
      <xdr:row>57</xdr:row>
      <xdr:rowOff>72236</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9743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63363</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594111" y="9836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4670</xdr:rowOff>
    </xdr:from>
    <xdr:to>
      <xdr:col>36</xdr:col>
      <xdr:colOff>165100</xdr:colOff>
      <xdr:row>57</xdr:row>
      <xdr:rowOff>106270</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977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97397</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705111" y="9870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商工費グラフ枠">
          <a:extLst>
            <a:ext uri="{FF2B5EF4-FFF2-40B4-BE49-F238E27FC236}">
              <a16:creationId xmlns:a16="http://schemas.microsoft.com/office/drawing/2014/main" id="{00000000-0008-0000-07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21481</xdr:rowOff>
    </xdr:from>
    <xdr:to>
      <xdr:col>54</xdr:col>
      <xdr:colOff>189865</xdr:colOff>
      <xdr:row>79</xdr:row>
      <xdr:rowOff>89987</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flipV="1">
          <a:off x="10475595" y="12022981"/>
          <a:ext cx="1270" cy="1611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93814</xdr:rowOff>
    </xdr:from>
    <xdr:ext cx="469744" cy="259045"/>
    <xdr:sp macro="" textlink="">
      <xdr:nvSpPr>
        <xdr:cNvPr id="402" name="商工費最小値テキスト">
          <a:extLst>
            <a:ext uri="{FF2B5EF4-FFF2-40B4-BE49-F238E27FC236}">
              <a16:creationId xmlns:a16="http://schemas.microsoft.com/office/drawing/2014/main" id="{00000000-0008-0000-0700-000092010000}"/>
            </a:ext>
          </a:extLst>
        </xdr:cNvPr>
        <xdr:cNvSpPr txBox="1"/>
      </xdr:nvSpPr>
      <xdr:spPr>
        <a:xfrm>
          <a:off x="10528300" y="13638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89987</xdr:rowOff>
    </xdr:from>
    <xdr:to>
      <xdr:col>55</xdr:col>
      <xdr:colOff>88900</xdr:colOff>
      <xdr:row>79</xdr:row>
      <xdr:rowOff>89987</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3634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139608</xdr:rowOff>
    </xdr:from>
    <xdr:ext cx="599010" cy="259045"/>
    <xdr:sp macro="" textlink="">
      <xdr:nvSpPr>
        <xdr:cNvPr id="404" name="商工費最大値テキスト">
          <a:extLst>
            <a:ext uri="{FF2B5EF4-FFF2-40B4-BE49-F238E27FC236}">
              <a16:creationId xmlns:a16="http://schemas.microsoft.com/office/drawing/2014/main" id="{00000000-0008-0000-0700-000094010000}"/>
            </a:ext>
          </a:extLst>
        </xdr:cNvPr>
        <xdr:cNvSpPr txBox="1"/>
      </xdr:nvSpPr>
      <xdr:spPr>
        <a:xfrm>
          <a:off x="10528300" y="11798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496,200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21481</xdr:rowOff>
    </xdr:from>
    <xdr:to>
      <xdr:col>55</xdr:col>
      <xdr:colOff>88900</xdr:colOff>
      <xdr:row>70</xdr:row>
      <xdr:rowOff>21481</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2022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11308</xdr:rowOff>
    </xdr:from>
    <xdr:to>
      <xdr:col>55</xdr:col>
      <xdr:colOff>0</xdr:colOff>
      <xdr:row>79</xdr:row>
      <xdr:rowOff>11399</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9639300" y="13555858"/>
          <a:ext cx="8382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75528</xdr:rowOff>
    </xdr:from>
    <xdr:ext cx="534377" cy="259045"/>
    <xdr:sp macro="" textlink="">
      <xdr:nvSpPr>
        <xdr:cNvPr id="407" name="商工費平均値テキスト">
          <a:extLst>
            <a:ext uri="{FF2B5EF4-FFF2-40B4-BE49-F238E27FC236}">
              <a16:creationId xmlns:a16="http://schemas.microsoft.com/office/drawing/2014/main" id="{00000000-0008-0000-0700-000097010000}"/>
            </a:ext>
          </a:extLst>
        </xdr:cNvPr>
        <xdr:cNvSpPr txBox="1"/>
      </xdr:nvSpPr>
      <xdr:spPr>
        <a:xfrm>
          <a:off x="10528300" y="132771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52651</xdr:rowOff>
    </xdr:from>
    <xdr:to>
      <xdr:col>55</xdr:col>
      <xdr:colOff>50800</xdr:colOff>
      <xdr:row>78</xdr:row>
      <xdr:rowOff>154251</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10426700" y="13425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165365</xdr:rowOff>
    </xdr:from>
    <xdr:to>
      <xdr:col>50</xdr:col>
      <xdr:colOff>114300</xdr:colOff>
      <xdr:row>79</xdr:row>
      <xdr:rowOff>11308</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8750300" y="13538465"/>
          <a:ext cx="889000" cy="17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57507</xdr:rowOff>
    </xdr:from>
    <xdr:to>
      <xdr:col>50</xdr:col>
      <xdr:colOff>165100</xdr:colOff>
      <xdr:row>78</xdr:row>
      <xdr:rowOff>159107</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9588500" y="13430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4184</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9372111" y="13205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165365</xdr:rowOff>
    </xdr:from>
    <xdr:to>
      <xdr:col>45</xdr:col>
      <xdr:colOff>177800</xdr:colOff>
      <xdr:row>79</xdr:row>
      <xdr:rowOff>11733</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flipV="1">
          <a:off x="7861300" y="13538465"/>
          <a:ext cx="889000" cy="17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56674</xdr:rowOff>
    </xdr:from>
    <xdr:to>
      <xdr:col>46</xdr:col>
      <xdr:colOff>38100</xdr:colOff>
      <xdr:row>78</xdr:row>
      <xdr:rowOff>158274</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8699500" y="13429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3351</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8483111" y="13205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11733</xdr:rowOff>
    </xdr:from>
    <xdr:to>
      <xdr:col>41</xdr:col>
      <xdr:colOff>50800</xdr:colOff>
      <xdr:row>79</xdr:row>
      <xdr:rowOff>36666</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flipV="1">
          <a:off x="6972300" y="13556283"/>
          <a:ext cx="889000" cy="24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62886</xdr:rowOff>
    </xdr:from>
    <xdr:to>
      <xdr:col>41</xdr:col>
      <xdr:colOff>101600</xdr:colOff>
      <xdr:row>78</xdr:row>
      <xdr:rowOff>164486</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7810500" y="1343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9563</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594111" y="13211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67715</xdr:rowOff>
    </xdr:from>
    <xdr:to>
      <xdr:col>36</xdr:col>
      <xdr:colOff>165100</xdr:colOff>
      <xdr:row>78</xdr:row>
      <xdr:rowOff>169315</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6921500" y="1344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14392</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6705111" y="13216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132049</xdr:rowOff>
    </xdr:from>
    <xdr:to>
      <xdr:col>55</xdr:col>
      <xdr:colOff>50800</xdr:colOff>
      <xdr:row>79</xdr:row>
      <xdr:rowOff>62199</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10426700" y="13505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46976</xdr:rowOff>
    </xdr:from>
    <xdr:ext cx="534377" cy="259045"/>
    <xdr:sp macro="" textlink="">
      <xdr:nvSpPr>
        <xdr:cNvPr id="426" name="商工費該当値テキスト">
          <a:extLst>
            <a:ext uri="{FF2B5EF4-FFF2-40B4-BE49-F238E27FC236}">
              <a16:creationId xmlns:a16="http://schemas.microsoft.com/office/drawing/2014/main" id="{00000000-0008-0000-0700-0000AA010000}"/>
            </a:ext>
          </a:extLst>
        </xdr:cNvPr>
        <xdr:cNvSpPr txBox="1"/>
      </xdr:nvSpPr>
      <xdr:spPr>
        <a:xfrm>
          <a:off x="10528300" y="13420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131958</xdr:rowOff>
    </xdr:from>
    <xdr:to>
      <xdr:col>50</xdr:col>
      <xdr:colOff>165100</xdr:colOff>
      <xdr:row>79</xdr:row>
      <xdr:rowOff>62108</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9588500" y="13505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53235</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9372111" y="13597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114565</xdr:rowOff>
    </xdr:from>
    <xdr:to>
      <xdr:col>46</xdr:col>
      <xdr:colOff>38100</xdr:colOff>
      <xdr:row>79</xdr:row>
      <xdr:rowOff>44715</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8699500" y="13487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35842</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8483111" y="13580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132383</xdr:rowOff>
    </xdr:from>
    <xdr:to>
      <xdr:col>41</xdr:col>
      <xdr:colOff>101600</xdr:colOff>
      <xdr:row>79</xdr:row>
      <xdr:rowOff>62533</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7810500" y="13505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53660</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7594111" y="13598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157316</xdr:rowOff>
    </xdr:from>
    <xdr:to>
      <xdr:col>36</xdr:col>
      <xdr:colOff>165100</xdr:colOff>
      <xdr:row>79</xdr:row>
      <xdr:rowOff>87466</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6921500" y="13530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78593</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6705111" y="13623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土木費グラフ枠">
          <a:extLst>
            <a:ext uri="{FF2B5EF4-FFF2-40B4-BE49-F238E27FC236}">
              <a16:creationId xmlns:a16="http://schemas.microsoft.com/office/drawing/2014/main" id="{00000000-0008-0000-07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24050</xdr:rowOff>
    </xdr:from>
    <xdr:to>
      <xdr:col>54</xdr:col>
      <xdr:colOff>189865</xdr:colOff>
      <xdr:row>98</xdr:row>
      <xdr:rowOff>57970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10475595" y="15454550"/>
          <a:ext cx="1270" cy="1405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61797</xdr:rowOff>
    </xdr:from>
    <xdr:ext cx="534377" cy="259045"/>
    <xdr:sp macro="" textlink="">
      <xdr:nvSpPr>
        <xdr:cNvPr id="462" name="土木費最小値テキスト">
          <a:extLst>
            <a:ext uri="{FF2B5EF4-FFF2-40B4-BE49-F238E27FC236}">
              <a16:creationId xmlns:a16="http://schemas.microsoft.com/office/drawing/2014/main" id="{00000000-0008-0000-0700-0000CE010000}"/>
            </a:ext>
          </a:extLst>
        </xdr:cNvPr>
        <xdr:cNvSpPr txBox="1"/>
      </xdr:nvSpPr>
      <xdr:spPr>
        <a:xfrm>
          <a:off x="10528300" y="16863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57970</xdr:rowOff>
    </xdr:from>
    <xdr:to>
      <xdr:col>55</xdr:col>
      <xdr:colOff>88900</xdr:colOff>
      <xdr:row>98</xdr:row>
      <xdr:rowOff>57970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6860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142177</xdr:rowOff>
    </xdr:from>
    <xdr:ext cx="599010" cy="259045"/>
    <xdr:sp macro="" textlink="">
      <xdr:nvSpPr>
        <xdr:cNvPr id="464" name="土木費最大値テキスト">
          <a:extLst>
            <a:ext uri="{FF2B5EF4-FFF2-40B4-BE49-F238E27FC236}">
              <a16:creationId xmlns:a16="http://schemas.microsoft.com/office/drawing/2014/main" id="{00000000-0008-0000-0700-0000D0010000}"/>
            </a:ext>
          </a:extLst>
        </xdr:cNvPr>
        <xdr:cNvSpPr txBox="1"/>
      </xdr:nvSpPr>
      <xdr:spPr>
        <a:xfrm>
          <a:off x="10528300" y="15229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178,624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24050</xdr:rowOff>
    </xdr:from>
    <xdr:to>
      <xdr:col>55</xdr:col>
      <xdr:colOff>88900</xdr:colOff>
      <xdr:row>90</xdr:row>
      <xdr:rowOff>24050</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10388600" y="15454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37702</xdr:rowOff>
    </xdr:from>
    <xdr:to>
      <xdr:col>55</xdr:col>
      <xdr:colOff>0</xdr:colOff>
      <xdr:row>96</xdr:row>
      <xdr:rowOff>69782</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9639300" y="16496902"/>
          <a:ext cx="838200" cy="32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62628</xdr:rowOff>
    </xdr:from>
    <xdr:ext cx="534377" cy="259045"/>
    <xdr:sp macro="" textlink="">
      <xdr:nvSpPr>
        <xdr:cNvPr id="467" name="土木費平均値テキスト">
          <a:extLst>
            <a:ext uri="{FF2B5EF4-FFF2-40B4-BE49-F238E27FC236}">
              <a16:creationId xmlns:a16="http://schemas.microsoft.com/office/drawing/2014/main" id="{00000000-0008-0000-0700-0000D3010000}"/>
            </a:ext>
          </a:extLst>
        </xdr:cNvPr>
        <xdr:cNvSpPr txBox="1"/>
      </xdr:nvSpPr>
      <xdr:spPr>
        <a:xfrm>
          <a:off x="10528300" y="161789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39751</xdr:rowOff>
    </xdr:from>
    <xdr:to>
      <xdr:col>55</xdr:col>
      <xdr:colOff>50800</xdr:colOff>
      <xdr:row>95</xdr:row>
      <xdr:rowOff>141351</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10426700" y="16327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69782</xdr:rowOff>
    </xdr:from>
    <xdr:to>
      <xdr:col>50</xdr:col>
      <xdr:colOff>114300</xdr:colOff>
      <xdr:row>97</xdr:row>
      <xdr:rowOff>15897</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8750300" y="16528982"/>
          <a:ext cx="889000" cy="11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136623</xdr:rowOff>
    </xdr:from>
    <xdr:to>
      <xdr:col>50</xdr:col>
      <xdr:colOff>165100</xdr:colOff>
      <xdr:row>96</xdr:row>
      <xdr:rowOff>66773</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9588500" y="1642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83300</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9372111" y="16199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123349</xdr:rowOff>
    </xdr:from>
    <xdr:to>
      <xdr:col>45</xdr:col>
      <xdr:colOff>177800</xdr:colOff>
      <xdr:row>97</xdr:row>
      <xdr:rowOff>15897</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7861300" y="16582549"/>
          <a:ext cx="889000" cy="63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149861</xdr:rowOff>
    </xdr:from>
    <xdr:to>
      <xdr:col>46</xdr:col>
      <xdr:colOff>38100</xdr:colOff>
      <xdr:row>96</xdr:row>
      <xdr:rowOff>80011</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8699500" y="1643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96538</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8483111" y="16212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66483</xdr:rowOff>
    </xdr:from>
    <xdr:to>
      <xdr:col>41</xdr:col>
      <xdr:colOff>50800</xdr:colOff>
      <xdr:row>96</xdr:row>
      <xdr:rowOff>123349</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a:off x="6972300" y="16354233"/>
          <a:ext cx="889000" cy="228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167419</xdr:rowOff>
    </xdr:from>
    <xdr:to>
      <xdr:col>41</xdr:col>
      <xdr:colOff>101600</xdr:colOff>
      <xdr:row>96</xdr:row>
      <xdr:rowOff>97569</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7810500" y="16455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114096</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594111" y="16230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168911</xdr:rowOff>
    </xdr:from>
    <xdr:to>
      <xdr:col>36</xdr:col>
      <xdr:colOff>165100</xdr:colOff>
      <xdr:row>96</xdr:row>
      <xdr:rowOff>99061</xdr:rowOff>
    </xdr:to>
    <xdr:sp macro="" textlink="">
      <xdr:nvSpPr>
        <xdr:cNvPr id="478" name="フローチャート: 判断 477">
          <a:extLst>
            <a:ext uri="{FF2B5EF4-FFF2-40B4-BE49-F238E27FC236}">
              <a16:creationId xmlns:a16="http://schemas.microsoft.com/office/drawing/2014/main" id="{00000000-0008-0000-0700-0000DE010000}"/>
            </a:ext>
          </a:extLst>
        </xdr:cNvPr>
        <xdr:cNvSpPr/>
      </xdr:nvSpPr>
      <xdr:spPr>
        <a:xfrm>
          <a:off x="6921500" y="16456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90188</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6705111" y="16549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158352</xdr:rowOff>
    </xdr:from>
    <xdr:to>
      <xdr:col>55</xdr:col>
      <xdr:colOff>50800</xdr:colOff>
      <xdr:row>96</xdr:row>
      <xdr:rowOff>88502</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10426700" y="1644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136779</xdr:rowOff>
    </xdr:from>
    <xdr:ext cx="534377" cy="259045"/>
    <xdr:sp macro="" textlink="">
      <xdr:nvSpPr>
        <xdr:cNvPr id="486" name="土木費該当値テキスト">
          <a:extLst>
            <a:ext uri="{FF2B5EF4-FFF2-40B4-BE49-F238E27FC236}">
              <a16:creationId xmlns:a16="http://schemas.microsoft.com/office/drawing/2014/main" id="{00000000-0008-0000-0700-0000E6010000}"/>
            </a:ext>
          </a:extLst>
        </xdr:cNvPr>
        <xdr:cNvSpPr txBox="1"/>
      </xdr:nvSpPr>
      <xdr:spPr>
        <a:xfrm>
          <a:off x="10528300" y="16424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18982</xdr:rowOff>
    </xdr:from>
    <xdr:to>
      <xdr:col>50</xdr:col>
      <xdr:colOff>165100</xdr:colOff>
      <xdr:row>96</xdr:row>
      <xdr:rowOff>120582</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9588500" y="16478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111709</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9372111" y="16570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136547</xdr:rowOff>
    </xdr:from>
    <xdr:to>
      <xdr:col>46</xdr:col>
      <xdr:colOff>38100</xdr:colOff>
      <xdr:row>97</xdr:row>
      <xdr:rowOff>66697</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8699500" y="16595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57824</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8483111" y="16688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72549</xdr:rowOff>
    </xdr:from>
    <xdr:to>
      <xdr:col>41</xdr:col>
      <xdr:colOff>101600</xdr:colOff>
      <xdr:row>97</xdr:row>
      <xdr:rowOff>2699</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7810500" y="16531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165276</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7594111" y="16624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15683</xdr:rowOff>
    </xdr:from>
    <xdr:to>
      <xdr:col>36</xdr:col>
      <xdr:colOff>165100</xdr:colOff>
      <xdr:row>95</xdr:row>
      <xdr:rowOff>117283</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6921500" y="16303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133810</xdr:rowOff>
    </xdr:from>
    <xdr:ext cx="534377"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6705111" y="16078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168927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132156</xdr:rowOff>
    </xdr:from>
    <xdr:to>
      <xdr:col>85</xdr:col>
      <xdr:colOff>126364</xdr:colOff>
      <xdr:row>39</xdr:row>
      <xdr:rowOff>8575</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275656"/>
          <a:ext cx="1269" cy="14194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12402</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698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8575</xdr:rowOff>
    </xdr:from>
    <xdr:to>
      <xdr:col>86</xdr:col>
      <xdr:colOff>25400</xdr:colOff>
      <xdr:row>39</xdr:row>
      <xdr:rowOff>8575</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695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78833</xdr:rowOff>
    </xdr:from>
    <xdr:ext cx="534377"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050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80,330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132156</xdr:rowOff>
    </xdr:from>
    <xdr:to>
      <xdr:col>86</xdr:col>
      <xdr:colOff>25400</xdr:colOff>
      <xdr:row>30</xdr:row>
      <xdr:rowOff>132156</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275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32</xdr:row>
      <xdr:rowOff>75189</xdr:rowOff>
    </xdr:from>
    <xdr:to>
      <xdr:col>85</xdr:col>
      <xdr:colOff>127000</xdr:colOff>
      <xdr:row>32</xdr:row>
      <xdr:rowOff>78892</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5561589"/>
          <a:ext cx="838200" cy="3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170517</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1712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20640</xdr:rowOff>
    </xdr:from>
    <xdr:to>
      <xdr:col>85</xdr:col>
      <xdr:colOff>177800</xdr:colOff>
      <xdr:row>36</xdr:row>
      <xdr:rowOff>122240</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192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32</xdr:row>
      <xdr:rowOff>78892</xdr:rowOff>
    </xdr:from>
    <xdr:to>
      <xdr:col>81</xdr:col>
      <xdr:colOff>50800</xdr:colOff>
      <xdr:row>34</xdr:row>
      <xdr:rowOff>77246</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4592300" y="5565292"/>
          <a:ext cx="889000" cy="34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72075</xdr:rowOff>
    </xdr:from>
    <xdr:to>
      <xdr:col>81</xdr:col>
      <xdr:colOff>101600</xdr:colOff>
      <xdr:row>37</xdr:row>
      <xdr:rowOff>2225</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244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164802</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337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77246</xdr:rowOff>
    </xdr:from>
    <xdr:to>
      <xdr:col>76</xdr:col>
      <xdr:colOff>114300</xdr:colOff>
      <xdr:row>34</xdr:row>
      <xdr:rowOff>165074</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3703300" y="5906546"/>
          <a:ext cx="889000" cy="87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127282</xdr:rowOff>
    </xdr:from>
    <xdr:to>
      <xdr:col>76</xdr:col>
      <xdr:colOff>165100</xdr:colOff>
      <xdr:row>37</xdr:row>
      <xdr:rowOff>57432</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299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48559</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392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110051</xdr:rowOff>
    </xdr:from>
    <xdr:to>
      <xdr:col>71</xdr:col>
      <xdr:colOff>177800</xdr:colOff>
      <xdr:row>34</xdr:row>
      <xdr:rowOff>165074</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814300" y="5939351"/>
          <a:ext cx="889000" cy="55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101427</xdr:rowOff>
    </xdr:from>
    <xdr:to>
      <xdr:col>72</xdr:col>
      <xdr:colOff>38100</xdr:colOff>
      <xdr:row>37</xdr:row>
      <xdr:rowOff>31577</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273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22704</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366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162052</xdr:rowOff>
    </xdr:from>
    <xdr:to>
      <xdr:col>67</xdr:col>
      <xdr:colOff>101600</xdr:colOff>
      <xdr:row>36</xdr:row>
      <xdr:rowOff>92202</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162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83329</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255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32</xdr:row>
      <xdr:rowOff>24389</xdr:rowOff>
    </xdr:from>
    <xdr:to>
      <xdr:col>85</xdr:col>
      <xdr:colOff>177800</xdr:colOff>
      <xdr:row>32</xdr:row>
      <xdr:rowOff>125989</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5510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31</xdr:row>
      <xdr:rowOff>47266</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5362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32</xdr:row>
      <xdr:rowOff>28092</xdr:rowOff>
    </xdr:from>
    <xdr:to>
      <xdr:col>81</xdr:col>
      <xdr:colOff>101600</xdr:colOff>
      <xdr:row>32</xdr:row>
      <xdr:rowOff>129692</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551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30</xdr:row>
      <xdr:rowOff>146219</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5289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26446</xdr:rowOff>
    </xdr:from>
    <xdr:to>
      <xdr:col>76</xdr:col>
      <xdr:colOff>165100</xdr:colOff>
      <xdr:row>34</xdr:row>
      <xdr:rowOff>128046</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5855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144573</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5630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34</xdr:row>
      <xdr:rowOff>114274</xdr:rowOff>
    </xdr:from>
    <xdr:to>
      <xdr:col>72</xdr:col>
      <xdr:colOff>38100</xdr:colOff>
      <xdr:row>35</xdr:row>
      <xdr:rowOff>44424</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5943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60951</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5718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59251</xdr:rowOff>
    </xdr:from>
    <xdr:to>
      <xdr:col>67</xdr:col>
      <xdr:colOff>101600</xdr:colOff>
      <xdr:row>34</xdr:row>
      <xdr:rowOff>160851</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5888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5928</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5663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9965</xdr:rowOff>
    </xdr:from>
    <xdr:to>
      <xdr:col>85</xdr:col>
      <xdr:colOff>126364</xdr:colOff>
      <xdr:row>57</xdr:row>
      <xdr:rowOff>56869</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582465"/>
          <a:ext cx="1269" cy="1247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60696</xdr:rowOff>
    </xdr:from>
    <xdr:ext cx="534377" cy="259045"/>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833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55,617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56869</xdr:rowOff>
    </xdr:from>
    <xdr:to>
      <xdr:col>86</xdr:col>
      <xdr:colOff>25400</xdr:colOff>
      <xdr:row>57</xdr:row>
      <xdr:rowOff>56869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829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128092</xdr:rowOff>
    </xdr:from>
    <xdr:ext cx="599010" cy="259045"/>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357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328,376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9965</xdr:rowOff>
    </xdr:from>
    <xdr:to>
      <xdr:col>86</xdr:col>
      <xdr:colOff>25400</xdr:colOff>
      <xdr:row>50</xdr:row>
      <xdr:rowOff>9965</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582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89970</xdr:rowOff>
    </xdr:from>
    <xdr:to>
      <xdr:col>85</xdr:col>
      <xdr:colOff>127000</xdr:colOff>
      <xdr:row>57</xdr:row>
      <xdr:rowOff>10098</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5481300" y="9691170"/>
          <a:ext cx="838200" cy="91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118562</xdr:rowOff>
    </xdr:from>
    <xdr:ext cx="599010" cy="25904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3768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95685</xdr:rowOff>
    </xdr:from>
    <xdr:to>
      <xdr:col>85</xdr:col>
      <xdr:colOff>177800</xdr:colOff>
      <xdr:row>56</xdr:row>
      <xdr:rowOff>25835</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525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10098</xdr:rowOff>
    </xdr:from>
    <xdr:to>
      <xdr:col>81</xdr:col>
      <xdr:colOff>50800</xdr:colOff>
      <xdr:row>57</xdr:row>
      <xdr:rowOff>35285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4592300" y="9782748"/>
          <a:ext cx="889000" cy="25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6663</xdr:rowOff>
    </xdr:from>
    <xdr:to>
      <xdr:col>81</xdr:col>
      <xdr:colOff>101600</xdr:colOff>
      <xdr:row>56</xdr:row>
      <xdr:rowOff>108263</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60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124790</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383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35285</xdr:rowOff>
    </xdr:from>
    <xdr:to>
      <xdr:col>76</xdr:col>
      <xdr:colOff>114300</xdr:colOff>
      <xdr:row>57</xdr:row>
      <xdr:rowOff>48754</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3703300" y="9807935"/>
          <a:ext cx="889000" cy="1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62620</xdr:rowOff>
    </xdr:from>
    <xdr:to>
      <xdr:col>76</xdr:col>
      <xdr:colOff>165100</xdr:colOff>
      <xdr:row>56</xdr:row>
      <xdr:rowOff>164220</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66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9297</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439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41009</xdr:rowOff>
    </xdr:from>
    <xdr:to>
      <xdr:col>71</xdr:col>
      <xdr:colOff>177800</xdr:colOff>
      <xdr:row>57</xdr:row>
      <xdr:rowOff>48754</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2814300" y="9813659"/>
          <a:ext cx="889000" cy="7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76098</xdr:rowOff>
    </xdr:from>
    <xdr:to>
      <xdr:col>72</xdr:col>
      <xdr:colOff>38100</xdr:colOff>
      <xdr:row>57</xdr:row>
      <xdr:rowOff>6248</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677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22775</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452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71751</xdr:rowOff>
    </xdr:from>
    <xdr:to>
      <xdr:col>67</xdr:col>
      <xdr:colOff>101600</xdr:colOff>
      <xdr:row>57</xdr:row>
      <xdr:rowOff>1901</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67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18428</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44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39170</xdr:rowOff>
    </xdr:from>
    <xdr:to>
      <xdr:col>85</xdr:col>
      <xdr:colOff>177800</xdr:colOff>
      <xdr:row>56</xdr:row>
      <xdr:rowOff>140770</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640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17597</xdr:rowOff>
    </xdr:from>
    <xdr:ext cx="534377" cy="259045"/>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618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130748</xdr:rowOff>
    </xdr:from>
    <xdr:to>
      <xdr:col>81</xdr:col>
      <xdr:colOff>101600</xdr:colOff>
      <xdr:row>57</xdr:row>
      <xdr:rowOff>60898</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73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52025</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14111" y="9824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155935</xdr:rowOff>
    </xdr:from>
    <xdr:to>
      <xdr:col>76</xdr:col>
      <xdr:colOff>165100</xdr:colOff>
      <xdr:row>57</xdr:row>
      <xdr:rowOff>86085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75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77212</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325111" y="9849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169404</xdr:rowOff>
    </xdr:from>
    <xdr:to>
      <xdr:col>72</xdr:col>
      <xdr:colOff>38100</xdr:colOff>
      <xdr:row>57</xdr:row>
      <xdr:rowOff>99554</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9770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90681</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86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161659</xdr:rowOff>
    </xdr:from>
    <xdr:to>
      <xdr:col>67</xdr:col>
      <xdr:colOff>101600</xdr:colOff>
      <xdr:row>57</xdr:row>
      <xdr:rowOff>91809</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9762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82936</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855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0" name="災害復旧費グラフ枠">
          <a:extLst>
            <a:ext uri="{FF2B5EF4-FFF2-40B4-BE49-F238E27FC236}">
              <a16:creationId xmlns:a16="http://schemas.microsoft.com/office/drawing/2014/main" id="{00000000-0008-0000-0700-00007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9681</xdr:rowOff>
    </xdr:from>
    <xdr:to>
      <xdr:col>85</xdr:col>
      <xdr:colOff>126364</xdr:colOff>
      <xdr:row>79</xdr:row>
      <xdr:rowOff>98879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6317595" y="12182631"/>
          <a:ext cx="1269" cy="1460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2" name="災害復旧費最小値テキスト">
          <a:extLst>
            <a:ext uri="{FF2B5EF4-FFF2-40B4-BE49-F238E27FC236}">
              <a16:creationId xmlns:a16="http://schemas.microsoft.com/office/drawing/2014/main" id="{00000000-0008-0000-0700-000078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127808</xdr:rowOff>
    </xdr:from>
    <xdr:ext cx="599010" cy="259045"/>
    <xdr:sp macro="" textlink="">
      <xdr:nvSpPr>
        <xdr:cNvPr id="634" name="災害復旧費最大値テキスト">
          <a:extLst>
            <a:ext uri="{FF2B5EF4-FFF2-40B4-BE49-F238E27FC236}">
              <a16:creationId xmlns:a16="http://schemas.microsoft.com/office/drawing/2014/main" id="{00000000-0008-0000-0700-00007A020000}"/>
            </a:ext>
          </a:extLst>
        </xdr:cNvPr>
        <xdr:cNvSpPr txBox="1"/>
      </xdr:nvSpPr>
      <xdr:spPr>
        <a:xfrm>
          <a:off x="16370300" y="11957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134,194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9681</xdr:rowOff>
    </xdr:from>
    <xdr:to>
      <xdr:col>86</xdr:col>
      <xdr:colOff>25400</xdr:colOff>
      <xdr:row>71</xdr:row>
      <xdr:rowOff>9681</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6230600" y="12182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70391</xdr:rowOff>
    </xdr:from>
    <xdr:to>
      <xdr:col>85</xdr:col>
      <xdr:colOff>127000</xdr:colOff>
      <xdr:row>78</xdr:row>
      <xdr:rowOff>148822</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5481300" y="13443491"/>
          <a:ext cx="838200" cy="78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89143</xdr:rowOff>
    </xdr:from>
    <xdr:ext cx="469744" cy="259045"/>
    <xdr:sp macro="" textlink="">
      <xdr:nvSpPr>
        <xdr:cNvPr id="637" name="災害復旧費平均値テキスト">
          <a:extLst>
            <a:ext uri="{FF2B5EF4-FFF2-40B4-BE49-F238E27FC236}">
              <a16:creationId xmlns:a16="http://schemas.microsoft.com/office/drawing/2014/main" id="{00000000-0008-0000-0700-00007D020000}"/>
            </a:ext>
          </a:extLst>
        </xdr:cNvPr>
        <xdr:cNvSpPr txBox="1"/>
      </xdr:nvSpPr>
      <xdr:spPr>
        <a:xfrm>
          <a:off x="16370300" y="134622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110716</xdr:rowOff>
    </xdr:from>
    <xdr:to>
      <xdr:col>85</xdr:col>
      <xdr:colOff>177800</xdr:colOff>
      <xdr:row>79</xdr:row>
      <xdr:rowOff>40866</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6268700" y="13483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70391</xdr:rowOff>
    </xdr:from>
    <xdr:to>
      <xdr:col>81</xdr:col>
      <xdr:colOff>50800</xdr:colOff>
      <xdr:row>79</xdr:row>
      <xdr:rowOff>25433</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flipV="1">
          <a:off x="14592300" y="13443491"/>
          <a:ext cx="889000" cy="126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93090</xdr:rowOff>
    </xdr:from>
    <xdr:to>
      <xdr:col>81</xdr:col>
      <xdr:colOff>101600</xdr:colOff>
      <xdr:row>79</xdr:row>
      <xdr:rowOff>23240</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5430500" y="1346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14367</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14111" y="13558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25433</xdr:rowOff>
    </xdr:from>
    <xdr:to>
      <xdr:col>76</xdr:col>
      <xdr:colOff>114300</xdr:colOff>
      <xdr:row>79</xdr:row>
      <xdr:rowOff>67190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3703300" y="13569983"/>
          <a:ext cx="889000" cy="4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89988</xdr:rowOff>
    </xdr:from>
    <xdr:to>
      <xdr:col>76</xdr:col>
      <xdr:colOff>165100</xdr:colOff>
      <xdr:row>79</xdr:row>
      <xdr:rowOff>20138</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4541500" y="1346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36665</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325111" y="13238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124862</xdr:rowOff>
    </xdr:from>
    <xdr:to>
      <xdr:col>71</xdr:col>
      <xdr:colOff>177800</xdr:colOff>
      <xdr:row>79</xdr:row>
      <xdr:rowOff>67190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2814300" y="13497962"/>
          <a:ext cx="889000" cy="113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76991</xdr:rowOff>
    </xdr:from>
    <xdr:to>
      <xdr:col>72</xdr:col>
      <xdr:colOff>38100</xdr:colOff>
      <xdr:row>79</xdr:row>
      <xdr:rowOff>7141</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3652500" y="13450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23668</xdr:rowOff>
    </xdr:from>
    <xdr:ext cx="534377"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3436111" y="13225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68250</xdr:rowOff>
    </xdr:from>
    <xdr:to>
      <xdr:col>67</xdr:col>
      <xdr:colOff>101600</xdr:colOff>
      <xdr:row>78</xdr:row>
      <xdr:rowOff>169850</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2763500" y="13441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14927</xdr:rowOff>
    </xdr:from>
    <xdr:ext cx="534377"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547111" y="13216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98022</xdr:rowOff>
    </xdr:from>
    <xdr:to>
      <xdr:col>85</xdr:col>
      <xdr:colOff>177800</xdr:colOff>
      <xdr:row>79</xdr:row>
      <xdr:rowOff>28172</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6268700" y="13471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57399</xdr:rowOff>
    </xdr:from>
    <xdr:ext cx="534377" cy="259045"/>
    <xdr:sp macro="" textlink="">
      <xdr:nvSpPr>
        <xdr:cNvPr id="656" name="災害復旧費該当値テキスト">
          <a:extLst>
            <a:ext uri="{FF2B5EF4-FFF2-40B4-BE49-F238E27FC236}">
              <a16:creationId xmlns:a16="http://schemas.microsoft.com/office/drawing/2014/main" id="{00000000-0008-0000-0700-000090020000}"/>
            </a:ext>
          </a:extLst>
        </xdr:cNvPr>
        <xdr:cNvSpPr txBox="1"/>
      </xdr:nvSpPr>
      <xdr:spPr>
        <a:xfrm>
          <a:off x="16370300" y="13259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19591</xdr:rowOff>
    </xdr:from>
    <xdr:to>
      <xdr:col>81</xdr:col>
      <xdr:colOff>101600</xdr:colOff>
      <xdr:row>78</xdr:row>
      <xdr:rowOff>121191</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5430500" y="13392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137718</xdr:rowOff>
    </xdr:from>
    <xdr:ext cx="534377"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214111" y="13167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146083</xdr:rowOff>
    </xdr:from>
    <xdr:to>
      <xdr:col>76</xdr:col>
      <xdr:colOff>165100</xdr:colOff>
      <xdr:row>79</xdr:row>
      <xdr:rowOff>76233</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4541500" y="13519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67360</xdr:rowOff>
    </xdr:from>
    <xdr:ext cx="469744"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4357428" y="13611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16390</xdr:rowOff>
    </xdr:from>
    <xdr:to>
      <xdr:col>72</xdr:col>
      <xdr:colOff>38100</xdr:colOff>
      <xdr:row>79</xdr:row>
      <xdr:rowOff>117990</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3652500" y="1356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109117</xdr:rowOff>
    </xdr:from>
    <xdr:ext cx="469744"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3468428" y="13653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74062</xdr:rowOff>
    </xdr:from>
    <xdr:to>
      <xdr:col>67</xdr:col>
      <xdr:colOff>101600</xdr:colOff>
      <xdr:row>79</xdr:row>
      <xdr:rowOff>4212</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2763500" y="13447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166789</xdr:rowOff>
    </xdr:from>
    <xdr:ext cx="534377"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2547111" y="13539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0" name="公債費グラフ枠">
          <a:extLst>
            <a:ext uri="{FF2B5EF4-FFF2-40B4-BE49-F238E27FC236}">
              <a16:creationId xmlns:a16="http://schemas.microsoft.com/office/drawing/2014/main" id="{00000000-0008-0000-0700-0000B2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158379</xdr:rowOff>
    </xdr:from>
    <xdr:to>
      <xdr:col>85</xdr:col>
      <xdr:colOff>126364</xdr:colOff>
      <xdr:row>99</xdr:row>
      <xdr:rowOff>158141</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6317595" y="15588879"/>
          <a:ext cx="1269" cy="154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161968</xdr:rowOff>
    </xdr:from>
    <xdr:ext cx="534377" cy="259045"/>
    <xdr:sp macro="" textlink="">
      <xdr:nvSpPr>
        <xdr:cNvPr id="692" name="公債費最小値テキスト">
          <a:extLst>
            <a:ext uri="{FF2B5EF4-FFF2-40B4-BE49-F238E27FC236}">
              <a16:creationId xmlns:a16="http://schemas.microsoft.com/office/drawing/2014/main" id="{00000000-0008-0000-0700-0000B4020000}"/>
            </a:ext>
          </a:extLst>
        </xdr:cNvPr>
        <xdr:cNvSpPr txBox="1"/>
      </xdr:nvSpPr>
      <xdr:spPr>
        <a:xfrm>
          <a:off x="16370300" y="17135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158141</xdr:rowOff>
    </xdr:from>
    <xdr:to>
      <xdr:col>86</xdr:col>
      <xdr:colOff>25400</xdr:colOff>
      <xdr:row>99</xdr:row>
      <xdr:rowOff>158141</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6230600" y="17131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105056</xdr:rowOff>
    </xdr:from>
    <xdr:ext cx="599010" cy="259045"/>
    <xdr:sp macro="" textlink="">
      <xdr:nvSpPr>
        <xdr:cNvPr id="694" name="公債費最大値テキスト">
          <a:extLst>
            <a:ext uri="{FF2B5EF4-FFF2-40B4-BE49-F238E27FC236}">
              <a16:creationId xmlns:a16="http://schemas.microsoft.com/office/drawing/2014/main" id="{00000000-0008-0000-0700-0000B6020000}"/>
            </a:ext>
          </a:extLst>
        </xdr:cNvPr>
        <xdr:cNvSpPr txBox="1"/>
      </xdr:nvSpPr>
      <xdr:spPr>
        <a:xfrm>
          <a:off x="16370300" y="15364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166,284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158379</xdr:rowOff>
    </xdr:from>
    <xdr:to>
      <xdr:col>86</xdr:col>
      <xdr:colOff>25400</xdr:colOff>
      <xdr:row>90</xdr:row>
      <xdr:rowOff>158379</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6230600" y="15588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93</xdr:row>
      <xdr:rowOff>26326</xdr:rowOff>
    </xdr:from>
    <xdr:to>
      <xdr:col>85</xdr:col>
      <xdr:colOff>127000</xdr:colOff>
      <xdr:row>93</xdr:row>
      <xdr:rowOff>45157</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5481300" y="15971176"/>
          <a:ext cx="838200" cy="18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120209</xdr:rowOff>
    </xdr:from>
    <xdr:ext cx="534377" cy="259045"/>
    <xdr:sp macro="" textlink="">
      <xdr:nvSpPr>
        <xdr:cNvPr id="697" name="公債費平均値テキスト">
          <a:extLst>
            <a:ext uri="{FF2B5EF4-FFF2-40B4-BE49-F238E27FC236}">
              <a16:creationId xmlns:a16="http://schemas.microsoft.com/office/drawing/2014/main" id="{00000000-0008-0000-0700-0000B9020000}"/>
            </a:ext>
          </a:extLst>
        </xdr:cNvPr>
        <xdr:cNvSpPr txBox="1"/>
      </xdr:nvSpPr>
      <xdr:spPr>
        <a:xfrm>
          <a:off x="16370300" y="164079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141782</xdr:rowOff>
    </xdr:from>
    <xdr:to>
      <xdr:col>85</xdr:col>
      <xdr:colOff>177800</xdr:colOff>
      <xdr:row>96</xdr:row>
      <xdr:rowOff>71932</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6268700" y="1642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26326</xdr:rowOff>
    </xdr:from>
    <xdr:to>
      <xdr:col>81</xdr:col>
      <xdr:colOff>50800</xdr:colOff>
      <xdr:row>93</xdr:row>
      <xdr:rowOff>131471</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flipV="1">
          <a:off x="14592300" y="15971176"/>
          <a:ext cx="889000" cy="105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140956</xdr:rowOff>
    </xdr:from>
    <xdr:to>
      <xdr:col>81</xdr:col>
      <xdr:colOff>101600</xdr:colOff>
      <xdr:row>96</xdr:row>
      <xdr:rowOff>71106</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5430500" y="16428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62233</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14111" y="16521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131471</xdr:rowOff>
    </xdr:from>
    <xdr:to>
      <xdr:col>76</xdr:col>
      <xdr:colOff>114300</xdr:colOff>
      <xdr:row>94</xdr:row>
      <xdr:rowOff>14612</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flipV="1">
          <a:off x="13703300" y="16076321"/>
          <a:ext cx="889000" cy="54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144810</xdr:rowOff>
    </xdr:from>
    <xdr:to>
      <xdr:col>76</xdr:col>
      <xdr:colOff>165100</xdr:colOff>
      <xdr:row>96</xdr:row>
      <xdr:rowOff>74960</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4541500" y="1643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66087</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325111" y="16525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14612</xdr:rowOff>
    </xdr:from>
    <xdr:to>
      <xdr:col>71</xdr:col>
      <xdr:colOff>177800</xdr:colOff>
      <xdr:row>94</xdr:row>
      <xdr:rowOff>159164</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2814300" y="16130912"/>
          <a:ext cx="889000" cy="144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155673</xdr:rowOff>
    </xdr:from>
    <xdr:to>
      <xdr:col>72</xdr:col>
      <xdr:colOff>38100</xdr:colOff>
      <xdr:row>96</xdr:row>
      <xdr:rowOff>85823</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3652500" y="16443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76950</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3436111" y="16536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12091</xdr:rowOff>
    </xdr:from>
    <xdr:to>
      <xdr:col>67</xdr:col>
      <xdr:colOff>101600</xdr:colOff>
      <xdr:row>96</xdr:row>
      <xdr:rowOff>113691</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2763500" y="1647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104818</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547111" y="16564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165807</xdr:rowOff>
    </xdr:from>
    <xdr:to>
      <xdr:col>85</xdr:col>
      <xdr:colOff>177800</xdr:colOff>
      <xdr:row>93</xdr:row>
      <xdr:rowOff>95957</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6268700" y="15939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17234</xdr:rowOff>
    </xdr:from>
    <xdr:ext cx="599010" cy="259045"/>
    <xdr:sp macro="" textlink="">
      <xdr:nvSpPr>
        <xdr:cNvPr id="716" name="公債費該当値テキスト">
          <a:extLst>
            <a:ext uri="{FF2B5EF4-FFF2-40B4-BE49-F238E27FC236}">
              <a16:creationId xmlns:a16="http://schemas.microsoft.com/office/drawing/2014/main" id="{00000000-0008-0000-0700-0000CC020000}"/>
            </a:ext>
          </a:extLst>
        </xdr:cNvPr>
        <xdr:cNvSpPr txBox="1"/>
      </xdr:nvSpPr>
      <xdr:spPr>
        <a:xfrm>
          <a:off x="16370300" y="15790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146976</xdr:rowOff>
    </xdr:from>
    <xdr:to>
      <xdr:col>81</xdr:col>
      <xdr:colOff>101600</xdr:colOff>
      <xdr:row>93</xdr:row>
      <xdr:rowOff>77126</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5430500" y="15920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91</xdr:row>
      <xdr:rowOff>93653</xdr:rowOff>
    </xdr:from>
    <xdr:ext cx="59901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5181795" y="15695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80671</xdr:rowOff>
    </xdr:from>
    <xdr:to>
      <xdr:col>76</xdr:col>
      <xdr:colOff>165100</xdr:colOff>
      <xdr:row>94</xdr:row>
      <xdr:rowOff>10821</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4541500" y="16025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92</xdr:row>
      <xdr:rowOff>27348</xdr:rowOff>
    </xdr:from>
    <xdr:ext cx="59901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4292795" y="15800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93</xdr:row>
      <xdr:rowOff>135262</xdr:rowOff>
    </xdr:from>
    <xdr:to>
      <xdr:col>72</xdr:col>
      <xdr:colOff>38100</xdr:colOff>
      <xdr:row>94</xdr:row>
      <xdr:rowOff>65412</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3652500" y="1608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92</xdr:row>
      <xdr:rowOff>81939</xdr:rowOff>
    </xdr:from>
    <xdr:ext cx="599010"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3403795" y="15855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108364</xdr:rowOff>
    </xdr:from>
    <xdr:to>
      <xdr:col>67</xdr:col>
      <xdr:colOff>101600</xdr:colOff>
      <xdr:row>95</xdr:row>
      <xdr:rowOff>38514</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2763500" y="1622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93</xdr:row>
      <xdr:rowOff>55041</xdr:rowOff>
    </xdr:from>
    <xdr:ext cx="599010"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2514795" y="159998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144434</xdr:rowOff>
    </xdr:from>
    <xdr:ext cx="377026"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910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34</xdr:row>
      <xdr:rowOff>160763</xdr:rowOff>
    </xdr:from>
    <xdr:ext cx="377026"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910974" y="5990063"/>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5641</xdr:rowOff>
    </xdr:from>
    <xdr:ext cx="37702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910974" y="5663491"/>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31</xdr:row>
      <xdr:rowOff>21970</xdr:rowOff>
    </xdr:from>
    <xdr:ext cx="377026"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910974" y="5336920"/>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40096</xdr:rowOff>
    </xdr:from>
    <xdr:to>
      <xdr:col>116</xdr:col>
      <xdr:colOff>62864</xdr:colOff>
      <xdr:row>39</xdr:row>
      <xdr:rowOff>98878</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355046"/>
          <a:ext cx="1269" cy="1430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153505</xdr:rowOff>
    </xdr:from>
    <xdr:ext cx="249299" cy="259045"/>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8400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158223</xdr:rowOff>
    </xdr:from>
    <xdr:ext cx="378565" cy="25904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1302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876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40096</xdr:rowOff>
    </xdr:from>
    <xdr:to>
      <xdr:col>116</xdr:col>
      <xdr:colOff>152400</xdr:colOff>
      <xdr:row>31</xdr:row>
      <xdr:rowOff>40096</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35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70955</xdr:rowOff>
    </xdr:from>
    <xdr:ext cx="249299" cy="259045"/>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586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73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48078</xdr:rowOff>
    </xdr:from>
    <xdr:to>
      <xdr:col>112</xdr:col>
      <xdr:colOff>38100</xdr:colOff>
      <xdr:row>39</xdr:row>
      <xdr:rowOff>149678</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734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131354</xdr:rowOff>
    </xdr:from>
    <xdr:to>
      <xdr:col>107</xdr:col>
      <xdr:colOff>101600</xdr:colOff>
      <xdr:row>39</xdr:row>
      <xdr:rowOff>61504</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646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78031</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77333" y="642168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79103</xdr:rowOff>
    </xdr:from>
    <xdr:to>
      <xdr:col>102</xdr:col>
      <xdr:colOff>165100</xdr:colOff>
      <xdr:row>39</xdr:row>
      <xdr:rowOff>9253</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594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25780</xdr:rowOff>
    </xdr:from>
    <xdr:ext cx="313932"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88333" y="636943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149316</xdr:rowOff>
    </xdr:from>
    <xdr:to>
      <xdr:col>98</xdr:col>
      <xdr:colOff>38100</xdr:colOff>
      <xdr:row>39</xdr:row>
      <xdr:rowOff>79466</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66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95993</xdr:rowOff>
    </xdr:from>
    <xdr:ext cx="313932"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499333" y="64396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26505</xdr:rowOff>
    </xdr:from>
    <xdr:ext cx="249299" cy="259045"/>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7130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37</xdr:row>
      <xdr:rowOff>166205</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650" y="6509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民生費について、令和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年度は統合保育所建設事業や、定額減税調整給付金事業の実施により、決算額が大きく上昇している。また、令和元年度から令和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年度でも、別の保育所建設事業を実施しており、例年類似団体と比較しても高い決算額となった。</a:t>
          </a:r>
        </a:p>
        <a:p>
          <a:r>
            <a:rPr kumimoji="1" lang="ja-JP" altLang="en-US" sz="1300">
              <a:latin typeface="ＭＳ Ｐゴシック" panose="020B0600070205080204" pitchFamily="50" charset="-128"/>
              <a:ea typeface="ＭＳ Ｐゴシック" panose="020B0600070205080204" pitchFamily="50" charset="-128"/>
            </a:rPr>
            <a:t>衛生費について、ごみ処理事業に係る経費や、町立病院を含む医療機関への負担金及び補助金に経費が掛かっており、類似団体と比較して高い決算額となった。</a:t>
          </a:r>
        </a:p>
        <a:p>
          <a:r>
            <a:rPr kumimoji="1" lang="ja-JP" altLang="en-US" sz="1300">
              <a:latin typeface="ＭＳ Ｐゴシック" panose="020B0600070205080204" pitchFamily="50" charset="-128"/>
              <a:ea typeface="ＭＳ Ｐゴシック" panose="020B0600070205080204" pitchFamily="50" charset="-128"/>
            </a:rPr>
            <a:t>消防費について、常備消防に関して南島地区は紀勢地区広域消防組合に加入、南勢地区が志摩市消防本部への事務委託という</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つの体制を維持していることから恒常的に平均値を上回っている。</a:t>
          </a:r>
        </a:p>
        <a:p>
          <a:r>
            <a:rPr kumimoji="1" lang="ja-JP" altLang="en-US" sz="1300">
              <a:latin typeface="ＭＳ Ｐゴシック" panose="020B0600070205080204" pitchFamily="50" charset="-128"/>
              <a:ea typeface="ＭＳ Ｐゴシック" panose="020B0600070205080204" pitchFamily="50" charset="-128"/>
            </a:rPr>
            <a:t>教育費について、児童数の減少のため類似団体平均値を下回っている。しかしながら、今後、小中学校の統廃合整備事業が予定されているため、大きく上昇することが見込まれる。</a:t>
          </a:r>
        </a:p>
        <a:p>
          <a:r>
            <a:rPr kumimoji="1" lang="ja-JP" altLang="en-US" sz="1300">
              <a:latin typeface="ＭＳ Ｐゴシック" panose="020B0600070205080204" pitchFamily="50" charset="-128"/>
              <a:ea typeface="ＭＳ Ｐゴシック" panose="020B0600070205080204" pitchFamily="50" charset="-128"/>
            </a:rPr>
            <a:t>公債費について、過去に行った公共施設の高台移転事業等が影響し上昇傾向にある。今後、小中学校の統廃合整備事業や避難場所整備事業を予定しているため、さらに上昇していくことが見込まれる。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財政調整基金は、適切な財源の確保と歳出の精査により、取り崩しを回避し、令和</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年度までは積立額を伸ばしてきたところである。しかし、令和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年度以降は、公共施設の高台移転事業や、物価高騰による事業費の増嵩などにより取り崩し額が大きくなった。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令和</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年度以降は、小中学校の統廃合整備事業や避難場所整備事業が控えているため、事業精査を行いながら基金確保に努める。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年度において赤字決算が発生しているのは、公共浄化槽事業特別会計が、令和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年度から企業会計に移行しことにより、令</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月末をもって打ち切り決算となったが、会計事務処理において、国・県支出金が</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月末日までに収入されなかったことにより、経営健全化基準（</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％）以上の資金不足比率が発生した。なお、令和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年度の下水道事業会計において、すでに上記の国・県支出金は収入されている。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過去において、当該事案以外に資金不足比率は生じておらず、令和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年度決算は、いずれの会計においても資金不足比率が健全化基準未満となっている。</a:t>
          </a:r>
        </a:p>
        <a:p>
          <a:r>
            <a:rPr kumimoji="1" lang="ja-JP" altLang="en-US" sz="1400">
              <a:latin typeface="ＭＳ ゴシック" pitchFamily="49" charset="-128"/>
              <a:ea typeface="ＭＳ ゴシック" pitchFamily="49" charset="-128"/>
            </a:rPr>
            <a:t>　その他の会計は全て黒字であるが、今後も各会計ともコスト削減を行うなど、事業の管理・実施については注意していく必要がある。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11501524</v>
      </c>
      <c r="BO4" s="371"/>
      <c r="BP4" s="371"/>
      <c r="BQ4" s="371"/>
      <c r="BR4" s="371"/>
      <c r="BS4" s="371"/>
      <c r="BT4" s="371"/>
      <c r="BU4" s="372"/>
      <c r="BV4" s="370">
        <v>11013378</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2</v>
      </c>
      <c r="CU4" s="377"/>
      <c r="CV4" s="377"/>
      <c r="CW4" s="377"/>
      <c r="CX4" s="377"/>
      <c r="CY4" s="377"/>
      <c r="CZ4" s="377"/>
      <c r="DA4" s="378"/>
      <c r="DB4" s="376">
        <v>3.4</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11285658</v>
      </c>
      <c r="BO5" s="408"/>
      <c r="BP5" s="408"/>
      <c r="BQ5" s="408"/>
      <c r="BR5" s="408"/>
      <c r="BS5" s="408"/>
      <c r="BT5" s="408"/>
      <c r="BU5" s="409"/>
      <c r="BV5" s="407">
        <v>10743115</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99.6</v>
      </c>
      <c r="CU5" s="405"/>
      <c r="CV5" s="405"/>
      <c r="CW5" s="405"/>
      <c r="CX5" s="405"/>
      <c r="CY5" s="405"/>
      <c r="CZ5" s="405"/>
      <c r="DA5" s="406"/>
      <c r="DB5" s="404">
        <v>99.1</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215866</v>
      </c>
      <c r="BO6" s="408"/>
      <c r="BP6" s="408"/>
      <c r="BQ6" s="408"/>
      <c r="BR6" s="408"/>
      <c r="BS6" s="408"/>
      <c r="BT6" s="408"/>
      <c r="BU6" s="409"/>
      <c r="BV6" s="407">
        <v>270263</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99.8</v>
      </c>
      <c r="CU6" s="445"/>
      <c r="CV6" s="445"/>
      <c r="CW6" s="445"/>
      <c r="CX6" s="445"/>
      <c r="CY6" s="445"/>
      <c r="CZ6" s="445"/>
      <c r="DA6" s="446"/>
      <c r="DB6" s="444">
        <v>99.1</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92551</v>
      </c>
      <c r="BO7" s="408"/>
      <c r="BP7" s="408"/>
      <c r="BQ7" s="408"/>
      <c r="BR7" s="408"/>
      <c r="BS7" s="408"/>
      <c r="BT7" s="408"/>
      <c r="BU7" s="409"/>
      <c r="BV7" s="407">
        <v>61524</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6231663</v>
      </c>
      <c r="CU7" s="408"/>
      <c r="CV7" s="408"/>
      <c r="CW7" s="408"/>
      <c r="CX7" s="408"/>
      <c r="CY7" s="408"/>
      <c r="CZ7" s="408"/>
      <c r="DA7" s="409"/>
      <c r="DB7" s="407">
        <v>6164106</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104</v>
      </c>
      <c r="AV8" s="440"/>
      <c r="AW8" s="440"/>
      <c r="AX8" s="440"/>
      <c r="AY8" s="441" t="s">
        <v>105</v>
      </c>
      <c r="AZ8" s="442"/>
      <c r="BA8" s="442"/>
      <c r="BB8" s="442"/>
      <c r="BC8" s="442"/>
      <c r="BD8" s="442"/>
      <c r="BE8" s="442"/>
      <c r="BF8" s="442"/>
      <c r="BG8" s="442"/>
      <c r="BH8" s="442"/>
      <c r="BI8" s="442"/>
      <c r="BJ8" s="442"/>
      <c r="BK8" s="442"/>
      <c r="BL8" s="442"/>
      <c r="BM8" s="443"/>
      <c r="BN8" s="407">
        <v>123315</v>
      </c>
      <c r="BO8" s="408"/>
      <c r="BP8" s="408"/>
      <c r="BQ8" s="408"/>
      <c r="BR8" s="408"/>
      <c r="BS8" s="408"/>
      <c r="BT8" s="408"/>
      <c r="BU8" s="409"/>
      <c r="BV8" s="407">
        <v>208739</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0.2</v>
      </c>
      <c r="CU8" s="448"/>
      <c r="CV8" s="448"/>
      <c r="CW8" s="448"/>
      <c r="CX8" s="448"/>
      <c r="CY8" s="448"/>
      <c r="CZ8" s="448"/>
      <c r="DA8" s="449"/>
      <c r="DB8" s="447">
        <v>0.2</v>
      </c>
      <c r="DC8" s="448"/>
      <c r="DD8" s="448"/>
      <c r="DE8" s="448"/>
      <c r="DF8" s="448"/>
      <c r="DG8" s="448"/>
      <c r="DH8" s="448"/>
      <c r="DI8" s="449"/>
    </row>
    <row r="9" spans="1:119" ht="18.75" customHeight="1" thickBot="1" x14ac:dyDescent="0.2">
      <c r="A9" s="169"/>
      <c r="B9" s="401" t="s">
        <v>107</v>
      </c>
      <c r="C9" s="402"/>
      <c r="D9" s="402"/>
      <c r="E9" s="402"/>
      <c r="F9" s="402"/>
      <c r="G9" s="402"/>
      <c r="H9" s="402"/>
      <c r="I9" s="402"/>
      <c r="J9" s="402"/>
      <c r="K9" s="450"/>
      <c r="L9" s="451" t="s">
        <v>108</v>
      </c>
      <c r="M9" s="452"/>
      <c r="N9" s="452"/>
      <c r="O9" s="452"/>
      <c r="P9" s="452"/>
      <c r="Q9" s="453"/>
      <c r="R9" s="454">
        <v>10989</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104</v>
      </c>
      <c r="AV9" s="440"/>
      <c r="AW9" s="440"/>
      <c r="AX9" s="440"/>
      <c r="AY9" s="441" t="s">
        <v>111</v>
      </c>
      <c r="AZ9" s="442"/>
      <c r="BA9" s="442"/>
      <c r="BB9" s="442"/>
      <c r="BC9" s="442"/>
      <c r="BD9" s="442"/>
      <c r="BE9" s="442"/>
      <c r="BF9" s="442"/>
      <c r="BG9" s="442"/>
      <c r="BH9" s="442"/>
      <c r="BI9" s="442"/>
      <c r="BJ9" s="442"/>
      <c r="BK9" s="442"/>
      <c r="BL9" s="442"/>
      <c r="BM9" s="443"/>
      <c r="BN9" s="407">
        <v>-85424</v>
      </c>
      <c r="BO9" s="408"/>
      <c r="BP9" s="408"/>
      <c r="BQ9" s="408"/>
      <c r="BR9" s="408"/>
      <c r="BS9" s="408"/>
      <c r="BT9" s="408"/>
      <c r="BU9" s="409"/>
      <c r="BV9" s="407">
        <v>-97718</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16.600000000000001</v>
      </c>
      <c r="CU9" s="405"/>
      <c r="CV9" s="405"/>
      <c r="CW9" s="405"/>
      <c r="CX9" s="405"/>
      <c r="CY9" s="405"/>
      <c r="CZ9" s="405"/>
      <c r="DA9" s="406"/>
      <c r="DB9" s="404">
        <v>17.7</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113</v>
      </c>
      <c r="M10" s="437"/>
      <c r="N10" s="437"/>
      <c r="O10" s="437"/>
      <c r="P10" s="437"/>
      <c r="Q10" s="438"/>
      <c r="R10" s="458">
        <v>12788</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104</v>
      </c>
      <c r="AV10" s="440"/>
      <c r="AW10" s="440"/>
      <c r="AX10" s="440"/>
      <c r="AY10" s="441" t="s">
        <v>115</v>
      </c>
      <c r="AZ10" s="442"/>
      <c r="BA10" s="442"/>
      <c r="BB10" s="442"/>
      <c r="BC10" s="442"/>
      <c r="BD10" s="442"/>
      <c r="BE10" s="442"/>
      <c r="BF10" s="442"/>
      <c r="BG10" s="442"/>
      <c r="BH10" s="442"/>
      <c r="BI10" s="442"/>
      <c r="BJ10" s="442"/>
      <c r="BK10" s="442"/>
      <c r="BL10" s="442"/>
      <c r="BM10" s="443"/>
      <c r="BN10" s="407">
        <v>104667</v>
      </c>
      <c r="BO10" s="408"/>
      <c r="BP10" s="408"/>
      <c r="BQ10" s="408"/>
      <c r="BR10" s="408"/>
      <c r="BS10" s="408"/>
      <c r="BT10" s="408"/>
      <c r="BU10" s="409"/>
      <c r="BV10" s="407">
        <v>299</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104</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69"/>
      <c r="B12" s="467" t="s">
        <v>123</v>
      </c>
      <c r="C12" s="468"/>
      <c r="D12" s="468"/>
      <c r="E12" s="468"/>
      <c r="F12" s="468"/>
      <c r="G12" s="468"/>
      <c r="H12" s="468"/>
      <c r="I12" s="468"/>
      <c r="J12" s="468"/>
      <c r="K12" s="469"/>
      <c r="L12" s="476" t="s">
        <v>124</v>
      </c>
      <c r="M12" s="477"/>
      <c r="N12" s="477"/>
      <c r="O12" s="477"/>
      <c r="P12" s="477"/>
      <c r="Q12" s="478"/>
      <c r="R12" s="479">
        <v>10489</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150000</v>
      </c>
      <c r="BO12" s="408"/>
      <c r="BP12" s="408"/>
      <c r="BQ12" s="408"/>
      <c r="BR12" s="408"/>
      <c r="BS12" s="408"/>
      <c r="BT12" s="408"/>
      <c r="BU12" s="409"/>
      <c r="BV12" s="407">
        <v>330000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10378</v>
      </c>
      <c r="S13" s="492"/>
      <c r="T13" s="492"/>
      <c r="U13" s="492"/>
      <c r="V13" s="493"/>
      <c r="W13" s="423" t="s">
        <v>131</v>
      </c>
      <c r="X13" s="424"/>
      <c r="Y13" s="424"/>
      <c r="Z13" s="424"/>
      <c r="AA13" s="424"/>
      <c r="AB13" s="414"/>
      <c r="AC13" s="458">
        <v>884</v>
      </c>
      <c r="AD13" s="459"/>
      <c r="AE13" s="459"/>
      <c r="AF13" s="459"/>
      <c r="AG13" s="501"/>
      <c r="AH13" s="458">
        <v>1109</v>
      </c>
      <c r="AI13" s="459"/>
      <c r="AJ13" s="459"/>
      <c r="AK13" s="459"/>
      <c r="AL13" s="460"/>
      <c r="AM13" s="436" t="s">
        <v>132</v>
      </c>
      <c r="AN13" s="437"/>
      <c r="AO13" s="437"/>
      <c r="AP13" s="437"/>
      <c r="AQ13" s="437"/>
      <c r="AR13" s="437"/>
      <c r="AS13" s="437"/>
      <c r="AT13" s="438"/>
      <c r="AU13" s="439" t="s">
        <v>104</v>
      </c>
      <c r="AV13" s="440"/>
      <c r="AW13" s="440"/>
      <c r="AX13" s="440"/>
      <c r="AY13" s="441" t="s">
        <v>133</v>
      </c>
      <c r="AZ13" s="442"/>
      <c r="BA13" s="442"/>
      <c r="BB13" s="442"/>
      <c r="BC13" s="442"/>
      <c r="BD13" s="442"/>
      <c r="BE13" s="442"/>
      <c r="BF13" s="442"/>
      <c r="BG13" s="442"/>
      <c r="BH13" s="442"/>
      <c r="BI13" s="442"/>
      <c r="BJ13" s="442"/>
      <c r="BK13" s="442"/>
      <c r="BL13" s="442"/>
      <c r="BM13" s="443"/>
      <c r="BN13" s="407">
        <v>-130757</v>
      </c>
      <c r="BO13" s="408"/>
      <c r="BP13" s="408"/>
      <c r="BQ13" s="408"/>
      <c r="BR13" s="408"/>
      <c r="BS13" s="408"/>
      <c r="BT13" s="408"/>
      <c r="BU13" s="409"/>
      <c r="BV13" s="407">
        <v>-427419</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11.3</v>
      </c>
      <c r="CU13" s="405"/>
      <c r="CV13" s="405"/>
      <c r="CW13" s="405"/>
      <c r="CX13" s="405"/>
      <c r="CY13" s="405"/>
      <c r="CZ13" s="405"/>
      <c r="DA13" s="406"/>
      <c r="DB13" s="404">
        <v>11.3</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10926</v>
      </c>
      <c r="S14" s="492"/>
      <c r="T14" s="492"/>
      <c r="U14" s="492"/>
      <c r="V14" s="493"/>
      <c r="W14" s="397"/>
      <c r="X14" s="398"/>
      <c r="Y14" s="398"/>
      <c r="Z14" s="398"/>
      <c r="AA14" s="398"/>
      <c r="AB14" s="387"/>
      <c r="AC14" s="494">
        <v>19</v>
      </c>
      <c r="AD14" s="495"/>
      <c r="AE14" s="495"/>
      <c r="AF14" s="495"/>
      <c r="AG14" s="496"/>
      <c r="AH14" s="494">
        <v>20.8</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65.8</v>
      </c>
      <c r="CU14" s="506"/>
      <c r="CV14" s="506"/>
      <c r="CW14" s="506"/>
      <c r="CX14" s="506"/>
      <c r="CY14" s="506"/>
      <c r="CZ14" s="506"/>
      <c r="DA14" s="507"/>
      <c r="DB14" s="505">
        <v>55.3</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10826</v>
      </c>
      <c r="S15" s="492"/>
      <c r="T15" s="492"/>
      <c r="U15" s="492"/>
      <c r="V15" s="493"/>
      <c r="W15" s="423" t="s">
        <v>137</v>
      </c>
      <c r="X15" s="424"/>
      <c r="Y15" s="424"/>
      <c r="Z15" s="424"/>
      <c r="AA15" s="424"/>
      <c r="AB15" s="414"/>
      <c r="AC15" s="458">
        <v>875</v>
      </c>
      <c r="AD15" s="459"/>
      <c r="AE15" s="459"/>
      <c r="AF15" s="459"/>
      <c r="AG15" s="501"/>
      <c r="AH15" s="458">
        <v>1038</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1175529</v>
      </c>
      <c r="BO15" s="371"/>
      <c r="BP15" s="371"/>
      <c r="BQ15" s="371"/>
      <c r="BR15" s="371"/>
      <c r="BS15" s="371"/>
      <c r="BT15" s="371"/>
      <c r="BU15" s="372"/>
      <c r="BV15" s="370">
        <v>1195184</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18.8</v>
      </c>
      <c r="AD16" s="495"/>
      <c r="AE16" s="495"/>
      <c r="AF16" s="495"/>
      <c r="AG16" s="496"/>
      <c r="AH16" s="494">
        <v>19.5</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5941189</v>
      </c>
      <c r="BO16" s="408"/>
      <c r="BP16" s="408"/>
      <c r="BQ16" s="408"/>
      <c r="BR16" s="408"/>
      <c r="BS16" s="408"/>
      <c r="BT16" s="408"/>
      <c r="BU16" s="409"/>
      <c r="BV16" s="407">
        <v>5858290</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2898</v>
      </c>
      <c r="AD17" s="459"/>
      <c r="AE17" s="459"/>
      <c r="AF17" s="459"/>
      <c r="AG17" s="501"/>
      <c r="AH17" s="458">
        <v>3178</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1454639</v>
      </c>
      <c r="BO17" s="408"/>
      <c r="BP17" s="408"/>
      <c r="BQ17" s="408"/>
      <c r="BR17" s="408"/>
      <c r="BS17" s="408"/>
      <c r="BT17" s="408"/>
      <c r="BU17" s="409"/>
      <c r="BV17" s="407">
        <v>1482993</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29" t="s">
        <v>147</v>
      </c>
      <c r="C18" s="450"/>
      <c r="D18" s="450"/>
      <c r="E18" s="530"/>
      <c r="F18" s="530"/>
      <c r="G18" s="530"/>
      <c r="H18" s="530"/>
      <c r="I18" s="530"/>
      <c r="J18" s="530"/>
      <c r="K18" s="530"/>
      <c r="L18" s="531">
        <v>241.89</v>
      </c>
      <c r="M18" s="531"/>
      <c r="N18" s="531"/>
      <c r="O18" s="531"/>
      <c r="P18" s="531"/>
      <c r="Q18" s="531"/>
      <c r="R18" s="532"/>
      <c r="S18" s="532"/>
      <c r="T18" s="532"/>
      <c r="U18" s="532"/>
      <c r="V18" s="533"/>
      <c r="W18" s="425"/>
      <c r="X18" s="426"/>
      <c r="Y18" s="426"/>
      <c r="Z18" s="426"/>
      <c r="AA18" s="426"/>
      <c r="AB18" s="417"/>
      <c r="AC18" s="534">
        <v>62.2</v>
      </c>
      <c r="AD18" s="535"/>
      <c r="AE18" s="535"/>
      <c r="AF18" s="535"/>
      <c r="AG18" s="536"/>
      <c r="AH18" s="534">
        <v>59.7</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6311024</v>
      </c>
      <c r="BO18" s="408"/>
      <c r="BP18" s="408"/>
      <c r="BQ18" s="408"/>
      <c r="BR18" s="408"/>
      <c r="BS18" s="408"/>
      <c r="BT18" s="408"/>
      <c r="BU18" s="409"/>
      <c r="BV18" s="407">
        <v>6108302</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29" t="s">
        <v>149</v>
      </c>
      <c r="C19" s="450"/>
      <c r="D19" s="450"/>
      <c r="E19" s="530"/>
      <c r="F19" s="530"/>
      <c r="G19" s="530"/>
      <c r="H19" s="530"/>
      <c r="I19" s="530"/>
      <c r="J19" s="530"/>
      <c r="K19" s="530"/>
      <c r="L19" s="538">
        <v>45</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8033187</v>
      </c>
      <c r="BO19" s="408"/>
      <c r="BP19" s="408"/>
      <c r="BQ19" s="408"/>
      <c r="BR19" s="408"/>
      <c r="BS19" s="408"/>
      <c r="BT19" s="408"/>
      <c r="BU19" s="409"/>
      <c r="BV19" s="407">
        <v>8110225</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29" t="s">
        <v>151</v>
      </c>
      <c r="C20" s="450"/>
      <c r="D20" s="450"/>
      <c r="E20" s="530"/>
      <c r="F20" s="530"/>
      <c r="G20" s="530"/>
      <c r="H20" s="530"/>
      <c r="I20" s="530"/>
      <c r="J20" s="530"/>
      <c r="K20" s="530"/>
      <c r="L20" s="538">
        <v>4977</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13157939</v>
      </c>
      <c r="BO22" s="371"/>
      <c r="BP22" s="371"/>
      <c r="BQ22" s="371"/>
      <c r="BR22" s="371"/>
      <c r="BS22" s="371"/>
      <c r="BT22" s="371"/>
      <c r="BU22" s="372"/>
      <c r="BV22" s="370">
        <v>12553107</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11637699</v>
      </c>
      <c r="BO23" s="408"/>
      <c r="BP23" s="408"/>
      <c r="BQ23" s="408"/>
      <c r="BR23" s="408"/>
      <c r="BS23" s="408"/>
      <c r="BT23" s="408"/>
      <c r="BU23" s="409"/>
      <c r="BV23" s="407">
        <v>10907667</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7200</v>
      </c>
      <c r="R24" s="459"/>
      <c r="S24" s="459"/>
      <c r="T24" s="459"/>
      <c r="U24" s="459"/>
      <c r="V24" s="501"/>
      <c r="W24" s="553"/>
      <c r="X24" s="554"/>
      <c r="Y24" s="555"/>
      <c r="Z24" s="457" t="s">
        <v>162</v>
      </c>
      <c r="AA24" s="437"/>
      <c r="AB24" s="437"/>
      <c r="AC24" s="437"/>
      <c r="AD24" s="437"/>
      <c r="AE24" s="437"/>
      <c r="AF24" s="437"/>
      <c r="AG24" s="438"/>
      <c r="AH24" s="458">
        <v>177</v>
      </c>
      <c r="AI24" s="459"/>
      <c r="AJ24" s="459"/>
      <c r="AK24" s="459"/>
      <c r="AL24" s="501"/>
      <c r="AM24" s="458">
        <v>536310</v>
      </c>
      <c r="AN24" s="459"/>
      <c r="AO24" s="459"/>
      <c r="AP24" s="459"/>
      <c r="AQ24" s="459"/>
      <c r="AR24" s="501"/>
      <c r="AS24" s="458">
        <v>3030</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10766202</v>
      </c>
      <c r="BO24" s="408"/>
      <c r="BP24" s="408"/>
      <c r="BQ24" s="408"/>
      <c r="BR24" s="408"/>
      <c r="BS24" s="408"/>
      <c r="BT24" s="408"/>
      <c r="BU24" s="409"/>
      <c r="BV24" s="407">
        <v>9870099</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1</v>
      </c>
      <c r="M25" s="459"/>
      <c r="N25" s="459"/>
      <c r="O25" s="459"/>
      <c r="P25" s="501"/>
      <c r="Q25" s="458">
        <v>5500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800008</v>
      </c>
      <c r="BO25" s="371"/>
      <c r="BP25" s="371"/>
      <c r="BQ25" s="371"/>
      <c r="BR25" s="371"/>
      <c r="BS25" s="371"/>
      <c r="BT25" s="371"/>
      <c r="BU25" s="372"/>
      <c r="BV25" s="370">
        <v>453595</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5000</v>
      </c>
      <c r="R26" s="459"/>
      <c r="S26" s="459"/>
      <c r="T26" s="459"/>
      <c r="U26" s="459"/>
      <c r="V26" s="501"/>
      <c r="W26" s="553"/>
      <c r="X26" s="554"/>
      <c r="Y26" s="555"/>
      <c r="Z26" s="457" t="s">
        <v>168</v>
      </c>
      <c r="AA26" s="559"/>
      <c r="AB26" s="559"/>
      <c r="AC26" s="559"/>
      <c r="AD26" s="559"/>
      <c r="AE26" s="559"/>
      <c r="AF26" s="559"/>
      <c r="AG26" s="560"/>
      <c r="AH26" s="458">
        <v>24</v>
      </c>
      <c r="AI26" s="459"/>
      <c r="AJ26" s="459"/>
      <c r="AK26" s="459"/>
      <c r="AL26" s="501"/>
      <c r="AM26" s="458">
        <v>64704</v>
      </c>
      <c r="AN26" s="459"/>
      <c r="AO26" s="459"/>
      <c r="AP26" s="459"/>
      <c r="AQ26" s="459"/>
      <c r="AR26" s="501"/>
      <c r="AS26" s="458">
        <v>2696</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170</v>
      </c>
      <c r="F27" s="437"/>
      <c r="G27" s="437"/>
      <c r="H27" s="437"/>
      <c r="I27" s="437"/>
      <c r="J27" s="437"/>
      <c r="K27" s="438"/>
      <c r="L27" s="458">
        <v>1</v>
      </c>
      <c r="M27" s="459"/>
      <c r="N27" s="459"/>
      <c r="O27" s="459"/>
      <c r="P27" s="501"/>
      <c r="Q27" s="458">
        <v>3000</v>
      </c>
      <c r="R27" s="459"/>
      <c r="S27" s="459"/>
      <c r="T27" s="459"/>
      <c r="U27" s="459"/>
      <c r="V27" s="501"/>
      <c r="W27" s="553"/>
      <c r="X27" s="554"/>
      <c r="Y27" s="555"/>
      <c r="Z27" s="457" t="s">
        <v>171</v>
      </c>
      <c r="AA27" s="437"/>
      <c r="AB27" s="437"/>
      <c r="AC27" s="437"/>
      <c r="AD27" s="437"/>
      <c r="AE27" s="437"/>
      <c r="AF27" s="437"/>
      <c r="AG27" s="438"/>
      <c r="AH27" s="458" t="s">
        <v>122</v>
      </c>
      <c r="AI27" s="459"/>
      <c r="AJ27" s="459"/>
      <c r="AK27" s="459"/>
      <c r="AL27" s="501"/>
      <c r="AM27" s="458" t="s">
        <v>122</v>
      </c>
      <c r="AN27" s="459"/>
      <c r="AO27" s="459"/>
      <c r="AP27" s="459"/>
      <c r="AQ27" s="459"/>
      <c r="AR27" s="501"/>
      <c r="AS27" s="458" t="s">
        <v>122</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172873</v>
      </c>
      <c r="BO27" s="527"/>
      <c r="BP27" s="527"/>
      <c r="BQ27" s="527"/>
      <c r="BR27" s="527"/>
      <c r="BS27" s="527"/>
      <c r="BT27" s="527"/>
      <c r="BU27" s="528"/>
      <c r="BV27" s="526">
        <v>172873</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173</v>
      </c>
      <c r="F28" s="437"/>
      <c r="G28" s="437"/>
      <c r="H28" s="437"/>
      <c r="I28" s="437"/>
      <c r="J28" s="437"/>
      <c r="K28" s="438"/>
      <c r="L28" s="458">
        <v>1</v>
      </c>
      <c r="M28" s="459"/>
      <c r="N28" s="459"/>
      <c r="O28" s="459"/>
      <c r="P28" s="501"/>
      <c r="Q28" s="458">
        <v>2400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1430487</v>
      </c>
      <c r="BO28" s="371"/>
      <c r="BP28" s="371"/>
      <c r="BQ28" s="371"/>
      <c r="BR28" s="371"/>
      <c r="BS28" s="371"/>
      <c r="BT28" s="371"/>
      <c r="BU28" s="372"/>
      <c r="BV28" s="370">
        <v>1475820</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176</v>
      </c>
      <c r="F29" s="437"/>
      <c r="G29" s="437"/>
      <c r="H29" s="437"/>
      <c r="I29" s="437"/>
      <c r="J29" s="437"/>
      <c r="K29" s="438"/>
      <c r="L29" s="458">
        <v>10</v>
      </c>
      <c r="M29" s="459"/>
      <c r="N29" s="459"/>
      <c r="O29" s="459"/>
      <c r="P29" s="501"/>
      <c r="Q29" s="458">
        <v>2200</v>
      </c>
      <c r="R29" s="459"/>
      <c r="S29" s="459"/>
      <c r="T29" s="459"/>
      <c r="U29" s="459"/>
      <c r="V29" s="501"/>
      <c r="W29" s="556"/>
      <c r="X29" s="557"/>
      <c r="Y29" s="558"/>
      <c r="Z29" s="457" t="s">
        <v>177</v>
      </c>
      <c r="AA29" s="437"/>
      <c r="AB29" s="437"/>
      <c r="AC29" s="437"/>
      <c r="AD29" s="437"/>
      <c r="AE29" s="437"/>
      <c r="AF29" s="437"/>
      <c r="AG29" s="438"/>
      <c r="AH29" s="458">
        <v>177</v>
      </c>
      <c r="AI29" s="459"/>
      <c r="AJ29" s="459"/>
      <c r="AK29" s="459"/>
      <c r="AL29" s="501"/>
      <c r="AM29" s="458">
        <v>536310</v>
      </c>
      <c r="AN29" s="459"/>
      <c r="AO29" s="459"/>
      <c r="AP29" s="459"/>
      <c r="AQ29" s="459"/>
      <c r="AR29" s="501"/>
      <c r="AS29" s="458">
        <v>3030</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1574477</v>
      </c>
      <c r="BO29" s="408"/>
      <c r="BP29" s="408"/>
      <c r="BQ29" s="408"/>
      <c r="BR29" s="408"/>
      <c r="BS29" s="408"/>
      <c r="BT29" s="408"/>
      <c r="BU29" s="409"/>
      <c r="BV29" s="407">
        <v>1844174</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92.6</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1344175</v>
      </c>
      <c r="BO30" s="527"/>
      <c r="BP30" s="527"/>
      <c r="BQ30" s="527"/>
      <c r="BR30" s="527"/>
      <c r="BS30" s="527"/>
      <c r="BT30" s="527"/>
      <c r="BU30" s="528"/>
      <c r="BV30" s="526">
        <v>1420610</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下水道事業会計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8</v>
      </c>
      <c r="BX34" s="597"/>
      <c r="BY34" s="598" t="str">
        <f>IF('各会計、関係団体の財政状況及び健全化判断比率'!B68="","",'各会計、関係団体の財政状況及び健全化判断比率'!B68)</f>
        <v>わたらい老人福祉施設組合</v>
      </c>
      <c r="BZ34" s="598"/>
      <c r="CA34" s="598"/>
      <c r="CB34" s="598"/>
      <c r="CC34" s="598"/>
      <c r="CD34" s="598"/>
      <c r="CE34" s="598"/>
      <c r="CF34" s="598"/>
      <c r="CG34" s="598"/>
      <c r="CH34" s="598"/>
      <c r="CI34" s="598"/>
      <c r="CJ34" s="598"/>
      <c r="CK34" s="598"/>
      <c r="CL34" s="598"/>
      <c r="CM34" s="598"/>
      <c r="CN34" s="169"/>
      <c r="CO34" s="597" t="str">
        <f>IF(CQ34="","",MAX(C34:D43,U34:V43,AM34:AN43,BE34:BF43,BW34:BX43)+1)</f>
        <v/>
      </c>
      <c r="CP34" s="597"/>
      <c r="CQ34" s="598" t="str">
        <f>IF('各会計、関係団体の財政状況及び健全化判断比率'!BS7="","",'各会計、関係団体の財政状況及び健全化判断比率'!BS7)</f>
        <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69"/>
      <c r="AM35" s="597">
        <f t="shared" ref="AM35:AM43" si="0">IF(AO35="","",AM34+1)</f>
        <v>6</v>
      </c>
      <c r="AN35" s="597"/>
      <c r="AO35" s="598" t="str">
        <f>IF('各会計、関係団体の財政状況及び健全化判断比率'!B32="","",'各会計、関係団体の財政状況及び健全化判断比率'!B32)</f>
        <v>水道事業会計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9</v>
      </c>
      <c r="BX35" s="597"/>
      <c r="BY35" s="598" t="str">
        <f>IF('各会計、関係団体の財政状況及び健全化判断比率'!B69="","",'各会計、関係団体の財政状況及び健全化判断比率'!B69)</f>
        <v>　うち一般会計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後期高齢者医療特別会計</v>
      </c>
      <c r="X36" s="598"/>
      <c r="Y36" s="598"/>
      <c r="Z36" s="598"/>
      <c r="AA36" s="598"/>
      <c r="AB36" s="598"/>
      <c r="AC36" s="598"/>
      <c r="AD36" s="598"/>
      <c r="AE36" s="598"/>
      <c r="AF36" s="598"/>
      <c r="AG36" s="598"/>
      <c r="AH36" s="598"/>
      <c r="AI36" s="598"/>
      <c r="AJ36" s="598"/>
      <c r="AK36" s="598"/>
      <c r="AL36" s="169"/>
      <c r="AM36" s="597">
        <f t="shared" si="0"/>
        <v>7</v>
      </c>
      <c r="AN36" s="597"/>
      <c r="AO36" s="598" t="str">
        <f>IF('各会計、関係団体の財政状況及び健全化判断比率'!B33="","",'各会計、関係団体の財政状況及び健全化判断比率'!B33)</f>
        <v>病院事業会計</v>
      </c>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10</v>
      </c>
      <c r="BX36" s="597"/>
      <c r="BY36" s="598" t="str">
        <f>IF('各会計、関係団体の財政状況及び健全化判断比率'!B70="","",'各会計、関係団体の財政状況及び健全化判断比率'!B70)</f>
        <v>　うち特別会計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11</v>
      </c>
      <c r="BX37" s="597"/>
      <c r="BY37" s="598" t="str">
        <f>IF('各会計、関係団体の財政状況及び健全化判断比率'!B71="","",'各会計、関係団体の財政状況及び健全化判断比率'!B71)</f>
        <v>志摩広域行政組合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12</v>
      </c>
      <c r="BX38" s="597"/>
      <c r="BY38" s="598" t="str">
        <f>IF('各会計、関係団体の財政状況及び健全化判断比率'!B72="","",'各会計、関係団体の財政状況及び健全化判断比率'!B72)</f>
        <v>　うち一般会計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13</v>
      </c>
      <c r="BX39" s="597"/>
      <c r="BY39" s="598" t="str">
        <f>IF('各会計、関係団体の財政状況及び健全化判断比率'!B73="","",'各会計、関係団体の財政状況及び健全化判断比率'!B73)</f>
        <v>　うち特別会計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14</v>
      </c>
      <c r="BX40" s="597"/>
      <c r="BY40" s="598" t="str">
        <f>IF('各会計、関係団体の財政状況及び健全化判断比率'!B74="","",'各会計、関係団体の財政状況及び健全化判断比率'!B74)</f>
        <v>三重県市町総合事務組合</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15</v>
      </c>
      <c r="BX41" s="597"/>
      <c r="BY41" s="598" t="str">
        <f>IF('各会計、関係団体の財政状況及び健全化判断比率'!B75="","",'各会計、関係団体の財政状況及び健全化判断比率'!B75)</f>
        <v>　うち一般会計</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16</v>
      </c>
      <c r="BX42" s="597"/>
      <c r="BY42" s="598" t="str">
        <f>IF('各会計、関係団体の財政状況及び健全化判断比率'!B76="","",'各会計、関係団体の財政状況及び健全化判断比率'!B76)</f>
        <v>　うち特別会計</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f t="shared" si="2"/>
        <v>17</v>
      </c>
      <c r="BX43" s="597"/>
      <c r="BY43" s="598" t="str">
        <f>IF('各会計、関係団体の財政状況及び健全化判断比率'!B77="","",'各会計、関係団体の財政状況及び健全化判断比率'!B77)</f>
        <v>紀勢地区広域消防組合</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cdnzLlK1v90bVs8eyFCKzefH65T31wMbffrh7dXKyad2eQ5rBNF/Eso8SmFupe0aoKLPnNfEgzt8UFGuoIsVSQ==" saltValue="WG7xh3l8CvPhFDz25rm5A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1"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22" zoomScale="68" zoomScaleNormal="70" zoomScaleSheetLayoutView="100" workbookViewId="0">
      <selection activeCell="J40" sqref="J40"/>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534</v>
      </c>
      <c r="D34" s="1151"/>
      <c r="E34" s="1152"/>
      <c r="F34" s="32">
        <v>2.5299999999999998</v>
      </c>
      <c r="G34" s="33">
        <v>3.25</v>
      </c>
      <c r="H34" s="33">
        <v>4.24</v>
      </c>
      <c r="I34" s="33">
        <v>5.19</v>
      </c>
      <c r="J34" s="34">
        <v>4.62</v>
      </c>
      <c r="K34" s="22"/>
      <c r="L34" s="22"/>
      <c r="M34" s="22"/>
      <c r="N34" s="22"/>
      <c r="O34" s="22"/>
      <c r="P34" s="22"/>
    </row>
    <row r="35" spans="1:16" ht="39" customHeight="1" x14ac:dyDescent="0.15">
      <c r="A35" s="22"/>
      <c r="B35" s="35"/>
      <c r="C35" s="1145" t="s">
        <v>535</v>
      </c>
      <c r="D35" s="1146"/>
      <c r="E35" s="1147"/>
      <c r="F35" s="36">
        <v>3.08</v>
      </c>
      <c r="G35" s="37">
        <v>3.49</v>
      </c>
      <c r="H35" s="37">
        <v>3.87</v>
      </c>
      <c r="I35" s="37">
        <v>4.2300000000000004</v>
      </c>
      <c r="J35" s="38">
        <v>3.27</v>
      </c>
      <c r="K35" s="22"/>
      <c r="L35" s="22"/>
      <c r="M35" s="22"/>
      <c r="N35" s="22"/>
      <c r="O35" s="22"/>
      <c r="P35" s="22"/>
    </row>
    <row r="36" spans="1:16" ht="39" customHeight="1" x14ac:dyDescent="0.15">
      <c r="A36" s="22"/>
      <c r="B36" s="35"/>
      <c r="C36" s="1145" t="s">
        <v>536</v>
      </c>
      <c r="D36" s="1146"/>
      <c r="E36" s="1147"/>
      <c r="F36" s="36">
        <v>1.36</v>
      </c>
      <c r="G36" s="37">
        <v>2</v>
      </c>
      <c r="H36" s="37">
        <v>1.53</v>
      </c>
      <c r="I36" s="37">
        <v>1.86</v>
      </c>
      <c r="J36" s="38">
        <v>2.06</v>
      </c>
      <c r="K36" s="22"/>
      <c r="L36" s="22"/>
      <c r="M36" s="22"/>
      <c r="N36" s="22"/>
      <c r="O36" s="22"/>
      <c r="P36" s="22"/>
    </row>
    <row r="37" spans="1:16" ht="39" customHeight="1" x14ac:dyDescent="0.15">
      <c r="A37" s="22"/>
      <c r="B37" s="35"/>
      <c r="C37" s="1145" t="s">
        <v>537</v>
      </c>
      <c r="D37" s="1146"/>
      <c r="E37" s="1147"/>
      <c r="F37" s="36">
        <v>3.18</v>
      </c>
      <c r="G37" s="37">
        <v>6.39</v>
      </c>
      <c r="H37" s="37">
        <v>4.97</v>
      </c>
      <c r="I37" s="37">
        <v>3.38</v>
      </c>
      <c r="J37" s="38">
        <v>1.97</v>
      </c>
      <c r="K37" s="22"/>
      <c r="L37" s="22"/>
      <c r="M37" s="22"/>
      <c r="N37" s="22"/>
      <c r="O37" s="22"/>
      <c r="P37" s="22"/>
    </row>
    <row r="38" spans="1:16" ht="39" customHeight="1" x14ac:dyDescent="0.15">
      <c r="A38" s="22"/>
      <c r="B38" s="35"/>
      <c r="C38" s="1145" t="s">
        <v>538</v>
      </c>
      <c r="D38" s="1146"/>
      <c r="E38" s="1147"/>
      <c r="F38" s="36" t="s">
        <v>487</v>
      </c>
      <c r="G38" s="37" t="s">
        <v>487</v>
      </c>
      <c r="H38" s="37" t="s">
        <v>487</v>
      </c>
      <c r="I38" s="37" t="s">
        <v>487</v>
      </c>
      <c r="J38" s="38">
        <v>1.81</v>
      </c>
      <c r="K38" s="22"/>
      <c r="L38" s="22"/>
      <c r="M38" s="22"/>
      <c r="N38" s="22"/>
      <c r="O38" s="22"/>
      <c r="P38" s="22"/>
    </row>
    <row r="39" spans="1:16" ht="39" customHeight="1" x14ac:dyDescent="0.15">
      <c r="A39" s="22"/>
      <c r="B39" s="35"/>
      <c r="C39" s="1145" t="s">
        <v>539</v>
      </c>
      <c r="D39" s="1146"/>
      <c r="E39" s="1147"/>
      <c r="F39" s="36">
        <v>0.73</v>
      </c>
      <c r="G39" s="37">
        <v>1.01</v>
      </c>
      <c r="H39" s="37">
        <v>0.57999999999999996</v>
      </c>
      <c r="I39" s="37">
        <v>0.57999999999999996</v>
      </c>
      <c r="J39" s="38">
        <v>0.45</v>
      </c>
      <c r="K39" s="22"/>
      <c r="L39" s="22"/>
      <c r="M39" s="22"/>
      <c r="N39" s="22"/>
      <c r="O39" s="22"/>
      <c r="P39" s="22"/>
    </row>
    <row r="40" spans="1:16" ht="39" customHeight="1" x14ac:dyDescent="0.15">
      <c r="A40" s="22"/>
      <c r="B40" s="35"/>
      <c r="C40" s="1145" t="s">
        <v>540</v>
      </c>
      <c r="D40" s="1146"/>
      <c r="E40" s="1147"/>
      <c r="F40" s="36">
        <v>0.16</v>
      </c>
      <c r="G40" s="37">
        <v>7.0000000000000007E-2</v>
      </c>
      <c r="H40" s="37">
        <v>0.08</v>
      </c>
      <c r="I40" s="37">
        <v>0.09</v>
      </c>
      <c r="J40" s="38">
        <v>0.1</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541</v>
      </c>
      <c r="D42" s="1146"/>
      <c r="E42" s="1147"/>
      <c r="F42" s="36" t="s">
        <v>487</v>
      </c>
      <c r="G42" s="37" t="s">
        <v>487</v>
      </c>
      <c r="H42" s="37" t="s">
        <v>487</v>
      </c>
      <c r="I42" s="37" t="s">
        <v>542</v>
      </c>
      <c r="J42" s="38" t="s">
        <v>487</v>
      </c>
      <c r="K42" s="22"/>
      <c r="L42" s="22"/>
      <c r="M42" s="22"/>
      <c r="N42" s="22"/>
      <c r="O42" s="22"/>
      <c r="P42" s="22"/>
    </row>
    <row r="43" spans="1:16" ht="39" customHeight="1" thickBot="1" x14ac:dyDescent="0.2">
      <c r="A43" s="22"/>
      <c r="B43" s="40"/>
      <c r="C43" s="1148" t="s">
        <v>543</v>
      </c>
      <c r="D43" s="1149"/>
      <c r="E43" s="1150"/>
      <c r="F43" s="41">
        <v>0</v>
      </c>
      <c r="G43" s="42">
        <v>0</v>
      </c>
      <c r="H43" s="42">
        <v>0</v>
      </c>
      <c r="I43" s="42">
        <v>1.27</v>
      </c>
      <c r="J43" s="43" t="s">
        <v>487</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af3Bo0WsjMDlpYfWocpncG5B63GcXOrFQ092Clw6ByMuoduiGhnqf51x0KvTc3WL5dj7pDmuxklqiNxx0N1RQA==" saltValue="4QRH1PNwowjkVSj2C2463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7"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47" zoomScale="60" zoomScaleNormal="6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1237</v>
      </c>
      <c r="L45" s="60">
        <v>1356</v>
      </c>
      <c r="M45" s="60">
        <v>1363</v>
      </c>
      <c r="N45" s="60">
        <v>1433</v>
      </c>
      <c r="O45" s="61">
        <v>1358</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487</v>
      </c>
      <c r="L46" s="64" t="s">
        <v>487</v>
      </c>
      <c r="M46" s="64" t="s">
        <v>487</v>
      </c>
      <c r="N46" s="64" t="s">
        <v>487</v>
      </c>
      <c r="O46" s="65" t="s">
        <v>487</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487</v>
      </c>
      <c r="L47" s="64" t="s">
        <v>487</v>
      </c>
      <c r="M47" s="64" t="s">
        <v>487</v>
      </c>
      <c r="N47" s="64" t="s">
        <v>487</v>
      </c>
      <c r="O47" s="65" t="s">
        <v>487</v>
      </c>
      <c r="P47" s="48"/>
      <c r="Q47" s="48"/>
      <c r="R47" s="48"/>
      <c r="S47" s="48"/>
      <c r="T47" s="48"/>
      <c r="U47" s="48"/>
    </row>
    <row r="48" spans="1:21" ht="30.75" customHeight="1" x14ac:dyDescent="0.15">
      <c r="A48" s="48"/>
      <c r="B48" s="1155"/>
      <c r="C48" s="1156"/>
      <c r="D48" s="62"/>
      <c r="E48" s="1161" t="s">
        <v>13</v>
      </c>
      <c r="F48" s="1161"/>
      <c r="G48" s="1161"/>
      <c r="H48" s="1161"/>
      <c r="I48" s="1161"/>
      <c r="J48" s="1162"/>
      <c r="K48" s="63">
        <v>394</v>
      </c>
      <c r="L48" s="64">
        <v>396</v>
      </c>
      <c r="M48" s="64">
        <v>362</v>
      </c>
      <c r="N48" s="64">
        <v>381</v>
      </c>
      <c r="O48" s="65">
        <v>359</v>
      </c>
      <c r="P48" s="48"/>
      <c r="Q48" s="48"/>
      <c r="R48" s="48"/>
      <c r="S48" s="48"/>
      <c r="T48" s="48"/>
      <c r="U48" s="48"/>
    </row>
    <row r="49" spans="1:21" ht="30.75" customHeight="1" x14ac:dyDescent="0.15">
      <c r="A49" s="48"/>
      <c r="B49" s="1155"/>
      <c r="C49" s="1156"/>
      <c r="D49" s="62"/>
      <c r="E49" s="1161" t="s">
        <v>14</v>
      </c>
      <c r="F49" s="1161"/>
      <c r="G49" s="1161"/>
      <c r="H49" s="1161"/>
      <c r="I49" s="1161"/>
      <c r="J49" s="1162"/>
      <c r="K49" s="63">
        <v>64</v>
      </c>
      <c r="L49" s="64">
        <v>35</v>
      </c>
      <c r="M49" s="64">
        <v>14</v>
      </c>
      <c r="N49" s="64">
        <v>23</v>
      </c>
      <c r="O49" s="65">
        <v>20</v>
      </c>
      <c r="P49" s="48"/>
      <c r="Q49" s="48"/>
      <c r="R49" s="48"/>
      <c r="S49" s="48"/>
      <c r="T49" s="48"/>
      <c r="U49" s="48"/>
    </row>
    <row r="50" spans="1:21" ht="30.75" customHeight="1" x14ac:dyDescent="0.15">
      <c r="A50" s="48"/>
      <c r="B50" s="1155"/>
      <c r="C50" s="1156"/>
      <c r="D50" s="62"/>
      <c r="E50" s="1161" t="s">
        <v>15</v>
      </c>
      <c r="F50" s="1161"/>
      <c r="G50" s="1161"/>
      <c r="H50" s="1161"/>
      <c r="I50" s="1161"/>
      <c r="J50" s="1162"/>
      <c r="K50" s="63" t="s">
        <v>487</v>
      </c>
      <c r="L50" s="64" t="s">
        <v>487</v>
      </c>
      <c r="M50" s="64" t="s">
        <v>487</v>
      </c>
      <c r="N50" s="64" t="s">
        <v>487</v>
      </c>
      <c r="O50" s="65" t="s">
        <v>487</v>
      </c>
      <c r="P50" s="48"/>
      <c r="Q50" s="48"/>
      <c r="R50" s="48"/>
      <c r="S50" s="48"/>
      <c r="T50" s="48"/>
      <c r="U50" s="48"/>
    </row>
    <row r="51" spans="1:21" ht="30.75" customHeight="1" x14ac:dyDescent="0.15">
      <c r="A51" s="48"/>
      <c r="B51" s="1157"/>
      <c r="C51" s="1158"/>
      <c r="D51" s="66"/>
      <c r="E51" s="1161" t="s">
        <v>16</v>
      </c>
      <c r="F51" s="1161"/>
      <c r="G51" s="1161"/>
      <c r="H51" s="1161"/>
      <c r="I51" s="1161"/>
      <c r="J51" s="1162"/>
      <c r="K51" s="63" t="s">
        <v>487</v>
      </c>
      <c r="L51" s="64" t="s">
        <v>487</v>
      </c>
      <c r="M51" s="64" t="s">
        <v>487</v>
      </c>
      <c r="N51" s="64" t="s">
        <v>487</v>
      </c>
      <c r="O51" s="65" t="s">
        <v>487</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1173</v>
      </c>
      <c r="L52" s="64">
        <v>1227</v>
      </c>
      <c r="M52" s="64">
        <v>1209</v>
      </c>
      <c r="N52" s="64">
        <v>1207</v>
      </c>
      <c r="O52" s="65">
        <v>1185</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522</v>
      </c>
      <c r="L53" s="69">
        <v>560</v>
      </c>
      <c r="M53" s="69">
        <v>530</v>
      </c>
      <c r="N53" s="69">
        <v>630</v>
      </c>
      <c r="O53" s="70">
        <v>552</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544</v>
      </c>
      <c r="L57" s="81" t="s">
        <v>545</v>
      </c>
      <c r="M57" s="81" t="s">
        <v>546</v>
      </c>
      <c r="N57" s="81" t="s">
        <v>547</v>
      </c>
      <c r="O57" s="82" t="s">
        <v>548</v>
      </c>
      <c r="P57" s="48"/>
      <c r="Q57" s="48"/>
      <c r="R57" s="48"/>
      <c r="S57" s="48"/>
      <c r="T57" s="48"/>
      <c r="U57" s="48"/>
    </row>
    <row r="58" spans="1:21" ht="31.5" customHeight="1" x14ac:dyDescent="0.15">
      <c r="B58" s="1169" t="s">
        <v>24</v>
      </c>
      <c r="C58" s="1170"/>
      <c r="D58" s="1175" t="s">
        <v>25</v>
      </c>
      <c r="E58" s="1176"/>
      <c r="F58" s="1176"/>
      <c r="G58" s="1176"/>
      <c r="H58" s="1176"/>
      <c r="I58" s="1176"/>
      <c r="J58" s="1177"/>
      <c r="K58" s="83"/>
      <c r="L58" s="84"/>
      <c r="M58" s="84"/>
      <c r="N58" s="84"/>
      <c r="O58" s="85"/>
    </row>
    <row r="59" spans="1:21" ht="31.5" customHeight="1" x14ac:dyDescent="0.15">
      <c r="B59" s="1171"/>
      <c r="C59" s="1172"/>
      <c r="D59" s="1178" t="s">
        <v>26</v>
      </c>
      <c r="E59" s="1179"/>
      <c r="F59" s="1179"/>
      <c r="G59" s="1179"/>
      <c r="H59" s="1179"/>
      <c r="I59" s="1179"/>
      <c r="J59" s="1180"/>
      <c r="K59" s="86"/>
      <c r="L59" s="87"/>
      <c r="M59" s="87"/>
      <c r="N59" s="87"/>
      <c r="O59" s="88"/>
    </row>
    <row r="60" spans="1:21" ht="31.5" customHeight="1" thickBot="1" x14ac:dyDescent="0.2">
      <c r="B60" s="1173"/>
      <c r="C60" s="1174"/>
      <c r="D60" s="1181" t="s">
        <v>27</v>
      </c>
      <c r="E60" s="1182"/>
      <c r="F60" s="1182"/>
      <c r="G60" s="1182"/>
      <c r="H60" s="1182"/>
      <c r="I60" s="1182"/>
      <c r="J60" s="1183"/>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jl2ADH4IMXITRbKp0uakpkivVON5lb3VHoCT3eukJHzDkAeSPsRsp7mNG+iFCWaeoznQ+9hAZD5lVNtnDhVP8A==" saltValue="kzMad3JfuzF9B9l6vCoto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49"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38" zoomScale="60" zoomScaleNormal="60" zoomScaleSheetLayoutView="100" workbookViewId="0">
      <selection activeCell="S44" sqref="S44"/>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525</v>
      </c>
      <c r="J40" s="103" t="s">
        <v>526</v>
      </c>
      <c r="K40" s="103" t="s">
        <v>527</v>
      </c>
      <c r="L40" s="103" t="s">
        <v>528</v>
      </c>
      <c r="M40" s="104" t="s">
        <v>529</v>
      </c>
    </row>
    <row r="41" spans="2:13" ht="27.75" customHeight="1" x14ac:dyDescent="0.15">
      <c r="B41" s="1184" t="s">
        <v>30</v>
      </c>
      <c r="C41" s="1185"/>
      <c r="D41" s="105"/>
      <c r="E41" s="1190" t="s">
        <v>31</v>
      </c>
      <c r="F41" s="1190"/>
      <c r="G41" s="1190"/>
      <c r="H41" s="1191"/>
      <c r="I41" s="343">
        <v>12635</v>
      </c>
      <c r="J41" s="344">
        <v>12629</v>
      </c>
      <c r="K41" s="344">
        <v>12763</v>
      </c>
      <c r="L41" s="344">
        <v>12553</v>
      </c>
      <c r="M41" s="345">
        <v>13158</v>
      </c>
    </row>
    <row r="42" spans="2:13" ht="27.75" customHeight="1" x14ac:dyDescent="0.15">
      <c r="B42" s="1186"/>
      <c r="C42" s="1187"/>
      <c r="D42" s="106"/>
      <c r="E42" s="1192" t="s">
        <v>32</v>
      </c>
      <c r="F42" s="1192"/>
      <c r="G42" s="1192"/>
      <c r="H42" s="1193"/>
      <c r="I42" s="346" t="s">
        <v>487</v>
      </c>
      <c r="J42" s="347" t="s">
        <v>487</v>
      </c>
      <c r="K42" s="347" t="s">
        <v>487</v>
      </c>
      <c r="L42" s="347" t="s">
        <v>487</v>
      </c>
      <c r="M42" s="348" t="s">
        <v>487</v>
      </c>
    </row>
    <row r="43" spans="2:13" ht="27.75" customHeight="1" x14ac:dyDescent="0.15">
      <c r="B43" s="1186"/>
      <c r="C43" s="1187"/>
      <c r="D43" s="106"/>
      <c r="E43" s="1192" t="s">
        <v>33</v>
      </c>
      <c r="F43" s="1192"/>
      <c r="G43" s="1192"/>
      <c r="H43" s="1193"/>
      <c r="I43" s="346">
        <v>5004</v>
      </c>
      <c r="J43" s="347">
        <v>4843</v>
      </c>
      <c r="K43" s="347">
        <v>4493</v>
      </c>
      <c r="L43" s="347">
        <v>4326</v>
      </c>
      <c r="M43" s="348">
        <v>4150</v>
      </c>
    </row>
    <row r="44" spans="2:13" ht="27.75" customHeight="1" x14ac:dyDescent="0.15">
      <c r="B44" s="1186"/>
      <c r="C44" s="1187"/>
      <c r="D44" s="106"/>
      <c r="E44" s="1192" t="s">
        <v>34</v>
      </c>
      <c r="F44" s="1192"/>
      <c r="G44" s="1192"/>
      <c r="H44" s="1193"/>
      <c r="I44" s="346">
        <v>485</v>
      </c>
      <c r="J44" s="347">
        <v>444</v>
      </c>
      <c r="K44" s="347">
        <v>423</v>
      </c>
      <c r="L44" s="347">
        <v>392</v>
      </c>
      <c r="M44" s="348">
        <v>367</v>
      </c>
    </row>
    <row r="45" spans="2:13" ht="27.75" customHeight="1" x14ac:dyDescent="0.15">
      <c r="B45" s="1186"/>
      <c r="C45" s="1187"/>
      <c r="D45" s="106"/>
      <c r="E45" s="1192" t="s">
        <v>35</v>
      </c>
      <c r="F45" s="1192"/>
      <c r="G45" s="1192"/>
      <c r="H45" s="1193"/>
      <c r="I45" s="346">
        <v>1865</v>
      </c>
      <c r="J45" s="347">
        <v>1823</v>
      </c>
      <c r="K45" s="347">
        <v>1733</v>
      </c>
      <c r="L45" s="347">
        <v>1736</v>
      </c>
      <c r="M45" s="348">
        <v>1662</v>
      </c>
    </row>
    <row r="46" spans="2:13" ht="27.75" customHeight="1" x14ac:dyDescent="0.15">
      <c r="B46" s="1186"/>
      <c r="C46" s="1187"/>
      <c r="D46" s="107"/>
      <c r="E46" s="1192" t="s">
        <v>36</v>
      </c>
      <c r="F46" s="1192"/>
      <c r="G46" s="1192"/>
      <c r="H46" s="1193"/>
      <c r="I46" s="346" t="s">
        <v>487</v>
      </c>
      <c r="J46" s="347" t="s">
        <v>487</v>
      </c>
      <c r="K46" s="347" t="s">
        <v>487</v>
      </c>
      <c r="L46" s="347" t="s">
        <v>487</v>
      </c>
      <c r="M46" s="348" t="s">
        <v>487</v>
      </c>
    </row>
    <row r="47" spans="2:13" ht="27.75" customHeight="1" x14ac:dyDescent="0.15">
      <c r="B47" s="1186"/>
      <c r="C47" s="1187"/>
      <c r="D47" s="108"/>
      <c r="E47" s="1194" t="s">
        <v>37</v>
      </c>
      <c r="F47" s="1195"/>
      <c r="G47" s="1195"/>
      <c r="H47" s="1196"/>
      <c r="I47" s="346" t="s">
        <v>487</v>
      </c>
      <c r="J47" s="347" t="s">
        <v>487</v>
      </c>
      <c r="K47" s="347" t="s">
        <v>487</v>
      </c>
      <c r="L47" s="347" t="s">
        <v>487</v>
      </c>
      <c r="M47" s="348" t="s">
        <v>487</v>
      </c>
    </row>
    <row r="48" spans="2:13" ht="27.75" customHeight="1" x14ac:dyDescent="0.15">
      <c r="B48" s="1186"/>
      <c r="C48" s="1187"/>
      <c r="D48" s="106"/>
      <c r="E48" s="1192" t="s">
        <v>38</v>
      </c>
      <c r="F48" s="1192"/>
      <c r="G48" s="1192"/>
      <c r="H48" s="1193"/>
      <c r="I48" s="346" t="s">
        <v>487</v>
      </c>
      <c r="J48" s="347" t="s">
        <v>487</v>
      </c>
      <c r="K48" s="347" t="s">
        <v>487</v>
      </c>
      <c r="L48" s="347" t="s">
        <v>487</v>
      </c>
      <c r="M48" s="348" t="s">
        <v>487</v>
      </c>
    </row>
    <row r="49" spans="2:13" ht="27.75" customHeight="1" x14ac:dyDescent="0.15">
      <c r="B49" s="1188"/>
      <c r="C49" s="1189"/>
      <c r="D49" s="106"/>
      <c r="E49" s="1192" t="s">
        <v>39</v>
      </c>
      <c r="F49" s="1192"/>
      <c r="G49" s="1192"/>
      <c r="H49" s="1193"/>
      <c r="I49" s="346" t="s">
        <v>487</v>
      </c>
      <c r="J49" s="347" t="s">
        <v>487</v>
      </c>
      <c r="K49" s="347" t="s">
        <v>487</v>
      </c>
      <c r="L49" s="347" t="s">
        <v>487</v>
      </c>
      <c r="M49" s="348" t="s">
        <v>487</v>
      </c>
    </row>
    <row r="50" spans="2:13" ht="27.75" customHeight="1" x14ac:dyDescent="0.15">
      <c r="B50" s="1197" t="s">
        <v>40</v>
      </c>
      <c r="C50" s="1198"/>
      <c r="D50" s="109"/>
      <c r="E50" s="1192" t="s">
        <v>41</v>
      </c>
      <c r="F50" s="1192"/>
      <c r="G50" s="1192"/>
      <c r="H50" s="1193"/>
      <c r="I50" s="346">
        <v>4213</v>
      </c>
      <c r="J50" s="347">
        <v>4633</v>
      </c>
      <c r="K50" s="347">
        <v>4748</v>
      </c>
      <c r="L50" s="347">
        <v>4262</v>
      </c>
      <c r="M50" s="348">
        <v>3924</v>
      </c>
    </row>
    <row r="51" spans="2:13" ht="27.75" customHeight="1" x14ac:dyDescent="0.15">
      <c r="B51" s="1186"/>
      <c r="C51" s="1187"/>
      <c r="D51" s="106"/>
      <c r="E51" s="1192" t="s">
        <v>42</v>
      </c>
      <c r="F51" s="1192"/>
      <c r="G51" s="1192"/>
      <c r="H51" s="1193"/>
      <c r="I51" s="346">
        <v>159</v>
      </c>
      <c r="J51" s="347">
        <v>144</v>
      </c>
      <c r="K51" s="347">
        <v>136</v>
      </c>
      <c r="L51" s="347">
        <v>85</v>
      </c>
      <c r="M51" s="348">
        <v>96</v>
      </c>
    </row>
    <row r="52" spans="2:13" ht="27.75" customHeight="1" x14ac:dyDescent="0.15">
      <c r="B52" s="1188"/>
      <c r="C52" s="1189"/>
      <c r="D52" s="106"/>
      <c r="E52" s="1192" t="s">
        <v>43</v>
      </c>
      <c r="F52" s="1192"/>
      <c r="G52" s="1192"/>
      <c r="H52" s="1193"/>
      <c r="I52" s="346">
        <v>12219</v>
      </c>
      <c r="J52" s="347">
        <v>12108</v>
      </c>
      <c r="K52" s="347">
        <v>12102</v>
      </c>
      <c r="L52" s="347">
        <v>11916</v>
      </c>
      <c r="M52" s="348">
        <v>11976</v>
      </c>
    </row>
    <row r="53" spans="2:13" ht="27.75" customHeight="1" thickBot="1" x14ac:dyDescent="0.2">
      <c r="B53" s="1199" t="s">
        <v>19</v>
      </c>
      <c r="C53" s="1200"/>
      <c r="D53" s="110"/>
      <c r="E53" s="1201" t="s">
        <v>44</v>
      </c>
      <c r="F53" s="1201"/>
      <c r="G53" s="1201"/>
      <c r="H53" s="1202"/>
      <c r="I53" s="349">
        <v>3399</v>
      </c>
      <c r="J53" s="350">
        <v>2853</v>
      </c>
      <c r="K53" s="350">
        <v>2426</v>
      </c>
      <c r="L53" s="350">
        <v>2745</v>
      </c>
      <c r="M53" s="351">
        <v>3342</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zXnb8zduVVTGS2I6ScYkpGCsegQ7jyIiZ9N0N6QK91mPKX8pI2EcS9w8aCc5/iKihqcwx+EhnodQ32lJOjw/Kg==" saltValue="R+n2ydS5Aa8iVYtBTyk6k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57"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30" zoomScaleNormal="30" zoomScaleSheetLayoutView="100" workbookViewId="0">
      <selection activeCell="H62" sqref="H62"/>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527</v>
      </c>
      <c r="G54" s="119" t="s">
        <v>528</v>
      </c>
      <c r="H54" s="120" t="s">
        <v>529</v>
      </c>
    </row>
    <row r="55" spans="2:8" ht="52.5" customHeight="1" x14ac:dyDescent="0.15">
      <c r="B55" s="121"/>
      <c r="C55" s="1211" t="s">
        <v>46</v>
      </c>
      <c r="D55" s="1211"/>
      <c r="E55" s="1212"/>
      <c r="F55" s="352">
        <v>1806</v>
      </c>
      <c r="G55" s="352">
        <v>1476</v>
      </c>
      <c r="H55" s="353">
        <v>1430</v>
      </c>
    </row>
    <row r="56" spans="2:8" ht="52.5" customHeight="1" x14ac:dyDescent="0.15">
      <c r="B56" s="122"/>
      <c r="C56" s="1213" t="s">
        <v>47</v>
      </c>
      <c r="D56" s="1213"/>
      <c r="E56" s="1214"/>
      <c r="F56" s="354">
        <v>1991</v>
      </c>
      <c r="G56" s="354">
        <v>1844</v>
      </c>
      <c r="H56" s="355">
        <v>1574</v>
      </c>
    </row>
    <row r="57" spans="2:8" ht="53.25" customHeight="1" x14ac:dyDescent="0.15">
      <c r="B57" s="122"/>
      <c r="C57" s="1215" t="s">
        <v>48</v>
      </c>
      <c r="D57" s="1215"/>
      <c r="E57" s="1216"/>
      <c r="F57" s="356">
        <v>1559</v>
      </c>
      <c r="G57" s="356">
        <v>1421</v>
      </c>
      <c r="H57" s="357">
        <v>1344</v>
      </c>
    </row>
    <row r="58" spans="2:8" ht="45.75" customHeight="1" x14ac:dyDescent="0.15">
      <c r="B58" s="123"/>
      <c r="C58" s="1203" t="s">
        <v>561</v>
      </c>
      <c r="D58" s="1204"/>
      <c r="E58" s="1205"/>
      <c r="F58" s="358">
        <v>797</v>
      </c>
      <c r="G58" s="358">
        <v>655</v>
      </c>
      <c r="H58" s="359">
        <v>544</v>
      </c>
    </row>
    <row r="59" spans="2:8" ht="45.75" customHeight="1" x14ac:dyDescent="0.15">
      <c r="B59" s="123"/>
      <c r="C59" s="1203" t="s">
        <v>562</v>
      </c>
      <c r="D59" s="1204"/>
      <c r="E59" s="1205"/>
      <c r="F59" s="358">
        <v>256</v>
      </c>
      <c r="G59" s="358">
        <v>252</v>
      </c>
      <c r="H59" s="359">
        <v>252</v>
      </c>
    </row>
    <row r="60" spans="2:8" ht="45.75" customHeight="1" x14ac:dyDescent="0.15">
      <c r="B60" s="123"/>
      <c r="C60" s="1203" t="s">
        <v>563</v>
      </c>
      <c r="D60" s="1204"/>
      <c r="E60" s="1205"/>
      <c r="F60" s="358">
        <v>191</v>
      </c>
      <c r="G60" s="358">
        <v>191</v>
      </c>
      <c r="H60" s="359">
        <v>191</v>
      </c>
    </row>
    <row r="61" spans="2:8" ht="45.75" customHeight="1" x14ac:dyDescent="0.15">
      <c r="B61" s="123"/>
      <c r="C61" s="1203" t="s">
        <v>564</v>
      </c>
      <c r="D61" s="1204"/>
      <c r="E61" s="1205"/>
      <c r="F61" s="358">
        <v>71</v>
      </c>
      <c r="G61" s="358">
        <v>91</v>
      </c>
      <c r="H61" s="359">
        <v>127</v>
      </c>
    </row>
    <row r="62" spans="2:8" ht="45.75" customHeight="1" thickBot="1" x14ac:dyDescent="0.2">
      <c r="B62" s="124"/>
      <c r="C62" s="1206" t="s">
        <v>565</v>
      </c>
      <c r="D62" s="1207"/>
      <c r="E62" s="1208"/>
      <c r="F62" s="360">
        <v>82</v>
      </c>
      <c r="G62" s="360">
        <v>82</v>
      </c>
      <c r="H62" s="361">
        <v>82</v>
      </c>
    </row>
    <row r="63" spans="2:8" ht="52.5" customHeight="1" thickBot="1" x14ac:dyDescent="0.2">
      <c r="B63" s="125"/>
      <c r="C63" s="1209" t="s">
        <v>49</v>
      </c>
      <c r="D63" s="1209"/>
      <c r="E63" s="1210"/>
      <c r="F63" s="362">
        <v>5356</v>
      </c>
      <c r="G63" s="362">
        <v>4741</v>
      </c>
      <c r="H63" s="363">
        <v>4349</v>
      </c>
    </row>
    <row r="64" spans="2:8" x14ac:dyDescent="0.15"/>
  </sheetData>
  <sheetProtection algorithmName="SHA-512" hashValue="lmlMGIdPeVlH+NPi7WNEvnD09Lm0kg8Kwbuv/zW8aNgEPokBuGiUCUkxIb3u9Hi1jH5ieKDa+CUxZoERtM40nA==" saltValue="NpG93qT6c/WkJVPgTBD6J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1"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524</v>
      </c>
      <c r="G2" s="139"/>
      <c r="H2" s="140"/>
    </row>
    <row r="3" spans="1:8" x14ac:dyDescent="0.15">
      <c r="A3" s="136" t="s">
        <v>517</v>
      </c>
      <c r="B3" s="141"/>
      <c r="C3" s="142"/>
      <c r="D3" s="143">
        <v>151676</v>
      </c>
      <c r="E3" s="144"/>
      <c r="F3" s="145">
        <v>120302</v>
      </c>
      <c r="G3" s="146"/>
      <c r="H3" s="147"/>
    </row>
    <row r="4" spans="1:8" x14ac:dyDescent="0.15">
      <c r="A4" s="148"/>
      <c r="B4" s="149"/>
      <c r="C4" s="150"/>
      <c r="D4" s="151">
        <v>107289</v>
      </c>
      <c r="E4" s="152"/>
      <c r="F4" s="153">
        <v>59328</v>
      </c>
      <c r="G4" s="154"/>
      <c r="H4" s="155"/>
    </row>
    <row r="5" spans="1:8" x14ac:dyDescent="0.15">
      <c r="A5" s="136" t="s">
        <v>519</v>
      </c>
      <c r="B5" s="141"/>
      <c r="C5" s="142"/>
      <c r="D5" s="143">
        <v>135718</v>
      </c>
      <c r="E5" s="144"/>
      <c r="F5" s="145">
        <v>114841</v>
      </c>
      <c r="G5" s="146"/>
      <c r="H5" s="147"/>
    </row>
    <row r="6" spans="1:8" x14ac:dyDescent="0.15">
      <c r="A6" s="148"/>
      <c r="B6" s="149"/>
      <c r="C6" s="150"/>
      <c r="D6" s="151">
        <v>84322</v>
      </c>
      <c r="E6" s="152"/>
      <c r="F6" s="153">
        <v>51589</v>
      </c>
      <c r="G6" s="154"/>
      <c r="H6" s="155"/>
    </row>
    <row r="7" spans="1:8" x14ac:dyDescent="0.15">
      <c r="A7" s="136" t="s">
        <v>520</v>
      </c>
      <c r="B7" s="141"/>
      <c r="C7" s="142"/>
      <c r="D7" s="143">
        <v>150758</v>
      </c>
      <c r="E7" s="144"/>
      <c r="F7" s="145">
        <v>124145</v>
      </c>
      <c r="G7" s="146"/>
      <c r="H7" s="147"/>
    </row>
    <row r="8" spans="1:8" x14ac:dyDescent="0.15">
      <c r="A8" s="148"/>
      <c r="B8" s="149"/>
      <c r="C8" s="150"/>
      <c r="D8" s="151">
        <v>114543</v>
      </c>
      <c r="E8" s="152"/>
      <c r="F8" s="153">
        <v>54761</v>
      </c>
      <c r="G8" s="154"/>
      <c r="H8" s="155"/>
    </row>
    <row r="9" spans="1:8" x14ac:dyDescent="0.15">
      <c r="A9" s="136" t="s">
        <v>521</v>
      </c>
      <c r="B9" s="141"/>
      <c r="C9" s="142"/>
      <c r="D9" s="143">
        <v>147502</v>
      </c>
      <c r="E9" s="144"/>
      <c r="F9" s="145">
        <v>131480</v>
      </c>
      <c r="G9" s="146"/>
      <c r="H9" s="147"/>
    </row>
    <row r="10" spans="1:8" x14ac:dyDescent="0.15">
      <c r="A10" s="148"/>
      <c r="B10" s="149"/>
      <c r="C10" s="150"/>
      <c r="D10" s="151">
        <v>95155</v>
      </c>
      <c r="E10" s="152"/>
      <c r="F10" s="153">
        <v>63148</v>
      </c>
      <c r="G10" s="154"/>
      <c r="H10" s="155"/>
    </row>
    <row r="11" spans="1:8" x14ac:dyDescent="0.15">
      <c r="A11" s="136" t="s">
        <v>522</v>
      </c>
      <c r="B11" s="141"/>
      <c r="C11" s="142"/>
      <c r="D11" s="143">
        <v>211809</v>
      </c>
      <c r="E11" s="144"/>
      <c r="F11" s="145">
        <v>163245</v>
      </c>
      <c r="G11" s="146"/>
      <c r="H11" s="147"/>
    </row>
    <row r="12" spans="1:8" x14ac:dyDescent="0.15">
      <c r="A12" s="148"/>
      <c r="B12" s="149"/>
      <c r="C12" s="156"/>
      <c r="D12" s="151">
        <v>177024</v>
      </c>
      <c r="E12" s="152"/>
      <c r="F12" s="153">
        <v>87630</v>
      </c>
      <c r="G12" s="154"/>
      <c r="H12" s="155"/>
    </row>
    <row r="13" spans="1:8" x14ac:dyDescent="0.15">
      <c r="A13" s="136"/>
      <c r="B13" s="141"/>
      <c r="C13" s="157"/>
      <c r="D13" s="158">
        <v>159493</v>
      </c>
      <c r="E13" s="159"/>
      <c r="F13" s="160">
        <v>130803</v>
      </c>
      <c r="G13" s="161"/>
      <c r="H13" s="147"/>
    </row>
    <row r="14" spans="1:8" x14ac:dyDescent="0.15">
      <c r="A14" s="148"/>
      <c r="B14" s="149"/>
      <c r="C14" s="150"/>
      <c r="D14" s="151">
        <v>115667</v>
      </c>
      <c r="E14" s="152"/>
      <c r="F14" s="153">
        <v>63291</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3.18</v>
      </c>
      <c r="C19" s="162">
        <f>ROUND(VALUE(SUBSTITUTE(実質収支比率等に係る経年分析!G$48,"▲","-")),2)</f>
        <v>6.4</v>
      </c>
      <c r="D19" s="162">
        <f>ROUND(VALUE(SUBSTITUTE(実質収支比率等に係る経年分析!H$48,"▲","-")),2)</f>
        <v>4.9800000000000004</v>
      </c>
      <c r="E19" s="162">
        <f>ROUND(VALUE(SUBSTITUTE(実質収支比率等に係る経年分析!I$48,"▲","-")),2)</f>
        <v>3.39</v>
      </c>
      <c r="F19" s="162">
        <f>ROUND(VALUE(SUBSTITUTE(実質収支比率等に係る経年分析!J$48,"▲","-")),2)</f>
        <v>1.98</v>
      </c>
    </row>
    <row r="20" spans="1:11" x14ac:dyDescent="0.15">
      <c r="A20" s="162" t="s">
        <v>53</v>
      </c>
      <c r="B20" s="162">
        <f>ROUND(VALUE(SUBSTITUTE(実質収支比率等に係る経年分析!F$47,"▲","-")),2)</f>
        <v>23.49</v>
      </c>
      <c r="C20" s="162">
        <f>ROUND(VALUE(SUBSTITUTE(実質収支比率等に係る経年分析!G$47,"▲","-")),2)</f>
        <v>28.21</v>
      </c>
      <c r="D20" s="162">
        <f>ROUND(VALUE(SUBSTITUTE(実質収支比率等に係る経年分析!H$47,"▲","-")),2)</f>
        <v>29.31</v>
      </c>
      <c r="E20" s="162">
        <f>ROUND(VALUE(SUBSTITUTE(実質収支比率等に係る経年分析!I$47,"▲","-")),2)</f>
        <v>23.94</v>
      </c>
      <c r="F20" s="162">
        <f>ROUND(VALUE(SUBSTITUTE(実質収支比率等に係る経年分析!J$47,"▲","-")),2)</f>
        <v>22.96</v>
      </c>
    </row>
    <row r="21" spans="1:11" x14ac:dyDescent="0.15">
      <c r="A21" s="162" t="s">
        <v>54</v>
      </c>
      <c r="B21" s="162">
        <f>IF(ISNUMBER(VALUE(SUBSTITUTE(実質収支比率等に係る経年分析!F$49,"▲","-"))),ROUND(VALUE(SUBSTITUTE(実質収支比率等に係る経年分析!F$49,"▲","-")),2),NA())</f>
        <v>-4.04</v>
      </c>
      <c r="C21" s="162">
        <f>IF(ISNUMBER(VALUE(SUBSTITUTE(実質収支比率等に係る経年分析!G$49,"▲","-"))),ROUND(VALUE(SUBSTITUTE(実質収支比率等に係る経年分析!G$49,"▲","-")),2),NA())</f>
        <v>9.42</v>
      </c>
      <c r="D21" s="162">
        <f>IF(ISNUMBER(VALUE(SUBSTITUTE(実質収支比率等に係る経年分析!H$49,"▲","-"))),ROUND(VALUE(SUBSTITUTE(実質収支比率等に係る経年分析!H$49,"▲","-")),2),NA())</f>
        <v>-1.67</v>
      </c>
      <c r="E21" s="162">
        <f>IF(ISNUMBER(VALUE(SUBSTITUTE(実質収支比率等に係る経年分析!I$49,"▲","-"))),ROUND(VALUE(SUBSTITUTE(実質収支比率等に係る経年分析!I$49,"▲","-")),2),NA())</f>
        <v>-6.93</v>
      </c>
      <c r="F21" s="162">
        <f>IF(ISNUMBER(VALUE(SUBSTITUTE(実質収支比率等に係る経年分析!J$49,"▲","-"))),ROUND(VALUE(SUBSTITUTE(実質収支比率等に係る経年分析!J$49,"▲","-")),2),NA())</f>
        <v>-2.1</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1.27</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f>IF(ROUND(VALUE(SUBSTITUTE(連結実質赤字比率に係る赤字・黒字の構成分析!I$42,"▲", "-")), 2) &lt; 0, ABS(ROUND(VALUE(SUBSTITUTE(連結実質赤字比率に係る赤字・黒字の構成分析!I$42,"▲", "-")), 2)), NA())</f>
        <v>0.04</v>
      </c>
      <c r="I28" s="163" t="e">
        <f>IF(ROUND(VALUE(SUBSTITUTE(連結実質赤字比率に係る赤字・黒字の構成分析!I$42,"▲", "-")), 2) &gt;= 0, ABS(ROUND(VALUE(SUBSTITUTE(連結実質赤字比率に係る赤字・黒字の構成分析!I$42,"▲", "-")), 2)), NA())</f>
        <v>#N/A</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0.16</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7.0000000000000007E-2</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0.08</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0.09</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0.1</v>
      </c>
    </row>
    <row r="31" spans="1:11" x14ac:dyDescent="0.15">
      <c r="A31" s="163" t="str">
        <f>IF(連結実質赤字比率に係る赤字・黒字の構成分析!C$39="",NA(),連結実質赤字比率に係る赤字・黒字の構成分析!C$39)</f>
        <v>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0.73</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1.01</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0.57999999999999996</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0.57999999999999996</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0.45</v>
      </c>
    </row>
    <row r="32" spans="1:11" x14ac:dyDescent="0.15">
      <c r="A32" s="163" t="str">
        <f>IF(連結実質赤字比率に係る赤字・黒字の構成分析!C$38="",NA(),連結実質赤字比率に係る赤字・黒字の構成分析!C$38)</f>
        <v>下水道事業会計</v>
      </c>
      <c r="B32" s="163" t="e">
        <f>IF(ROUND(VALUE(SUBSTITUTE(連結実質赤字比率に係る赤字・黒字の構成分析!F$38,"▲", "-")), 2) &lt; 0, ABS(ROUND(VALUE(SUBSTITUTE(連結実質赤字比率に係る赤字・黒字の構成分析!F$38,"▲", "-")), 2)), NA())</f>
        <v>#VALUE!</v>
      </c>
      <c r="C32" s="163" t="e">
        <f>IF(ROUND(VALUE(SUBSTITUTE(連結実質赤字比率に係る赤字・黒字の構成分析!F$38,"▲", "-")), 2) &gt;= 0, ABS(ROUND(VALUE(SUBSTITUTE(連結実質赤字比率に係る赤字・黒字の構成分析!F$38,"▲", "-")), 2)), NA())</f>
        <v>#VALUE!</v>
      </c>
      <c r="D32" s="163" t="e">
        <f>IF(ROUND(VALUE(SUBSTITUTE(連結実質赤字比率に係る赤字・黒字の構成分析!G$38,"▲", "-")), 2) &lt; 0, ABS(ROUND(VALUE(SUBSTITUTE(連結実質赤字比率に係る赤字・黒字の構成分析!G$38,"▲", "-")), 2)), NA())</f>
        <v>#VALUE!</v>
      </c>
      <c r="E32" s="163" t="e">
        <f>IF(ROUND(VALUE(SUBSTITUTE(連結実質赤字比率に係る赤字・黒字の構成分析!G$38,"▲", "-")), 2) &gt;= 0, ABS(ROUND(VALUE(SUBSTITUTE(連結実質赤字比率に係る赤字・黒字の構成分析!G$38,"▲", "-")), 2)), NA())</f>
        <v>#VALUE!</v>
      </c>
      <c r="F32" s="163" t="e">
        <f>IF(ROUND(VALUE(SUBSTITUTE(連結実質赤字比率に係る赤字・黒字の構成分析!H$38,"▲", "-")), 2) &lt; 0, ABS(ROUND(VALUE(SUBSTITUTE(連結実質赤字比率に係る赤字・黒字の構成分析!H$38,"▲", "-")), 2)), NA())</f>
        <v>#VALUE!</v>
      </c>
      <c r="G32" s="163" t="e">
        <f>IF(ROUND(VALUE(SUBSTITUTE(連結実質赤字比率に係る赤字・黒字の構成分析!H$38,"▲", "-")), 2) &gt;= 0, ABS(ROUND(VALUE(SUBSTITUTE(連結実質赤字比率に係る赤字・黒字の構成分析!H$38,"▲", "-")), 2)), NA())</f>
        <v>#VALUE!</v>
      </c>
      <c r="H32" s="163" t="e">
        <f>IF(ROUND(VALUE(SUBSTITUTE(連結実質赤字比率に係る赤字・黒字の構成分析!I$38,"▲", "-")), 2) &lt; 0, ABS(ROUND(VALUE(SUBSTITUTE(連結実質赤字比率に係る赤字・黒字の構成分析!I$38,"▲", "-")), 2)), NA())</f>
        <v>#VALUE!</v>
      </c>
      <c r="I32" s="163" t="e">
        <f>IF(ROUND(VALUE(SUBSTITUTE(連結実質赤字比率に係る赤字・黒字の構成分析!I$38,"▲", "-")), 2) &gt;= 0, ABS(ROUND(VALUE(SUBSTITUTE(連結実質赤字比率に係る赤字・黒字の構成分析!I$38,"▲", "-")), 2)), NA())</f>
        <v>#VALUE!</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1.81</v>
      </c>
    </row>
    <row r="33" spans="1:16" x14ac:dyDescent="0.15">
      <c r="A33" s="163" t="str">
        <f>IF(連結実質赤字比率に係る赤字・黒字の構成分析!C$37="",NA(),連結実質赤字比率に係る赤字・黒字の構成分析!C$37)</f>
        <v>一般会計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3.18</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6.39</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4.97</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3.38</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1.97</v>
      </c>
    </row>
    <row r="34" spans="1:16" x14ac:dyDescent="0.15">
      <c r="A34" s="163" t="str">
        <f>IF(連結実質赤字比率に係る赤字・黒字の構成分析!C$36="",NA(),連結実質赤字比率に係る赤字・黒字の構成分析!C$36)</f>
        <v>介護保険特別会計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1.36</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2</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1.53</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1.86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2.06</v>
      </c>
    </row>
    <row r="35" spans="1:16" x14ac:dyDescent="0.15">
      <c r="A35" s="163" t="str">
        <f>IF(連結実質赤字比率に係る赤字・黒字の構成分析!C$35="",NA(),連結実質赤字比率に係る赤字・黒字の構成分析!C$35)</f>
        <v>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3.08</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3.49</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3.87</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4.2300000000000004</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3.27</v>
      </c>
    </row>
    <row r="36" spans="1:16" x14ac:dyDescent="0.15">
      <c r="A36" s="163" t="str">
        <f>IF(連結実質赤字比率に係る赤字・黒字の構成分析!C$34="",NA(),連結実質赤字比率に係る赤字・黒字の構成分析!C$34)</f>
        <v>病院事業会計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2.5299999999999998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3.25</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4.24</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5.19</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4.62</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1173</v>
      </c>
      <c r="E42" s="164"/>
      <c r="F42" s="164"/>
      <c r="G42" s="164">
        <f>'実質公債費比率（分子）の構造'!L$52</f>
        <v>1227</v>
      </c>
      <c r="H42" s="164"/>
      <c r="I42" s="164"/>
      <c r="J42" s="164">
        <f>'実質公債費比率（分子）の構造'!M$52</f>
        <v>1209</v>
      </c>
      <c r="K42" s="164"/>
      <c r="L42" s="164"/>
      <c r="M42" s="164">
        <f>'実質公債費比率（分子）の構造'!N$52</f>
        <v>1207</v>
      </c>
      <c r="N42" s="164"/>
      <c r="O42" s="164"/>
      <c r="P42" s="164">
        <f>'実質公債費比率（分子）の構造'!O$52</f>
        <v>1185</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64</v>
      </c>
      <c r="C45" s="164"/>
      <c r="D45" s="164"/>
      <c r="E45" s="164">
        <f>'実質公債費比率（分子）の構造'!L$49</f>
        <v>35</v>
      </c>
      <c r="F45" s="164"/>
      <c r="G45" s="164"/>
      <c r="H45" s="164">
        <f>'実質公債費比率（分子）の構造'!M$49</f>
        <v>14</v>
      </c>
      <c r="I45" s="164"/>
      <c r="J45" s="164"/>
      <c r="K45" s="164">
        <f>'実質公債費比率（分子）の構造'!N$49</f>
        <v>23</v>
      </c>
      <c r="L45" s="164"/>
      <c r="M45" s="164"/>
      <c r="N45" s="164">
        <f>'実質公債費比率（分子）の構造'!O$49</f>
        <v>20</v>
      </c>
      <c r="O45" s="164"/>
      <c r="P45" s="164"/>
    </row>
    <row r="46" spans="1:16" x14ac:dyDescent="0.15">
      <c r="A46" s="164" t="s">
        <v>64</v>
      </c>
      <c r="B46" s="164">
        <f>'実質公債費比率（分子）の構造'!K$48</f>
        <v>394</v>
      </c>
      <c r="C46" s="164"/>
      <c r="D46" s="164"/>
      <c r="E46" s="164">
        <f>'実質公債費比率（分子）の構造'!L$48</f>
        <v>396</v>
      </c>
      <c r="F46" s="164"/>
      <c r="G46" s="164"/>
      <c r="H46" s="164">
        <f>'実質公債費比率（分子）の構造'!M$48</f>
        <v>362</v>
      </c>
      <c r="I46" s="164"/>
      <c r="J46" s="164"/>
      <c r="K46" s="164">
        <f>'実質公債費比率（分子）の構造'!N$48</f>
        <v>381</v>
      </c>
      <c r="L46" s="164"/>
      <c r="M46" s="164"/>
      <c r="N46" s="164">
        <f>'実質公債費比率（分子）の構造'!O$48</f>
        <v>359</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1237</v>
      </c>
      <c r="C49" s="164"/>
      <c r="D49" s="164"/>
      <c r="E49" s="164">
        <f>'実質公債費比率（分子）の構造'!L$45</f>
        <v>1356</v>
      </c>
      <c r="F49" s="164"/>
      <c r="G49" s="164"/>
      <c r="H49" s="164">
        <f>'実質公債費比率（分子）の構造'!M$45</f>
        <v>1363</v>
      </c>
      <c r="I49" s="164"/>
      <c r="J49" s="164"/>
      <c r="K49" s="164">
        <f>'実質公債費比率（分子）の構造'!N$45</f>
        <v>1433</v>
      </c>
      <c r="L49" s="164"/>
      <c r="M49" s="164"/>
      <c r="N49" s="164">
        <f>'実質公債費比率（分子）の構造'!O$45</f>
        <v>1358</v>
      </c>
      <c r="O49" s="164"/>
      <c r="P49" s="164"/>
    </row>
    <row r="50" spans="1:16" x14ac:dyDescent="0.15">
      <c r="A50" s="164" t="s">
        <v>67</v>
      </c>
      <c r="B50" s="164" t="e">
        <f>NA()</f>
        <v>#N/A</v>
      </c>
      <c r="C50" s="164">
        <f>IF(ISNUMBER('実質公債費比率（分子）の構造'!K$53),'実質公債費比率（分子）の構造'!K$53,NA())</f>
        <v>522</v>
      </c>
      <c r="D50" s="164" t="e">
        <f>NA()</f>
        <v>#N/A</v>
      </c>
      <c r="E50" s="164" t="e">
        <f>NA()</f>
        <v>#N/A</v>
      </c>
      <c r="F50" s="164">
        <f>IF(ISNUMBER('実質公債費比率（分子）の構造'!L$53),'実質公債費比率（分子）の構造'!L$53,NA())</f>
        <v>560</v>
      </c>
      <c r="G50" s="164" t="e">
        <f>NA()</f>
        <v>#N/A</v>
      </c>
      <c r="H50" s="164" t="e">
        <f>NA()</f>
        <v>#N/A</v>
      </c>
      <c r="I50" s="164">
        <f>IF(ISNUMBER('実質公債費比率（分子）の構造'!M$53),'実質公債費比率（分子）の構造'!M$53,NA())</f>
        <v>530</v>
      </c>
      <c r="J50" s="164" t="e">
        <f>NA()</f>
        <v>#N/A</v>
      </c>
      <c r="K50" s="164" t="e">
        <f>NA()</f>
        <v>#N/A</v>
      </c>
      <c r="L50" s="164">
        <f>IF(ISNUMBER('実質公債費比率（分子）の構造'!N$53),'実質公債費比率（分子）の構造'!N$53,NA())</f>
        <v>630</v>
      </c>
      <c r="M50" s="164" t="e">
        <f>NA()</f>
        <v>#N/A</v>
      </c>
      <c r="N50" s="164" t="e">
        <f>NA()</f>
        <v>#N/A</v>
      </c>
      <c r="O50" s="164">
        <f>IF(ISNUMBER('実質公債費比率（分子）の構造'!O$53),'実質公債費比率（分子）の構造'!O$53,NA())</f>
        <v>552</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12219</v>
      </c>
      <c r="E56" s="163"/>
      <c r="F56" s="163"/>
      <c r="G56" s="163">
        <f>'将来負担比率（分子）の構造'!J$52</f>
        <v>12108</v>
      </c>
      <c r="H56" s="163"/>
      <c r="I56" s="163"/>
      <c r="J56" s="163">
        <f>'将来負担比率（分子）の構造'!K$52</f>
        <v>12102</v>
      </c>
      <c r="K56" s="163"/>
      <c r="L56" s="163"/>
      <c r="M56" s="163">
        <f>'将来負担比率（分子）の構造'!L$52</f>
        <v>11916</v>
      </c>
      <c r="N56" s="163"/>
      <c r="O56" s="163"/>
      <c r="P56" s="163">
        <f>'将来負担比率（分子）の構造'!M$52</f>
        <v>11976</v>
      </c>
    </row>
    <row r="57" spans="1:16" x14ac:dyDescent="0.15">
      <c r="A57" s="163" t="s">
        <v>42</v>
      </c>
      <c r="B57" s="163"/>
      <c r="C57" s="163"/>
      <c r="D57" s="163">
        <f>'将来負担比率（分子）の構造'!I$51</f>
        <v>159</v>
      </c>
      <c r="E57" s="163"/>
      <c r="F57" s="163"/>
      <c r="G57" s="163">
        <f>'将来負担比率（分子）の構造'!J$51</f>
        <v>144</v>
      </c>
      <c r="H57" s="163"/>
      <c r="I57" s="163"/>
      <c r="J57" s="163">
        <f>'将来負担比率（分子）の構造'!K$51</f>
        <v>136</v>
      </c>
      <c r="K57" s="163"/>
      <c r="L57" s="163"/>
      <c r="M57" s="163">
        <f>'将来負担比率（分子）の構造'!L$51</f>
        <v>85</v>
      </c>
      <c r="N57" s="163"/>
      <c r="O57" s="163"/>
      <c r="P57" s="163">
        <f>'将来負担比率（分子）の構造'!M$51</f>
        <v>96</v>
      </c>
    </row>
    <row r="58" spans="1:16" x14ac:dyDescent="0.15">
      <c r="A58" s="163" t="s">
        <v>41</v>
      </c>
      <c r="B58" s="163"/>
      <c r="C58" s="163"/>
      <c r="D58" s="163">
        <f>'将来負担比率（分子）の構造'!I$50</f>
        <v>4213</v>
      </c>
      <c r="E58" s="163"/>
      <c r="F58" s="163"/>
      <c r="G58" s="163">
        <f>'将来負担比率（分子）の構造'!J$50</f>
        <v>4633</v>
      </c>
      <c r="H58" s="163"/>
      <c r="I58" s="163"/>
      <c r="J58" s="163">
        <f>'将来負担比率（分子）の構造'!K$50</f>
        <v>4748</v>
      </c>
      <c r="K58" s="163"/>
      <c r="L58" s="163"/>
      <c r="M58" s="163">
        <f>'将来負担比率（分子）の構造'!L$50</f>
        <v>4262</v>
      </c>
      <c r="N58" s="163"/>
      <c r="O58" s="163"/>
      <c r="P58" s="163">
        <f>'将来負担比率（分子）の構造'!M$50</f>
        <v>3924</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1865</v>
      </c>
      <c r="C62" s="163"/>
      <c r="D62" s="163"/>
      <c r="E62" s="163">
        <f>'将来負担比率（分子）の構造'!J$45</f>
        <v>1823</v>
      </c>
      <c r="F62" s="163"/>
      <c r="G62" s="163"/>
      <c r="H62" s="163">
        <f>'将来負担比率（分子）の構造'!K$45</f>
        <v>1733</v>
      </c>
      <c r="I62" s="163"/>
      <c r="J62" s="163"/>
      <c r="K62" s="163">
        <f>'将来負担比率（分子）の構造'!L$45</f>
        <v>1736</v>
      </c>
      <c r="L62" s="163"/>
      <c r="M62" s="163"/>
      <c r="N62" s="163">
        <f>'将来負担比率（分子）の構造'!M$45</f>
        <v>1662</v>
      </c>
      <c r="O62" s="163"/>
      <c r="P62" s="163"/>
    </row>
    <row r="63" spans="1:16" x14ac:dyDescent="0.15">
      <c r="A63" s="163" t="s">
        <v>34</v>
      </c>
      <c r="B63" s="163">
        <f>'将来負担比率（分子）の構造'!I$44</f>
        <v>485</v>
      </c>
      <c r="C63" s="163"/>
      <c r="D63" s="163"/>
      <c r="E63" s="163">
        <f>'将来負担比率（分子）の構造'!J$44</f>
        <v>444</v>
      </c>
      <c r="F63" s="163"/>
      <c r="G63" s="163"/>
      <c r="H63" s="163">
        <f>'将来負担比率（分子）の構造'!K$44</f>
        <v>423</v>
      </c>
      <c r="I63" s="163"/>
      <c r="J63" s="163"/>
      <c r="K63" s="163">
        <f>'将来負担比率（分子）の構造'!L$44</f>
        <v>392</v>
      </c>
      <c r="L63" s="163"/>
      <c r="M63" s="163"/>
      <c r="N63" s="163">
        <f>'将来負担比率（分子）の構造'!M$44</f>
        <v>367</v>
      </c>
      <c r="O63" s="163"/>
      <c r="P63" s="163"/>
    </row>
    <row r="64" spans="1:16" x14ac:dyDescent="0.15">
      <c r="A64" s="163" t="s">
        <v>33</v>
      </c>
      <c r="B64" s="163">
        <f>'将来負担比率（分子）の構造'!I$43</f>
        <v>5004</v>
      </c>
      <c r="C64" s="163"/>
      <c r="D64" s="163"/>
      <c r="E64" s="163">
        <f>'将来負担比率（分子）の構造'!J$43</f>
        <v>4843</v>
      </c>
      <c r="F64" s="163"/>
      <c r="G64" s="163"/>
      <c r="H64" s="163">
        <f>'将来負担比率（分子）の構造'!K$43</f>
        <v>4493</v>
      </c>
      <c r="I64" s="163"/>
      <c r="J64" s="163"/>
      <c r="K64" s="163">
        <f>'将来負担比率（分子）の構造'!L$43</f>
        <v>4326</v>
      </c>
      <c r="L64" s="163"/>
      <c r="M64" s="163"/>
      <c r="N64" s="163">
        <f>'将来負担比率（分子）の構造'!M$43</f>
        <v>4150</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12635</v>
      </c>
      <c r="C66" s="163"/>
      <c r="D66" s="163"/>
      <c r="E66" s="163">
        <f>'将来負担比率（分子）の構造'!J$41</f>
        <v>12629</v>
      </c>
      <c r="F66" s="163"/>
      <c r="G66" s="163"/>
      <c r="H66" s="163">
        <f>'将来負担比率（分子）の構造'!K$41</f>
        <v>12763</v>
      </c>
      <c r="I66" s="163"/>
      <c r="J66" s="163"/>
      <c r="K66" s="163">
        <f>'将来負担比率（分子）の構造'!L$41</f>
        <v>12553</v>
      </c>
      <c r="L66" s="163"/>
      <c r="M66" s="163"/>
      <c r="N66" s="163">
        <f>'将来負担比率（分子）の構造'!M$41</f>
        <v>13158</v>
      </c>
      <c r="O66" s="163"/>
      <c r="P66" s="163"/>
    </row>
    <row r="67" spans="1:16" x14ac:dyDescent="0.15">
      <c r="A67" s="163" t="s">
        <v>71</v>
      </c>
      <c r="B67" s="163" t="e">
        <f>NA()</f>
        <v>#N/A</v>
      </c>
      <c r="C67" s="163">
        <f>IF(ISNUMBER('将来負担比率（分子）の構造'!I$53), IF('将来負担比率（分子）の構造'!I$53 &lt; 0, 0, '将来負担比率（分子）の構造'!I$53), NA())</f>
        <v>3399</v>
      </c>
      <c r="D67" s="163" t="e">
        <f>NA()</f>
        <v>#N/A</v>
      </c>
      <c r="E67" s="163" t="e">
        <f>NA()</f>
        <v>#N/A</v>
      </c>
      <c r="F67" s="163">
        <f>IF(ISNUMBER('将来負担比率（分子）の構造'!J$53), IF('将来負担比率（分子）の構造'!J$53 &lt; 0, 0, '将来負担比率（分子）の構造'!J$53), NA())</f>
        <v>2853</v>
      </c>
      <c r="G67" s="163" t="e">
        <f>NA()</f>
        <v>#N/A</v>
      </c>
      <c r="H67" s="163" t="e">
        <f>NA()</f>
        <v>#N/A</v>
      </c>
      <c r="I67" s="163">
        <f>IF(ISNUMBER('将来負担比率（分子）の構造'!K$53), IF('将来負担比率（分子）の構造'!K$53 &lt; 0, 0, '将来負担比率（分子）の構造'!K$53), NA())</f>
        <v>2426</v>
      </c>
      <c r="J67" s="163" t="e">
        <f>NA()</f>
        <v>#N/A</v>
      </c>
      <c r="K67" s="163" t="e">
        <f>NA()</f>
        <v>#N/A</v>
      </c>
      <c r="L67" s="163">
        <f>IF(ISNUMBER('将来負担比率（分子）の構造'!L$53), IF('将来負担比率（分子）の構造'!L$53 &lt; 0, 0, '将来負担比率（分子）の構造'!L$53), NA())</f>
        <v>2745</v>
      </c>
      <c r="M67" s="163" t="e">
        <f>NA()</f>
        <v>#N/A</v>
      </c>
      <c r="N67" s="163" t="e">
        <f>NA()</f>
        <v>#N/A</v>
      </c>
      <c r="O67" s="163">
        <f>IF(ISNUMBER('将来負担比率（分子）の構造'!M$53), IF('将来負担比率（分子）の構造'!M$53 &lt; 0, 0, '将来負担比率（分子）の構造'!M$53), NA())</f>
        <v>3342</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1806</v>
      </c>
      <c r="C72" s="167">
        <f>基金残高に係る経年分析!G55</f>
        <v>1476</v>
      </c>
      <c r="D72" s="167">
        <f>基金残高に係る経年分析!H55</f>
        <v>1430</v>
      </c>
    </row>
    <row r="73" spans="1:16" x14ac:dyDescent="0.15">
      <c r="A73" s="166" t="s">
        <v>74</v>
      </c>
      <c r="B73" s="167">
        <f>基金残高に係る経年分析!F56</f>
        <v>1991</v>
      </c>
      <c r="C73" s="167">
        <f>基金残高に係る経年分析!G56</f>
        <v>1844</v>
      </c>
      <c r="D73" s="167">
        <f>基金残高に係る経年分析!H56</f>
        <v>1574</v>
      </c>
    </row>
    <row r="74" spans="1:16" x14ac:dyDescent="0.15">
      <c r="A74" s="166" t="s">
        <v>75</v>
      </c>
      <c r="B74" s="167">
        <f>基金残高に係る経年分析!F57</f>
        <v>1559</v>
      </c>
      <c r="C74" s="167">
        <f>基金残高に係る経年分析!G57</f>
        <v>1421</v>
      </c>
      <c r="D74" s="167">
        <f>基金残高に係る経年分析!H57</f>
        <v>1344</v>
      </c>
    </row>
  </sheetData>
  <sheetProtection algorithmName="SHA-512" hashValue="S46uhDmY1tILp+1fLnx6IhsUm5tdroHPjaaJtuf6Dxx1AjrJjxwvpI+PXaCspWym7BojSo5Q0yDmSAs0ZyaItw==" saltValue="CfFij+yABJi551lXtdQrIA=="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90" zoomScaleNormal="9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215</v>
      </c>
      <c r="C5" s="610"/>
      <c r="D5" s="610"/>
      <c r="E5" s="610"/>
      <c r="F5" s="610"/>
      <c r="G5" s="610"/>
      <c r="H5" s="610"/>
      <c r="I5" s="610"/>
      <c r="J5" s="610"/>
      <c r="K5" s="610"/>
      <c r="L5" s="610"/>
      <c r="M5" s="610"/>
      <c r="N5" s="610"/>
      <c r="O5" s="610"/>
      <c r="P5" s="610"/>
      <c r="Q5" s="611"/>
      <c r="R5" s="612">
        <v>1022385</v>
      </c>
      <c r="S5" s="613"/>
      <c r="T5" s="613"/>
      <c r="U5" s="613"/>
      <c r="V5" s="613"/>
      <c r="W5" s="613"/>
      <c r="X5" s="613"/>
      <c r="Y5" s="614"/>
      <c r="Z5" s="615">
        <v>8.9</v>
      </c>
      <c r="AA5" s="615"/>
      <c r="AB5" s="615"/>
      <c r="AC5" s="615"/>
      <c r="AD5" s="616">
        <v>1022385</v>
      </c>
      <c r="AE5" s="616"/>
      <c r="AF5" s="616"/>
      <c r="AG5" s="616"/>
      <c r="AH5" s="616"/>
      <c r="AI5" s="616"/>
      <c r="AJ5" s="616"/>
      <c r="AK5" s="616"/>
      <c r="AL5" s="617">
        <v>16.2</v>
      </c>
      <c r="AM5" s="618"/>
      <c r="AN5" s="618"/>
      <c r="AO5" s="619"/>
      <c r="AP5" s="609" t="s">
        <v>216</v>
      </c>
      <c r="AQ5" s="610"/>
      <c r="AR5" s="610"/>
      <c r="AS5" s="610"/>
      <c r="AT5" s="610"/>
      <c r="AU5" s="610"/>
      <c r="AV5" s="610"/>
      <c r="AW5" s="610"/>
      <c r="AX5" s="610"/>
      <c r="AY5" s="610"/>
      <c r="AZ5" s="610"/>
      <c r="BA5" s="610"/>
      <c r="BB5" s="610"/>
      <c r="BC5" s="610"/>
      <c r="BD5" s="610"/>
      <c r="BE5" s="610"/>
      <c r="BF5" s="611"/>
      <c r="BG5" s="623">
        <v>1022218</v>
      </c>
      <c r="BH5" s="624"/>
      <c r="BI5" s="624"/>
      <c r="BJ5" s="624"/>
      <c r="BK5" s="624"/>
      <c r="BL5" s="624"/>
      <c r="BM5" s="624"/>
      <c r="BN5" s="625"/>
      <c r="BO5" s="626">
        <v>100</v>
      </c>
      <c r="BP5" s="626"/>
      <c r="BQ5" s="626"/>
      <c r="BR5" s="626"/>
      <c r="BS5" s="627" t="s">
        <v>122</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15">
      <c r="B6" s="620" t="s">
        <v>220</v>
      </c>
      <c r="C6" s="621"/>
      <c r="D6" s="621"/>
      <c r="E6" s="621"/>
      <c r="F6" s="621"/>
      <c r="G6" s="621"/>
      <c r="H6" s="621"/>
      <c r="I6" s="621"/>
      <c r="J6" s="621"/>
      <c r="K6" s="621"/>
      <c r="L6" s="621"/>
      <c r="M6" s="621"/>
      <c r="N6" s="621"/>
      <c r="O6" s="621"/>
      <c r="P6" s="621"/>
      <c r="Q6" s="622"/>
      <c r="R6" s="623">
        <v>113817</v>
      </c>
      <c r="S6" s="624"/>
      <c r="T6" s="624"/>
      <c r="U6" s="624"/>
      <c r="V6" s="624"/>
      <c r="W6" s="624"/>
      <c r="X6" s="624"/>
      <c r="Y6" s="625"/>
      <c r="Z6" s="626">
        <v>1</v>
      </c>
      <c r="AA6" s="626"/>
      <c r="AB6" s="626"/>
      <c r="AC6" s="626"/>
      <c r="AD6" s="627">
        <v>113817</v>
      </c>
      <c r="AE6" s="627"/>
      <c r="AF6" s="627"/>
      <c r="AG6" s="627"/>
      <c r="AH6" s="627"/>
      <c r="AI6" s="627"/>
      <c r="AJ6" s="627"/>
      <c r="AK6" s="627"/>
      <c r="AL6" s="628">
        <v>1.8</v>
      </c>
      <c r="AM6" s="629"/>
      <c r="AN6" s="629"/>
      <c r="AO6" s="630"/>
      <c r="AP6" s="620" t="s">
        <v>221</v>
      </c>
      <c r="AQ6" s="621"/>
      <c r="AR6" s="621"/>
      <c r="AS6" s="621"/>
      <c r="AT6" s="621"/>
      <c r="AU6" s="621"/>
      <c r="AV6" s="621"/>
      <c r="AW6" s="621"/>
      <c r="AX6" s="621"/>
      <c r="AY6" s="621"/>
      <c r="AZ6" s="621"/>
      <c r="BA6" s="621"/>
      <c r="BB6" s="621"/>
      <c r="BC6" s="621"/>
      <c r="BD6" s="621"/>
      <c r="BE6" s="621"/>
      <c r="BF6" s="622"/>
      <c r="BG6" s="623">
        <v>1022218</v>
      </c>
      <c r="BH6" s="624"/>
      <c r="BI6" s="624"/>
      <c r="BJ6" s="624"/>
      <c r="BK6" s="624"/>
      <c r="BL6" s="624"/>
      <c r="BM6" s="624"/>
      <c r="BN6" s="625"/>
      <c r="BO6" s="626">
        <v>100</v>
      </c>
      <c r="BP6" s="626"/>
      <c r="BQ6" s="626"/>
      <c r="BR6" s="626"/>
      <c r="BS6" s="627" t="s">
        <v>122</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88548</v>
      </c>
      <c r="CS6" s="624"/>
      <c r="CT6" s="624"/>
      <c r="CU6" s="624"/>
      <c r="CV6" s="624"/>
      <c r="CW6" s="624"/>
      <c r="CX6" s="624"/>
      <c r="CY6" s="625"/>
      <c r="CZ6" s="617">
        <v>0.8</v>
      </c>
      <c r="DA6" s="618"/>
      <c r="DB6" s="618"/>
      <c r="DC6" s="634"/>
      <c r="DD6" s="632" t="s">
        <v>122</v>
      </c>
      <c r="DE6" s="624"/>
      <c r="DF6" s="624"/>
      <c r="DG6" s="624"/>
      <c r="DH6" s="624"/>
      <c r="DI6" s="624"/>
      <c r="DJ6" s="624"/>
      <c r="DK6" s="624"/>
      <c r="DL6" s="624"/>
      <c r="DM6" s="624"/>
      <c r="DN6" s="624"/>
      <c r="DO6" s="624"/>
      <c r="DP6" s="625"/>
      <c r="DQ6" s="632">
        <v>88548</v>
      </c>
      <c r="DR6" s="624"/>
      <c r="DS6" s="624"/>
      <c r="DT6" s="624"/>
      <c r="DU6" s="624"/>
      <c r="DV6" s="624"/>
      <c r="DW6" s="624"/>
      <c r="DX6" s="624"/>
      <c r="DY6" s="624"/>
      <c r="DZ6" s="624"/>
      <c r="EA6" s="624"/>
      <c r="EB6" s="624"/>
      <c r="EC6" s="633"/>
    </row>
    <row r="7" spans="2:143" ht="11.25" customHeight="1" x14ac:dyDescent="0.15">
      <c r="B7" s="620" t="s">
        <v>223</v>
      </c>
      <c r="C7" s="621"/>
      <c r="D7" s="621"/>
      <c r="E7" s="621"/>
      <c r="F7" s="621"/>
      <c r="G7" s="621"/>
      <c r="H7" s="621"/>
      <c r="I7" s="621"/>
      <c r="J7" s="621"/>
      <c r="K7" s="621"/>
      <c r="L7" s="621"/>
      <c r="M7" s="621"/>
      <c r="N7" s="621"/>
      <c r="O7" s="621"/>
      <c r="P7" s="621"/>
      <c r="Q7" s="622"/>
      <c r="R7" s="623">
        <v>481</v>
      </c>
      <c r="S7" s="624"/>
      <c r="T7" s="624"/>
      <c r="U7" s="624"/>
      <c r="V7" s="624"/>
      <c r="W7" s="624"/>
      <c r="X7" s="624"/>
      <c r="Y7" s="625"/>
      <c r="Z7" s="626">
        <v>0</v>
      </c>
      <c r="AA7" s="626"/>
      <c r="AB7" s="626"/>
      <c r="AC7" s="626"/>
      <c r="AD7" s="627">
        <v>481</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414991</v>
      </c>
      <c r="BH7" s="624"/>
      <c r="BI7" s="624"/>
      <c r="BJ7" s="624"/>
      <c r="BK7" s="624"/>
      <c r="BL7" s="624"/>
      <c r="BM7" s="624"/>
      <c r="BN7" s="625"/>
      <c r="BO7" s="626">
        <v>40.6</v>
      </c>
      <c r="BP7" s="626"/>
      <c r="BQ7" s="626"/>
      <c r="BR7" s="626"/>
      <c r="BS7" s="627" t="s">
        <v>122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1697439</v>
      </c>
      <c r="CS7" s="624"/>
      <c r="CT7" s="624"/>
      <c r="CU7" s="624"/>
      <c r="CV7" s="624"/>
      <c r="CW7" s="624"/>
      <c r="CX7" s="624"/>
      <c r="CY7" s="625"/>
      <c r="CZ7" s="626">
        <v>15</v>
      </c>
      <c r="DA7" s="626"/>
      <c r="DB7" s="626"/>
      <c r="DC7" s="626"/>
      <c r="DD7" s="632">
        <v>354164</v>
      </c>
      <c r="DE7" s="624"/>
      <c r="DF7" s="624"/>
      <c r="DG7" s="624"/>
      <c r="DH7" s="624"/>
      <c r="DI7" s="624"/>
      <c r="DJ7" s="624"/>
      <c r="DK7" s="624"/>
      <c r="DL7" s="624"/>
      <c r="DM7" s="624"/>
      <c r="DN7" s="624"/>
      <c r="DO7" s="624"/>
      <c r="DP7" s="625"/>
      <c r="DQ7" s="632">
        <v>1240318</v>
      </c>
      <c r="DR7" s="624"/>
      <c r="DS7" s="624"/>
      <c r="DT7" s="624"/>
      <c r="DU7" s="624"/>
      <c r="DV7" s="624"/>
      <c r="DW7" s="624"/>
      <c r="DX7" s="624"/>
      <c r="DY7" s="624"/>
      <c r="DZ7" s="624"/>
      <c r="EA7" s="624"/>
      <c r="EB7" s="624"/>
      <c r="EC7" s="633"/>
    </row>
    <row r="8" spans="2:143" ht="11.25" customHeight="1" x14ac:dyDescent="0.15">
      <c r="B8" s="620" t="s">
        <v>226</v>
      </c>
      <c r="C8" s="621"/>
      <c r="D8" s="621"/>
      <c r="E8" s="621"/>
      <c r="F8" s="621"/>
      <c r="G8" s="621"/>
      <c r="H8" s="621"/>
      <c r="I8" s="621"/>
      <c r="J8" s="621"/>
      <c r="K8" s="621"/>
      <c r="L8" s="621"/>
      <c r="M8" s="621"/>
      <c r="N8" s="621"/>
      <c r="O8" s="621"/>
      <c r="P8" s="621"/>
      <c r="Q8" s="622"/>
      <c r="R8" s="623">
        <v>11224</v>
      </c>
      <c r="S8" s="624"/>
      <c r="T8" s="624"/>
      <c r="U8" s="624"/>
      <c r="V8" s="624"/>
      <c r="W8" s="624"/>
      <c r="X8" s="624"/>
      <c r="Y8" s="625"/>
      <c r="Z8" s="626">
        <v>0.1</v>
      </c>
      <c r="AA8" s="626"/>
      <c r="AB8" s="626"/>
      <c r="AC8" s="626"/>
      <c r="AD8" s="627">
        <v>11224</v>
      </c>
      <c r="AE8" s="627"/>
      <c r="AF8" s="627"/>
      <c r="AG8" s="627"/>
      <c r="AH8" s="627"/>
      <c r="AI8" s="627"/>
      <c r="AJ8" s="627"/>
      <c r="AK8" s="627"/>
      <c r="AL8" s="628">
        <v>0.2</v>
      </c>
      <c r="AM8" s="629"/>
      <c r="AN8" s="629"/>
      <c r="AO8" s="630"/>
      <c r="AP8" s="620" t="s">
        <v>227</v>
      </c>
      <c r="AQ8" s="621"/>
      <c r="AR8" s="621"/>
      <c r="AS8" s="621"/>
      <c r="AT8" s="621"/>
      <c r="AU8" s="621"/>
      <c r="AV8" s="621"/>
      <c r="AW8" s="621"/>
      <c r="AX8" s="621"/>
      <c r="AY8" s="621"/>
      <c r="AZ8" s="621"/>
      <c r="BA8" s="621"/>
      <c r="BB8" s="621"/>
      <c r="BC8" s="621"/>
      <c r="BD8" s="621"/>
      <c r="BE8" s="621"/>
      <c r="BF8" s="622"/>
      <c r="BG8" s="623">
        <v>15258</v>
      </c>
      <c r="BH8" s="624"/>
      <c r="BI8" s="624"/>
      <c r="BJ8" s="624"/>
      <c r="BK8" s="624"/>
      <c r="BL8" s="624"/>
      <c r="BM8" s="624"/>
      <c r="BN8" s="625"/>
      <c r="BO8" s="626">
        <v>1.5</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3074471</v>
      </c>
      <c r="CS8" s="624"/>
      <c r="CT8" s="624"/>
      <c r="CU8" s="624"/>
      <c r="CV8" s="624"/>
      <c r="CW8" s="624"/>
      <c r="CX8" s="624"/>
      <c r="CY8" s="625"/>
      <c r="CZ8" s="626">
        <v>27.2</v>
      </c>
      <c r="DA8" s="626"/>
      <c r="DB8" s="626"/>
      <c r="DC8" s="626"/>
      <c r="DD8" s="632">
        <v>617278</v>
      </c>
      <c r="DE8" s="624"/>
      <c r="DF8" s="624"/>
      <c r="DG8" s="624"/>
      <c r="DH8" s="624"/>
      <c r="DI8" s="624"/>
      <c r="DJ8" s="624"/>
      <c r="DK8" s="624"/>
      <c r="DL8" s="624"/>
      <c r="DM8" s="624"/>
      <c r="DN8" s="624"/>
      <c r="DO8" s="624"/>
      <c r="DP8" s="625"/>
      <c r="DQ8" s="632">
        <v>1787455</v>
      </c>
      <c r="DR8" s="624"/>
      <c r="DS8" s="624"/>
      <c r="DT8" s="624"/>
      <c r="DU8" s="624"/>
      <c r="DV8" s="624"/>
      <c r="DW8" s="624"/>
      <c r="DX8" s="624"/>
      <c r="DY8" s="624"/>
      <c r="DZ8" s="624"/>
      <c r="EA8" s="624"/>
      <c r="EB8" s="624"/>
      <c r="EC8" s="633"/>
    </row>
    <row r="9" spans="2:143" ht="11.25" customHeight="1" x14ac:dyDescent="0.15">
      <c r="B9" s="620" t="s">
        <v>229</v>
      </c>
      <c r="C9" s="621"/>
      <c r="D9" s="621"/>
      <c r="E9" s="621"/>
      <c r="F9" s="621"/>
      <c r="G9" s="621"/>
      <c r="H9" s="621"/>
      <c r="I9" s="621"/>
      <c r="J9" s="621"/>
      <c r="K9" s="621"/>
      <c r="L9" s="621"/>
      <c r="M9" s="621"/>
      <c r="N9" s="621"/>
      <c r="O9" s="621"/>
      <c r="P9" s="621"/>
      <c r="Q9" s="622"/>
      <c r="R9" s="623">
        <v>15454</v>
      </c>
      <c r="S9" s="624"/>
      <c r="T9" s="624"/>
      <c r="U9" s="624"/>
      <c r="V9" s="624"/>
      <c r="W9" s="624"/>
      <c r="X9" s="624"/>
      <c r="Y9" s="625"/>
      <c r="Z9" s="626">
        <v>0.1</v>
      </c>
      <c r="AA9" s="626"/>
      <c r="AB9" s="626"/>
      <c r="AC9" s="626"/>
      <c r="AD9" s="627">
        <v>15454</v>
      </c>
      <c r="AE9" s="627"/>
      <c r="AF9" s="627"/>
      <c r="AG9" s="627"/>
      <c r="AH9" s="627"/>
      <c r="AI9" s="627"/>
      <c r="AJ9" s="627"/>
      <c r="AK9" s="627"/>
      <c r="AL9" s="628">
        <v>0.2</v>
      </c>
      <c r="AM9" s="629"/>
      <c r="AN9" s="629"/>
      <c r="AO9" s="630"/>
      <c r="AP9" s="620" t="s">
        <v>230</v>
      </c>
      <c r="AQ9" s="621"/>
      <c r="AR9" s="621"/>
      <c r="AS9" s="621"/>
      <c r="AT9" s="621"/>
      <c r="AU9" s="621"/>
      <c r="AV9" s="621"/>
      <c r="AW9" s="621"/>
      <c r="AX9" s="621"/>
      <c r="AY9" s="621"/>
      <c r="AZ9" s="621"/>
      <c r="BA9" s="621"/>
      <c r="BB9" s="621"/>
      <c r="BC9" s="621"/>
      <c r="BD9" s="621"/>
      <c r="BE9" s="621"/>
      <c r="BF9" s="622"/>
      <c r="BG9" s="623">
        <v>344723</v>
      </c>
      <c r="BH9" s="624"/>
      <c r="BI9" s="624"/>
      <c r="BJ9" s="624"/>
      <c r="BK9" s="624"/>
      <c r="BL9" s="624"/>
      <c r="BM9" s="624"/>
      <c r="BN9" s="625"/>
      <c r="BO9" s="626">
        <v>33.700000000000003</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1358766</v>
      </c>
      <c r="CS9" s="624"/>
      <c r="CT9" s="624"/>
      <c r="CU9" s="624"/>
      <c r="CV9" s="624"/>
      <c r="CW9" s="624"/>
      <c r="CX9" s="624"/>
      <c r="CY9" s="625"/>
      <c r="CZ9" s="626">
        <v>12</v>
      </c>
      <c r="DA9" s="626"/>
      <c r="DB9" s="626"/>
      <c r="DC9" s="626"/>
      <c r="DD9" s="632">
        <v>95160</v>
      </c>
      <c r="DE9" s="624"/>
      <c r="DF9" s="624"/>
      <c r="DG9" s="624"/>
      <c r="DH9" s="624"/>
      <c r="DI9" s="624"/>
      <c r="DJ9" s="624"/>
      <c r="DK9" s="624"/>
      <c r="DL9" s="624"/>
      <c r="DM9" s="624"/>
      <c r="DN9" s="624"/>
      <c r="DO9" s="624"/>
      <c r="DP9" s="625"/>
      <c r="DQ9" s="632">
        <v>1223194</v>
      </c>
      <c r="DR9" s="624"/>
      <c r="DS9" s="624"/>
      <c r="DT9" s="624"/>
      <c r="DU9" s="624"/>
      <c r="DV9" s="624"/>
      <c r="DW9" s="624"/>
      <c r="DX9" s="624"/>
      <c r="DY9" s="624"/>
      <c r="DZ9" s="624"/>
      <c r="EA9" s="624"/>
      <c r="EB9" s="624"/>
      <c r="EC9" s="633"/>
    </row>
    <row r="10" spans="2:143" ht="11.25" customHeight="1" x14ac:dyDescent="0.15">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27912</v>
      </c>
      <c r="BH10" s="624"/>
      <c r="BI10" s="624"/>
      <c r="BJ10" s="624"/>
      <c r="BK10" s="624"/>
      <c r="BL10" s="624"/>
      <c r="BM10" s="624"/>
      <c r="BN10" s="625"/>
      <c r="BO10" s="626">
        <v>2.7</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t="s">
        <v>122</v>
      </c>
      <c r="CS10" s="624"/>
      <c r="CT10" s="624"/>
      <c r="CU10" s="624"/>
      <c r="CV10" s="624"/>
      <c r="CW10" s="624"/>
      <c r="CX10" s="624"/>
      <c r="CY10" s="625"/>
      <c r="CZ10" s="626" t="s">
        <v>122</v>
      </c>
      <c r="DA10" s="626"/>
      <c r="DB10" s="626"/>
      <c r="DC10" s="626"/>
      <c r="DD10" s="632" t="s">
        <v>122</v>
      </c>
      <c r="DE10" s="624"/>
      <c r="DF10" s="624"/>
      <c r="DG10" s="624"/>
      <c r="DH10" s="624"/>
      <c r="DI10" s="624"/>
      <c r="DJ10" s="624"/>
      <c r="DK10" s="624"/>
      <c r="DL10" s="624"/>
      <c r="DM10" s="624"/>
      <c r="DN10" s="624"/>
      <c r="DO10" s="624"/>
      <c r="DP10" s="625"/>
      <c r="DQ10" s="632" t="s">
        <v>122</v>
      </c>
      <c r="DR10" s="624"/>
      <c r="DS10" s="624"/>
      <c r="DT10" s="624"/>
      <c r="DU10" s="624"/>
      <c r="DV10" s="624"/>
      <c r="DW10" s="624"/>
      <c r="DX10" s="624"/>
      <c r="DY10" s="624"/>
      <c r="DZ10" s="624"/>
      <c r="EA10" s="624"/>
      <c r="EB10" s="624"/>
      <c r="EC10" s="633"/>
    </row>
    <row r="11" spans="2:143" ht="11.25" customHeight="1" x14ac:dyDescent="0.15">
      <c r="B11" s="620" t="s">
        <v>235</v>
      </c>
      <c r="C11" s="621"/>
      <c r="D11" s="621"/>
      <c r="E11" s="621"/>
      <c r="F11" s="621"/>
      <c r="G11" s="621"/>
      <c r="H11" s="621"/>
      <c r="I11" s="621"/>
      <c r="J11" s="621"/>
      <c r="K11" s="621"/>
      <c r="L11" s="621"/>
      <c r="M11" s="621"/>
      <c r="N11" s="621"/>
      <c r="O11" s="621"/>
      <c r="P11" s="621"/>
      <c r="Q11" s="622"/>
      <c r="R11" s="623">
        <v>268329</v>
      </c>
      <c r="S11" s="624"/>
      <c r="T11" s="624"/>
      <c r="U11" s="624"/>
      <c r="V11" s="624"/>
      <c r="W11" s="624"/>
      <c r="X11" s="624"/>
      <c r="Y11" s="625"/>
      <c r="Z11" s="628">
        <v>2.2999999999999998</v>
      </c>
      <c r="AA11" s="629"/>
      <c r="AB11" s="629"/>
      <c r="AC11" s="635"/>
      <c r="AD11" s="632">
        <v>268329</v>
      </c>
      <c r="AE11" s="624"/>
      <c r="AF11" s="624"/>
      <c r="AG11" s="624"/>
      <c r="AH11" s="624"/>
      <c r="AI11" s="624"/>
      <c r="AJ11" s="624"/>
      <c r="AK11" s="625"/>
      <c r="AL11" s="628">
        <v>4.2</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27098</v>
      </c>
      <c r="BH11" s="624"/>
      <c r="BI11" s="624"/>
      <c r="BJ11" s="624"/>
      <c r="BK11" s="624"/>
      <c r="BL11" s="624"/>
      <c r="BM11" s="624"/>
      <c r="BN11" s="625"/>
      <c r="BO11" s="626">
        <v>2.7</v>
      </c>
      <c r="BP11" s="626"/>
      <c r="BQ11" s="626"/>
      <c r="BR11" s="626"/>
      <c r="BS11" s="627" t="s">
        <v>122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829369</v>
      </c>
      <c r="CS11" s="624"/>
      <c r="CT11" s="624"/>
      <c r="CU11" s="624"/>
      <c r="CV11" s="624"/>
      <c r="CW11" s="624"/>
      <c r="CX11" s="624"/>
      <c r="CY11" s="625"/>
      <c r="CZ11" s="626">
        <v>7.3</v>
      </c>
      <c r="DA11" s="626"/>
      <c r="DB11" s="626"/>
      <c r="DC11" s="626"/>
      <c r="DD11" s="632">
        <v>145857</v>
      </c>
      <c r="DE11" s="624"/>
      <c r="DF11" s="624"/>
      <c r="DG11" s="624"/>
      <c r="DH11" s="624"/>
      <c r="DI11" s="624"/>
      <c r="DJ11" s="624"/>
      <c r="DK11" s="624"/>
      <c r="DL11" s="624"/>
      <c r="DM11" s="624"/>
      <c r="DN11" s="624"/>
      <c r="DO11" s="624"/>
      <c r="DP11" s="625"/>
      <c r="DQ11" s="632">
        <v>609872</v>
      </c>
      <c r="DR11" s="624"/>
      <c r="DS11" s="624"/>
      <c r="DT11" s="624"/>
      <c r="DU11" s="624"/>
      <c r="DV11" s="624"/>
      <c r="DW11" s="624"/>
      <c r="DX11" s="624"/>
      <c r="DY11" s="624"/>
      <c r="DZ11" s="624"/>
      <c r="EA11" s="624"/>
      <c r="EB11" s="624"/>
      <c r="EC11" s="633"/>
    </row>
    <row r="12" spans="2:143" ht="11.25" customHeight="1" x14ac:dyDescent="0.15">
      <c r="B12" s="620" t="s">
        <v>238</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498778</v>
      </c>
      <c r="BH12" s="624"/>
      <c r="BI12" s="624"/>
      <c r="BJ12" s="624"/>
      <c r="BK12" s="624"/>
      <c r="BL12" s="624"/>
      <c r="BM12" s="624"/>
      <c r="BN12" s="625"/>
      <c r="BO12" s="626">
        <v>48.8</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280972</v>
      </c>
      <c r="CS12" s="624"/>
      <c r="CT12" s="624"/>
      <c r="CU12" s="624"/>
      <c r="CV12" s="624"/>
      <c r="CW12" s="624"/>
      <c r="CX12" s="624"/>
      <c r="CY12" s="625"/>
      <c r="CZ12" s="626">
        <v>2.5</v>
      </c>
      <c r="DA12" s="626"/>
      <c r="DB12" s="626"/>
      <c r="DC12" s="626"/>
      <c r="DD12" s="632">
        <v>45053</v>
      </c>
      <c r="DE12" s="624"/>
      <c r="DF12" s="624"/>
      <c r="DG12" s="624"/>
      <c r="DH12" s="624"/>
      <c r="DI12" s="624"/>
      <c r="DJ12" s="624"/>
      <c r="DK12" s="624"/>
      <c r="DL12" s="624"/>
      <c r="DM12" s="624"/>
      <c r="DN12" s="624"/>
      <c r="DO12" s="624"/>
      <c r="DP12" s="625"/>
      <c r="DQ12" s="632">
        <v>133090</v>
      </c>
      <c r="DR12" s="624"/>
      <c r="DS12" s="624"/>
      <c r="DT12" s="624"/>
      <c r="DU12" s="624"/>
      <c r="DV12" s="624"/>
      <c r="DW12" s="624"/>
      <c r="DX12" s="624"/>
      <c r="DY12" s="624"/>
      <c r="DZ12" s="624"/>
      <c r="EA12" s="624"/>
      <c r="EB12" s="624"/>
      <c r="EC12" s="633"/>
    </row>
    <row r="13" spans="2:143" ht="11.25" customHeight="1" x14ac:dyDescent="0.15">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498544</v>
      </c>
      <c r="BH13" s="624"/>
      <c r="BI13" s="624"/>
      <c r="BJ13" s="624"/>
      <c r="BK13" s="624"/>
      <c r="BL13" s="624"/>
      <c r="BM13" s="624"/>
      <c r="BN13" s="625"/>
      <c r="BO13" s="626">
        <v>48.8</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869225</v>
      </c>
      <c r="CS13" s="624"/>
      <c r="CT13" s="624"/>
      <c r="CU13" s="624"/>
      <c r="CV13" s="624"/>
      <c r="CW13" s="624"/>
      <c r="CX13" s="624"/>
      <c r="CY13" s="625"/>
      <c r="CZ13" s="626">
        <v>7.7</v>
      </c>
      <c r="DA13" s="626"/>
      <c r="DB13" s="626"/>
      <c r="DC13" s="626"/>
      <c r="DD13" s="632">
        <v>565048</v>
      </c>
      <c r="DE13" s="624"/>
      <c r="DF13" s="624"/>
      <c r="DG13" s="624"/>
      <c r="DH13" s="624"/>
      <c r="DI13" s="624"/>
      <c r="DJ13" s="624"/>
      <c r="DK13" s="624"/>
      <c r="DL13" s="624"/>
      <c r="DM13" s="624"/>
      <c r="DN13" s="624"/>
      <c r="DO13" s="624"/>
      <c r="DP13" s="625"/>
      <c r="DQ13" s="632">
        <v>318362</v>
      </c>
      <c r="DR13" s="624"/>
      <c r="DS13" s="624"/>
      <c r="DT13" s="624"/>
      <c r="DU13" s="624"/>
      <c r="DV13" s="624"/>
      <c r="DW13" s="624"/>
      <c r="DX13" s="624"/>
      <c r="DY13" s="624"/>
      <c r="DZ13" s="624"/>
      <c r="EA13" s="624"/>
      <c r="EB13" s="624"/>
      <c r="EC13" s="633"/>
    </row>
    <row r="14" spans="2:143" ht="11.25" customHeight="1" x14ac:dyDescent="0.15">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51091</v>
      </c>
      <c r="BH14" s="624"/>
      <c r="BI14" s="624"/>
      <c r="BJ14" s="624"/>
      <c r="BK14" s="624"/>
      <c r="BL14" s="624"/>
      <c r="BM14" s="624"/>
      <c r="BN14" s="625"/>
      <c r="BO14" s="626">
        <v>5</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711388</v>
      </c>
      <c r="CS14" s="624"/>
      <c r="CT14" s="624"/>
      <c r="CU14" s="624"/>
      <c r="CV14" s="624"/>
      <c r="CW14" s="624"/>
      <c r="CX14" s="624"/>
      <c r="CY14" s="625"/>
      <c r="CZ14" s="626">
        <v>6.3</v>
      </c>
      <c r="DA14" s="626"/>
      <c r="DB14" s="626"/>
      <c r="DC14" s="626"/>
      <c r="DD14" s="632">
        <v>138536</v>
      </c>
      <c r="DE14" s="624"/>
      <c r="DF14" s="624"/>
      <c r="DG14" s="624"/>
      <c r="DH14" s="624"/>
      <c r="DI14" s="624"/>
      <c r="DJ14" s="624"/>
      <c r="DK14" s="624"/>
      <c r="DL14" s="624"/>
      <c r="DM14" s="624"/>
      <c r="DN14" s="624"/>
      <c r="DO14" s="624"/>
      <c r="DP14" s="625"/>
      <c r="DQ14" s="632">
        <v>529871</v>
      </c>
      <c r="DR14" s="624"/>
      <c r="DS14" s="624"/>
      <c r="DT14" s="624"/>
      <c r="DU14" s="624"/>
      <c r="DV14" s="624"/>
      <c r="DW14" s="624"/>
      <c r="DX14" s="624"/>
      <c r="DY14" s="624"/>
      <c r="DZ14" s="624"/>
      <c r="EA14" s="624"/>
      <c r="EB14" s="624"/>
      <c r="EC14" s="633"/>
    </row>
    <row r="15" spans="2:143" ht="11.25" customHeight="1" x14ac:dyDescent="0.15">
      <c r="B15" s="620" t="s">
        <v>247</v>
      </c>
      <c r="C15" s="621"/>
      <c r="D15" s="621"/>
      <c r="E15" s="621"/>
      <c r="F15" s="621"/>
      <c r="G15" s="621"/>
      <c r="H15" s="621"/>
      <c r="I15" s="621"/>
      <c r="J15" s="621"/>
      <c r="K15" s="621"/>
      <c r="L15" s="621"/>
      <c r="M15" s="621"/>
      <c r="N15" s="621"/>
      <c r="O15" s="621"/>
      <c r="P15" s="621"/>
      <c r="Q15" s="622"/>
      <c r="R15" s="623">
        <v>12609</v>
      </c>
      <c r="S15" s="624"/>
      <c r="T15" s="624"/>
      <c r="U15" s="624"/>
      <c r="V15" s="624"/>
      <c r="W15" s="624"/>
      <c r="X15" s="624"/>
      <c r="Y15" s="625"/>
      <c r="Z15" s="626">
        <v>0.1</v>
      </c>
      <c r="AA15" s="626"/>
      <c r="AB15" s="626"/>
      <c r="AC15" s="626"/>
      <c r="AD15" s="627">
        <v>12609</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56476</v>
      </c>
      <c r="BH15" s="624"/>
      <c r="BI15" s="624"/>
      <c r="BJ15" s="624"/>
      <c r="BK15" s="624"/>
      <c r="BL15" s="624"/>
      <c r="BM15" s="624"/>
      <c r="BN15" s="625"/>
      <c r="BO15" s="626">
        <v>5.5</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900760</v>
      </c>
      <c r="CS15" s="624"/>
      <c r="CT15" s="624"/>
      <c r="CU15" s="624"/>
      <c r="CV15" s="624"/>
      <c r="CW15" s="624"/>
      <c r="CX15" s="624"/>
      <c r="CY15" s="625"/>
      <c r="CZ15" s="626">
        <v>8</v>
      </c>
      <c r="DA15" s="626"/>
      <c r="DB15" s="626"/>
      <c r="DC15" s="626"/>
      <c r="DD15" s="632">
        <v>260571</v>
      </c>
      <c r="DE15" s="624"/>
      <c r="DF15" s="624"/>
      <c r="DG15" s="624"/>
      <c r="DH15" s="624"/>
      <c r="DI15" s="624"/>
      <c r="DJ15" s="624"/>
      <c r="DK15" s="624"/>
      <c r="DL15" s="624"/>
      <c r="DM15" s="624"/>
      <c r="DN15" s="624"/>
      <c r="DO15" s="624"/>
      <c r="DP15" s="625"/>
      <c r="DQ15" s="632">
        <v>544638</v>
      </c>
      <c r="DR15" s="624"/>
      <c r="DS15" s="624"/>
      <c r="DT15" s="624"/>
      <c r="DU15" s="624"/>
      <c r="DV15" s="624"/>
      <c r="DW15" s="624"/>
      <c r="DX15" s="624"/>
      <c r="DY15" s="624"/>
      <c r="DZ15" s="624"/>
      <c r="EA15" s="624"/>
      <c r="EB15" s="624"/>
      <c r="EC15" s="633"/>
    </row>
    <row r="16" spans="2:143" ht="11.25" customHeight="1" x14ac:dyDescent="0.15">
      <c r="B16" s="620" t="s">
        <v>250</v>
      </c>
      <c r="C16" s="621"/>
      <c r="D16" s="621"/>
      <c r="E16" s="621"/>
      <c r="F16" s="621"/>
      <c r="G16" s="621"/>
      <c r="H16" s="621"/>
      <c r="I16" s="621"/>
      <c r="J16" s="621"/>
      <c r="K16" s="621"/>
      <c r="L16" s="621"/>
      <c r="M16" s="621"/>
      <c r="N16" s="621"/>
      <c r="O16" s="621"/>
      <c r="P16" s="621"/>
      <c r="Q16" s="622"/>
      <c r="R16" s="623">
        <v>24924</v>
      </c>
      <c r="S16" s="624"/>
      <c r="T16" s="624"/>
      <c r="U16" s="624"/>
      <c r="V16" s="624"/>
      <c r="W16" s="624"/>
      <c r="X16" s="624"/>
      <c r="Y16" s="625"/>
      <c r="Z16" s="626">
        <v>0.2</v>
      </c>
      <c r="AA16" s="626"/>
      <c r="AB16" s="626"/>
      <c r="AC16" s="626"/>
      <c r="AD16" s="627">
        <v>24924</v>
      </c>
      <c r="AE16" s="627"/>
      <c r="AF16" s="627"/>
      <c r="AG16" s="627"/>
      <c r="AH16" s="627"/>
      <c r="AI16" s="627"/>
      <c r="AJ16" s="627"/>
      <c r="AK16" s="627"/>
      <c r="AL16" s="628">
        <v>0.4</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v>882</v>
      </c>
      <c r="BH16" s="624"/>
      <c r="BI16" s="624"/>
      <c r="BJ16" s="624"/>
      <c r="BK16" s="624"/>
      <c r="BL16" s="624"/>
      <c r="BM16" s="624"/>
      <c r="BN16" s="625"/>
      <c r="BO16" s="626">
        <v>0.1</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v>117073</v>
      </c>
      <c r="CS16" s="624"/>
      <c r="CT16" s="624"/>
      <c r="CU16" s="624"/>
      <c r="CV16" s="624"/>
      <c r="CW16" s="624"/>
      <c r="CX16" s="624"/>
      <c r="CY16" s="625"/>
      <c r="CZ16" s="626">
        <v>1</v>
      </c>
      <c r="DA16" s="626"/>
      <c r="DB16" s="626"/>
      <c r="DC16" s="626"/>
      <c r="DD16" s="632" t="s">
        <v>122</v>
      </c>
      <c r="DE16" s="624"/>
      <c r="DF16" s="624"/>
      <c r="DG16" s="624"/>
      <c r="DH16" s="624"/>
      <c r="DI16" s="624"/>
      <c r="DJ16" s="624"/>
      <c r="DK16" s="624"/>
      <c r="DL16" s="624"/>
      <c r="DM16" s="624"/>
      <c r="DN16" s="624"/>
      <c r="DO16" s="624"/>
      <c r="DP16" s="625"/>
      <c r="DQ16" s="632">
        <v>8068</v>
      </c>
      <c r="DR16" s="624"/>
      <c r="DS16" s="624"/>
      <c r="DT16" s="624"/>
      <c r="DU16" s="624"/>
      <c r="DV16" s="624"/>
      <c r="DW16" s="624"/>
      <c r="DX16" s="624"/>
      <c r="DY16" s="624"/>
      <c r="DZ16" s="624"/>
      <c r="EA16" s="624"/>
      <c r="EB16" s="624"/>
      <c r="EC16" s="633"/>
    </row>
    <row r="17" spans="2:133" ht="11.25" customHeight="1" x14ac:dyDescent="0.15">
      <c r="B17" s="620" t="s">
        <v>253</v>
      </c>
      <c r="C17" s="621"/>
      <c r="D17" s="621"/>
      <c r="E17" s="621"/>
      <c r="F17" s="621"/>
      <c r="G17" s="621"/>
      <c r="H17" s="621"/>
      <c r="I17" s="621"/>
      <c r="J17" s="621"/>
      <c r="K17" s="621"/>
      <c r="L17" s="621"/>
      <c r="M17" s="621"/>
      <c r="N17" s="621"/>
      <c r="O17" s="621"/>
      <c r="P17" s="621"/>
      <c r="Q17" s="622"/>
      <c r="R17" s="623">
        <v>39429</v>
      </c>
      <c r="S17" s="624"/>
      <c r="T17" s="624"/>
      <c r="U17" s="624"/>
      <c r="V17" s="624"/>
      <c r="W17" s="624"/>
      <c r="X17" s="624"/>
      <c r="Y17" s="625"/>
      <c r="Z17" s="626">
        <v>0.3</v>
      </c>
      <c r="AA17" s="626"/>
      <c r="AB17" s="626"/>
      <c r="AC17" s="626"/>
      <c r="AD17" s="627">
        <v>39429</v>
      </c>
      <c r="AE17" s="627"/>
      <c r="AF17" s="627"/>
      <c r="AG17" s="627"/>
      <c r="AH17" s="627"/>
      <c r="AI17" s="627"/>
      <c r="AJ17" s="627"/>
      <c r="AK17" s="627"/>
      <c r="AL17" s="628">
        <v>0.6</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1357647</v>
      </c>
      <c r="CS17" s="624"/>
      <c r="CT17" s="624"/>
      <c r="CU17" s="624"/>
      <c r="CV17" s="624"/>
      <c r="CW17" s="624"/>
      <c r="CX17" s="624"/>
      <c r="CY17" s="625"/>
      <c r="CZ17" s="626">
        <v>12</v>
      </c>
      <c r="DA17" s="626"/>
      <c r="DB17" s="626"/>
      <c r="DC17" s="626"/>
      <c r="DD17" s="632" t="s">
        <v>122</v>
      </c>
      <c r="DE17" s="624"/>
      <c r="DF17" s="624"/>
      <c r="DG17" s="624"/>
      <c r="DH17" s="624"/>
      <c r="DI17" s="624"/>
      <c r="DJ17" s="624"/>
      <c r="DK17" s="624"/>
      <c r="DL17" s="624"/>
      <c r="DM17" s="624"/>
      <c r="DN17" s="624"/>
      <c r="DO17" s="624"/>
      <c r="DP17" s="625"/>
      <c r="DQ17" s="632">
        <v>1333905</v>
      </c>
      <c r="DR17" s="624"/>
      <c r="DS17" s="624"/>
      <c r="DT17" s="624"/>
      <c r="DU17" s="624"/>
      <c r="DV17" s="624"/>
      <c r="DW17" s="624"/>
      <c r="DX17" s="624"/>
      <c r="DY17" s="624"/>
      <c r="DZ17" s="624"/>
      <c r="EA17" s="624"/>
      <c r="EB17" s="624"/>
      <c r="EC17" s="633"/>
    </row>
    <row r="18" spans="2:133" ht="11.25" customHeight="1" x14ac:dyDescent="0.15">
      <c r="B18" s="620" t="s">
        <v>256</v>
      </c>
      <c r="C18" s="621"/>
      <c r="D18" s="621"/>
      <c r="E18" s="621"/>
      <c r="F18" s="621"/>
      <c r="G18" s="621"/>
      <c r="H18" s="621"/>
      <c r="I18" s="621"/>
      <c r="J18" s="621"/>
      <c r="K18" s="621"/>
      <c r="L18" s="621"/>
      <c r="M18" s="621"/>
      <c r="N18" s="621"/>
      <c r="O18" s="621"/>
      <c r="P18" s="621"/>
      <c r="Q18" s="622"/>
      <c r="R18" s="623">
        <v>2509</v>
      </c>
      <c r="S18" s="624"/>
      <c r="T18" s="624"/>
      <c r="U18" s="624"/>
      <c r="V18" s="624"/>
      <c r="W18" s="624"/>
      <c r="X18" s="624"/>
      <c r="Y18" s="625"/>
      <c r="Z18" s="626">
        <v>0</v>
      </c>
      <c r="AA18" s="626"/>
      <c r="AB18" s="626"/>
      <c r="AC18" s="626"/>
      <c r="AD18" s="627">
        <v>2509</v>
      </c>
      <c r="AE18" s="627"/>
      <c r="AF18" s="627"/>
      <c r="AG18" s="627"/>
      <c r="AH18" s="627"/>
      <c r="AI18" s="627"/>
      <c r="AJ18" s="627"/>
      <c r="AK18" s="627"/>
      <c r="AL18" s="628">
        <v>0</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15">
      <c r="B19" s="620" t="s">
        <v>259</v>
      </c>
      <c r="C19" s="621"/>
      <c r="D19" s="621"/>
      <c r="E19" s="621"/>
      <c r="F19" s="621"/>
      <c r="G19" s="621"/>
      <c r="H19" s="621"/>
      <c r="I19" s="621"/>
      <c r="J19" s="621"/>
      <c r="K19" s="621"/>
      <c r="L19" s="621"/>
      <c r="M19" s="621"/>
      <c r="N19" s="621"/>
      <c r="O19" s="621"/>
      <c r="P19" s="621"/>
      <c r="Q19" s="622"/>
      <c r="R19" s="623">
        <v>36251</v>
      </c>
      <c r="S19" s="624"/>
      <c r="T19" s="624"/>
      <c r="U19" s="624"/>
      <c r="V19" s="624"/>
      <c r="W19" s="624"/>
      <c r="X19" s="624"/>
      <c r="Y19" s="625"/>
      <c r="Z19" s="626">
        <v>0.3</v>
      </c>
      <c r="AA19" s="626"/>
      <c r="AB19" s="626"/>
      <c r="AC19" s="626"/>
      <c r="AD19" s="627">
        <v>36251</v>
      </c>
      <c r="AE19" s="627"/>
      <c r="AF19" s="627"/>
      <c r="AG19" s="627"/>
      <c r="AH19" s="627"/>
      <c r="AI19" s="627"/>
      <c r="AJ19" s="627"/>
      <c r="AK19" s="627"/>
      <c r="AL19" s="628">
        <v>0.6</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167</v>
      </c>
      <c r="BH19" s="624"/>
      <c r="BI19" s="624"/>
      <c r="BJ19" s="624"/>
      <c r="BK19" s="624"/>
      <c r="BL19" s="624"/>
      <c r="BM19" s="624"/>
      <c r="BN19" s="625"/>
      <c r="BO19" s="626">
        <v>0</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262</v>
      </c>
      <c r="C20" s="637"/>
      <c r="D20" s="637"/>
      <c r="E20" s="637"/>
      <c r="F20" s="637"/>
      <c r="G20" s="637"/>
      <c r="H20" s="637"/>
      <c r="I20" s="637"/>
      <c r="J20" s="637"/>
      <c r="K20" s="637"/>
      <c r="L20" s="637"/>
      <c r="M20" s="637"/>
      <c r="N20" s="637"/>
      <c r="O20" s="637"/>
      <c r="P20" s="637"/>
      <c r="Q20" s="638"/>
      <c r="R20" s="623">
        <v>669</v>
      </c>
      <c r="S20" s="624"/>
      <c r="T20" s="624"/>
      <c r="U20" s="624"/>
      <c r="V20" s="624"/>
      <c r="W20" s="624"/>
      <c r="X20" s="624"/>
      <c r="Y20" s="625"/>
      <c r="Z20" s="626">
        <v>0</v>
      </c>
      <c r="AA20" s="626"/>
      <c r="AB20" s="626"/>
      <c r="AC20" s="626"/>
      <c r="AD20" s="627">
        <v>669</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167</v>
      </c>
      <c r="BH20" s="624"/>
      <c r="BI20" s="624"/>
      <c r="BJ20" s="624"/>
      <c r="BK20" s="624"/>
      <c r="BL20" s="624"/>
      <c r="BM20" s="624"/>
      <c r="BN20" s="625"/>
      <c r="BO20" s="626">
        <v>0</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11285658</v>
      </c>
      <c r="CS20" s="624"/>
      <c r="CT20" s="624"/>
      <c r="CU20" s="624"/>
      <c r="CV20" s="624"/>
      <c r="CW20" s="624"/>
      <c r="CX20" s="624"/>
      <c r="CY20" s="625"/>
      <c r="CZ20" s="626">
        <v>100</v>
      </c>
      <c r="DA20" s="626"/>
      <c r="DB20" s="626"/>
      <c r="DC20" s="626"/>
      <c r="DD20" s="632">
        <v>2221667</v>
      </c>
      <c r="DE20" s="624"/>
      <c r="DF20" s="624"/>
      <c r="DG20" s="624"/>
      <c r="DH20" s="624"/>
      <c r="DI20" s="624"/>
      <c r="DJ20" s="624"/>
      <c r="DK20" s="624"/>
      <c r="DL20" s="624"/>
      <c r="DM20" s="624"/>
      <c r="DN20" s="624"/>
      <c r="DO20" s="624"/>
      <c r="DP20" s="625"/>
      <c r="DQ20" s="632">
        <v>7817321</v>
      </c>
      <c r="DR20" s="624"/>
      <c r="DS20" s="624"/>
      <c r="DT20" s="624"/>
      <c r="DU20" s="624"/>
      <c r="DV20" s="624"/>
      <c r="DW20" s="624"/>
      <c r="DX20" s="624"/>
      <c r="DY20" s="624"/>
      <c r="DZ20" s="624"/>
      <c r="EA20" s="624"/>
      <c r="EB20" s="624"/>
      <c r="EC20" s="633"/>
    </row>
    <row r="21" spans="2:133" ht="11.25" customHeight="1" x14ac:dyDescent="0.15">
      <c r="B21" s="620" t="s">
        <v>265</v>
      </c>
      <c r="C21" s="621"/>
      <c r="D21" s="621"/>
      <c r="E21" s="621"/>
      <c r="F21" s="621"/>
      <c r="G21" s="621"/>
      <c r="H21" s="621"/>
      <c r="I21" s="621"/>
      <c r="J21" s="621"/>
      <c r="K21" s="621"/>
      <c r="L21" s="621"/>
      <c r="M21" s="621"/>
      <c r="N21" s="621"/>
      <c r="O21" s="621"/>
      <c r="P21" s="621"/>
      <c r="Q21" s="622"/>
      <c r="R21" s="623">
        <v>5377381</v>
      </c>
      <c r="S21" s="624"/>
      <c r="T21" s="624"/>
      <c r="U21" s="624"/>
      <c r="V21" s="624"/>
      <c r="W21" s="624"/>
      <c r="X21" s="624"/>
      <c r="Y21" s="625"/>
      <c r="Z21" s="626">
        <v>46.8</v>
      </c>
      <c r="AA21" s="626"/>
      <c r="AB21" s="626"/>
      <c r="AC21" s="626"/>
      <c r="AD21" s="627">
        <v>4765660</v>
      </c>
      <c r="AE21" s="627"/>
      <c r="AF21" s="627"/>
      <c r="AG21" s="627"/>
      <c r="AH21" s="627"/>
      <c r="AI21" s="627"/>
      <c r="AJ21" s="627"/>
      <c r="AK21" s="627"/>
      <c r="AL21" s="628">
        <v>75.400000000000006</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167</v>
      </c>
      <c r="BH21" s="624"/>
      <c r="BI21" s="624"/>
      <c r="BJ21" s="624"/>
      <c r="BK21" s="624"/>
      <c r="BL21" s="624"/>
      <c r="BM21" s="624"/>
      <c r="BN21" s="625"/>
      <c r="BO21" s="626">
        <v>0</v>
      </c>
      <c r="BP21" s="626"/>
      <c r="BQ21" s="626"/>
      <c r="BR21" s="626"/>
      <c r="BS21" s="627" t="s">
        <v>122</v>
      </c>
      <c r="BT21" s="627"/>
      <c r="BU21" s="627"/>
      <c r="BV21" s="627"/>
      <c r="BW21" s="627"/>
      <c r="BX21" s="627"/>
      <c r="BY21" s="627"/>
      <c r="BZ21" s="627"/>
      <c r="CA21" s="627"/>
      <c r="CB21" s="631"/>
      <c r="CD21" s="646"/>
      <c r="CE21" s="647"/>
      <c r="CF21" s="647"/>
      <c r="CG21" s="647"/>
      <c r="CH21" s="647"/>
      <c r="CI21" s="647"/>
      <c r="CJ21" s="647"/>
      <c r="CK21" s="647"/>
      <c r="CL21" s="647"/>
      <c r="CM21" s="647"/>
      <c r="CN21" s="647"/>
      <c r="CO21" s="647"/>
      <c r="CP21" s="647"/>
      <c r="CQ21" s="648"/>
      <c r="CR21" s="649"/>
      <c r="CS21" s="642"/>
      <c r="CT21" s="642"/>
      <c r="CU21" s="642"/>
      <c r="CV21" s="642"/>
      <c r="CW21" s="642"/>
      <c r="CX21" s="642"/>
      <c r="CY21" s="650"/>
      <c r="CZ21" s="651"/>
      <c r="DA21" s="651"/>
      <c r="DB21" s="651"/>
      <c r="DC21" s="651"/>
      <c r="DD21" s="641"/>
      <c r="DE21" s="642"/>
      <c r="DF21" s="642"/>
      <c r="DG21" s="642"/>
      <c r="DH21" s="642"/>
      <c r="DI21" s="642"/>
      <c r="DJ21" s="642"/>
      <c r="DK21" s="642"/>
      <c r="DL21" s="642"/>
      <c r="DM21" s="642"/>
      <c r="DN21" s="642"/>
      <c r="DO21" s="642"/>
      <c r="DP21" s="650"/>
      <c r="DQ21" s="641"/>
      <c r="DR21" s="642"/>
      <c r="DS21" s="642"/>
      <c r="DT21" s="642"/>
      <c r="DU21" s="642"/>
      <c r="DV21" s="642"/>
      <c r="DW21" s="642"/>
      <c r="DX21" s="642"/>
      <c r="DY21" s="642"/>
      <c r="DZ21" s="642"/>
      <c r="EA21" s="642"/>
      <c r="EB21" s="642"/>
      <c r="EC21" s="643"/>
    </row>
    <row r="22" spans="2:133" ht="11.25" customHeight="1" x14ac:dyDescent="0.15">
      <c r="B22" s="620" t="s">
        <v>267</v>
      </c>
      <c r="C22" s="621"/>
      <c r="D22" s="621"/>
      <c r="E22" s="621"/>
      <c r="F22" s="621"/>
      <c r="G22" s="621"/>
      <c r="H22" s="621"/>
      <c r="I22" s="621"/>
      <c r="J22" s="621"/>
      <c r="K22" s="621"/>
      <c r="L22" s="621"/>
      <c r="M22" s="621"/>
      <c r="N22" s="621"/>
      <c r="O22" s="621"/>
      <c r="P22" s="621"/>
      <c r="Q22" s="622"/>
      <c r="R22" s="623">
        <v>4765660</v>
      </c>
      <c r="S22" s="624"/>
      <c r="T22" s="624"/>
      <c r="U22" s="624"/>
      <c r="V22" s="624"/>
      <c r="W22" s="624"/>
      <c r="X22" s="624"/>
      <c r="Y22" s="625"/>
      <c r="Z22" s="626">
        <v>41.4</v>
      </c>
      <c r="AA22" s="626"/>
      <c r="AB22" s="626"/>
      <c r="AC22" s="626"/>
      <c r="AD22" s="627">
        <v>4765660</v>
      </c>
      <c r="AE22" s="627"/>
      <c r="AF22" s="627"/>
      <c r="AG22" s="627"/>
      <c r="AH22" s="627"/>
      <c r="AI22" s="627"/>
      <c r="AJ22" s="627"/>
      <c r="AK22" s="627"/>
      <c r="AL22" s="628">
        <v>75.400000000000006</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270</v>
      </c>
      <c r="C23" s="621"/>
      <c r="D23" s="621"/>
      <c r="E23" s="621"/>
      <c r="F23" s="621"/>
      <c r="G23" s="621"/>
      <c r="H23" s="621"/>
      <c r="I23" s="621"/>
      <c r="J23" s="621"/>
      <c r="K23" s="621"/>
      <c r="L23" s="621"/>
      <c r="M23" s="621"/>
      <c r="N23" s="621"/>
      <c r="O23" s="621"/>
      <c r="P23" s="621"/>
      <c r="Q23" s="622"/>
      <c r="R23" s="623">
        <v>611721</v>
      </c>
      <c r="S23" s="624"/>
      <c r="T23" s="624"/>
      <c r="U23" s="624"/>
      <c r="V23" s="624"/>
      <c r="W23" s="624"/>
      <c r="X23" s="624"/>
      <c r="Y23" s="625"/>
      <c r="Z23" s="626">
        <v>5.3</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2" t="s">
        <v>275</v>
      </c>
      <c r="DM23" s="653"/>
      <c r="DN23" s="653"/>
      <c r="DO23" s="653"/>
      <c r="DP23" s="653"/>
      <c r="DQ23" s="653"/>
      <c r="DR23" s="653"/>
      <c r="DS23" s="653"/>
      <c r="DT23" s="653"/>
      <c r="DU23" s="653"/>
      <c r="DV23" s="654"/>
      <c r="DW23" s="605" t="s">
        <v>276</v>
      </c>
      <c r="DX23" s="606"/>
      <c r="DY23" s="606"/>
      <c r="DZ23" s="606"/>
      <c r="EA23" s="606"/>
      <c r="EB23" s="606"/>
      <c r="EC23" s="607"/>
    </row>
    <row r="24" spans="2:133" ht="11.25" customHeight="1" x14ac:dyDescent="0.15">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3734846</v>
      </c>
      <c r="CS24" s="613"/>
      <c r="CT24" s="613"/>
      <c r="CU24" s="613"/>
      <c r="CV24" s="613"/>
      <c r="CW24" s="613"/>
      <c r="CX24" s="613"/>
      <c r="CY24" s="614"/>
      <c r="CZ24" s="617">
        <v>33.1</v>
      </c>
      <c r="DA24" s="618"/>
      <c r="DB24" s="618"/>
      <c r="DC24" s="634"/>
      <c r="DD24" s="655">
        <v>3187726</v>
      </c>
      <c r="DE24" s="613"/>
      <c r="DF24" s="613"/>
      <c r="DG24" s="613"/>
      <c r="DH24" s="613"/>
      <c r="DI24" s="613"/>
      <c r="DJ24" s="613"/>
      <c r="DK24" s="614"/>
      <c r="DL24" s="655">
        <v>2948528</v>
      </c>
      <c r="DM24" s="613"/>
      <c r="DN24" s="613"/>
      <c r="DO24" s="613"/>
      <c r="DP24" s="613"/>
      <c r="DQ24" s="613"/>
      <c r="DR24" s="613"/>
      <c r="DS24" s="613"/>
      <c r="DT24" s="613"/>
      <c r="DU24" s="613"/>
      <c r="DV24" s="614"/>
      <c r="DW24" s="617">
        <v>46.5</v>
      </c>
      <c r="DX24" s="618"/>
      <c r="DY24" s="618"/>
      <c r="DZ24" s="618"/>
      <c r="EA24" s="618"/>
      <c r="EB24" s="618"/>
      <c r="EC24" s="619"/>
    </row>
    <row r="25" spans="2:133" ht="11.25" customHeight="1" x14ac:dyDescent="0.15">
      <c r="B25" s="620" t="s">
        <v>280</v>
      </c>
      <c r="C25" s="621"/>
      <c r="D25" s="621"/>
      <c r="E25" s="621"/>
      <c r="F25" s="621"/>
      <c r="G25" s="621"/>
      <c r="H25" s="621"/>
      <c r="I25" s="621"/>
      <c r="J25" s="621"/>
      <c r="K25" s="621"/>
      <c r="L25" s="621"/>
      <c r="M25" s="621"/>
      <c r="N25" s="621"/>
      <c r="O25" s="621"/>
      <c r="P25" s="621"/>
      <c r="Q25" s="622"/>
      <c r="R25" s="623">
        <v>6886033</v>
      </c>
      <c r="S25" s="624"/>
      <c r="T25" s="624"/>
      <c r="U25" s="624"/>
      <c r="V25" s="624"/>
      <c r="W25" s="624"/>
      <c r="X25" s="624"/>
      <c r="Y25" s="625"/>
      <c r="Z25" s="626">
        <v>59.9</v>
      </c>
      <c r="AA25" s="626"/>
      <c r="AB25" s="626"/>
      <c r="AC25" s="626"/>
      <c r="AD25" s="627">
        <v>6274312</v>
      </c>
      <c r="AE25" s="627"/>
      <c r="AF25" s="627"/>
      <c r="AG25" s="627"/>
      <c r="AH25" s="627"/>
      <c r="AI25" s="627"/>
      <c r="AJ25" s="627"/>
      <c r="AK25" s="627"/>
      <c r="AL25" s="628">
        <v>99.2</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1558509</v>
      </c>
      <c r="CS25" s="644"/>
      <c r="CT25" s="644"/>
      <c r="CU25" s="644"/>
      <c r="CV25" s="644"/>
      <c r="CW25" s="644"/>
      <c r="CX25" s="644"/>
      <c r="CY25" s="645"/>
      <c r="CZ25" s="628">
        <v>13.8</v>
      </c>
      <c r="DA25" s="656"/>
      <c r="DB25" s="656"/>
      <c r="DC25" s="658"/>
      <c r="DD25" s="632">
        <v>1511677</v>
      </c>
      <c r="DE25" s="644"/>
      <c r="DF25" s="644"/>
      <c r="DG25" s="644"/>
      <c r="DH25" s="644"/>
      <c r="DI25" s="644"/>
      <c r="DJ25" s="644"/>
      <c r="DK25" s="645"/>
      <c r="DL25" s="632">
        <v>1433680</v>
      </c>
      <c r="DM25" s="644"/>
      <c r="DN25" s="644"/>
      <c r="DO25" s="644"/>
      <c r="DP25" s="644"/>
      <c r="DQ25" s="644"/>
      <c r="DR25" s="644"/>
      <c r="DS25" s="644"/>
      <c r="DT25" s="644"/>
      <c r="DU25" s="644"/>
      <c r="DV25" s="645"/>
      <c r="DW25" s="628">
        <v>22.6</v>
      </c>
      <c r="DX25" s="656"/>
      <c r="DY25" s="656"/>
      <c r="DZ25" s="656"/>
      <c r="EA25" s="656"/>
      <c r="EB25" s="656"/>
      <c r="EC25" s="657"/>
    </row>
    <row r="26" spans="2:133" ht="11.25" customHeight="1" x14ac:dyDescent="0.15">
      <c r="B26" s="620" t="s">
        <v>283</v>
      </c>
      <c r="C26" s="621"/>
      <c r="D26" s="621"/>
      <c r="E26" s="621"/>
      <c r="F26" s="621"/>
      <c r="G26" s="621"/>
      <c r="H26" s="621"/>
      <c r="I26" s="621"/>
      <c r="J26" s="621"/>
      <c r="K26" s="621"/>
      <c r="L26" s="621"/>
      <c r="M26" s="621"/>
      <c r="N26" s="621"/>
      <c r="O26" s="621"/>
      <c r="P26" s="621"/>
      <c r="Q26" s="622"/>
      <c r="R26" s="623">
        <v>608</v>
      </c>
      <c r="S26" s="624"/>
      <c r="T26" s="624"/>
      <c r="U26" s="624"/>
      <c r="V26" s="624"/>
      <c r="W26" s="624"/>
      <c r="X26" s="624"/>
      <c r="Y26" s="625"/>
      <c r="Z26" s="626">
        <v>0</v>
      </c>
      <c r="AA26" s="626"/>
      <c r="AB26" s="626"/>
      <c r="AC26" s="626"/>
      <c r="AD26" s="627">
        <v>608</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1015108</v>
      </c>
      <c r="CS26" s="624"/>
      <c r="CT26" s="624"/>
      <c r="CU26" s="624"/>
      <c r="CV26" s="624"/>
      <c r="CW26" s="624"/>
      <c r="CX26" s="624"/>
      <c r="CY26" s="625"/>
      <c r="CZ26" s="628">
        <v>9</v>
      </c>
      <c r="DA26" s="656"/>
      <c r="DB26" s="656"/>
      <c r="DC26" s="658"/>
      <c r="DD26" s="632">
        <v>984722</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6"/>
      <c r="DY26" s="656"/>
      <c r="DZ26" s="656"/>
      <c r="EA26" s="656"/>
      <c r="EB26" s="656"/>
      <c r="EC26" s="657"/>
    </row>
    <row r="27" spans="2:133" ht="11.25" customHeight="1" x14ac:dyDescent="0.15">
      <c r="B27" s="620" t="s">
        <v>286</v>
      </c>
      <c r="C27" s="621"/>
      <c r="D27" s="621"/>
      <c r="E27" s="621"/>
      <c r="F27" s="621"/>
      <c r="G27" s="621"/>
      <c r="H27" s="621"/>
      <c r="I27" s="621"/>
      <c r="J27" s="621"/>
      <c r="K27" s="621"/>
      <c r="L27" s="621"/>
      <c r="M27" s="621"/>
      <c r="N27" s="621"/>
      <c r="O27" s="621"/>
      <c r="P27" s="621"/>
      <c r="Q27" s="622"/>
      <c r="R27" s="623">
        <v>7221</v>
      </c>
      <c r="S27" s="624"/>
      <c r="T27" s="624"/>
      <c r="U27" s="624"/>
      <c r="V27" s="624"/>
      <c r="W27" s="624"/>
      <c r="X27" s="624"/>
      <c r="Y27" s="625"/>
      <c r="Z27" s="626">
        <v>0.1</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1022385</v>
      </c>
      <c r="BH27" s="624"/>
      <c r="BI27" s="624"/>
      <c r="BJ27" s="624"/>
      <c r="BK27" s="624"/>
      <c r="BL27" s="624"/>
      <c r="BM27" s="624"/>
      <c r="BN27" s="625"/>
      <c r="BO27" s="626">
        <v>100</v>
      </c>
      <c r="BP27" s="626"/>
      <c r="BQ27" s="626"/>
      <c r="BR27" s="626"/>
      <c r="BS27" s="627" t="s">
        <v>122</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818690</v>
      </c>
      <c r="CS27" s="644"/>
      <c r="CT27" s="644"/>
      <c r="CU27" s="644"/>
      <c r="CV27" s="644"/>
      <c r="CW27" s="644"/>
      <c r="CX27" s="644"/>
      <c r="CY27" s="645"/>
      <c r="CZ27" s="628">
        <v>7.3</v>
      </c>
      <c r="DA27" s="656"/>
      <c r="DB27" s="656"/>
      <c r="DC27" s="658"/>
      <c r="DD27" s="632">
        <v>342144</v>
      </c>
      <c r="DE27" s="644"/>
      <c r="DF27" s="644"/>
      <c r="DG27" s="644"/>
      <c r="DH27" s="644"/>
      <c r="DI27" s="644"/>
      <c r="DJ27" s="644"/>
      <c r="DK27" s="645"/>
      <c r="DL27" s="632">
        <v>180943</v>
      </c>
      <c r="DM27" s="644"/>
      <c r="DN27" s="644"/>
      <c r="DO27" s="644"/>
      <c r="DP27" s="644"/>
      <c r="DQ27" s="644"/>
      <c r="DR27" s="644"/>
      <c r="DS27" s="644"/>
      <c r="DT27" s="644"/>
      <c r="DU27" s="644"/>
      <c r="DV27" s="645"/>
      <c r="DW27" s="628">
        <v>2.9</v>
      </c>
      <c r="DX27" s="656"/>
      <c r="DY27" s="656"/>
      <c r="DZ27" s="656"/>
      <c r="EA27" s="656"/>
      <c r="EB27" s="656"/>
      <c r="EC27" s="657"/>
    </row>
    <row r="28" spans="2:133" ht="11.25" customHeight="1" x14ac:dyDescent="0.15">
      <c r="B28" s="620" t="s">
        <v>289</v>
      </c>
      <c r="C28" s="621"/>
      <c r="D28" s="621"/>
      <c r="E28" s="621"/>
      <c r="F28" s="621"/>
      <c r="G28" s="621"/>
      <c r="H28" s="621"/>
      <c r="I28" s="621"/>
      <c r="J28" s="621"/>
      <c r="K28" s="621"/>
      <c r="L28" s="621"/>
      <c r="M28" s="621"/>
      <c r="N28" s="621"/>
      <c r="O28" s="621"/>
      <c r="P28" s="621"/>
      <c r="Q28" s="622"/>
      <c r="R28" s="623">
        <v>51685</v>
      </c>
      <c r="S28" s="624"/>
      <c r="T28" s="624"/>
      <c r="U28" s="624"/>
      <c r="V28" s="624"/>
      <c r="W28" s="624"/>
      <c r="X28" s="624"/>
      <c r="Y28" s="625"/>
      <c r="Z28" s="626">
        <v>0.4</v>
      </c>
      <c r="AA28" s="626"/>
      <c r="AB28" s="626"/>
      <c r="AC28" s="626"/>
      <c r="AD28" s="627">
        <v>7479</v>
      </c>
      <c r="AE28" s="627"/>
      <c r="AF28" s="627"/>
      <c r="AG28" s="627"/>
      <c r="AH28" s="627"/>
      <c r="AI28" s="627"/>
      <c r="AJ28" s="627"/>
      <c r="AK28" s="627"/>
      <c r="AL28" s="628">
        <v>0.1</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1357647</v>
      </c>
      <c r="CS28" s="624"/>
      <c r="CT28" s="624"/>
      <c r="CU28" s="624"/>
      <c r="CV28" s="624"/>
      <c r="CW28" s="624"/>
      <c r="CX28" s="624"/>
      <c r="CY28" s="625"/>
      <c r="CZ28" s="628">
        <v>12</v>
      </c>
      <c r="DA28" s="656"/>
      <c r="DB28" s="656"/>
      <c r="DC28" s="658"/>
      <c r="DD28" s="632">
        <v>1333905</v>
      </c>
      <c r="DE28" s="624"/>
      <c r="DF28" s="624"/>
      <c r="DG28" s="624"/>
      <c r="DH28" s="624"/>
      <c r="DI28" s="624"/>
      <c r="DJ28" s="624"/>
      <c r="DK28" s="625"/>
      <c r="DL28" s="632">
        <v>1333905</v>
      </c>
      <c r="DM28" s="624"/>
      <c r="DN28" s="624"/>
      <c r="DO28" s="624"/>
      <c r="DP28" s="624"/>
      <c r="DQ28" s="624"/>
      <c r="DR28" s="624"/>
      <c r="DS28" s="624"/>
      <c r="DT28" s="624"/>
      <c r="DU28" s="624"/>
      <c r="DV28" s="625"/>
      <c r="DW28" s="628">
        <v>21.1</v>
      </c>
      <c r="DX28" s="656"/>
      <c r="DY28" s="656"/>
      <c r="DZ28" s="656"/>
      <c r="EA28" s="656"/>
      <c r="EB28" s="656"/>
      <c r="EC28" s="657"/>
    </row>
    <row r="29" spans="2:133" ht="11.25" customHeight="1" x14ac:dyDescent="0.15">
      <c r="B29" s="620" t="s">
        <v>291</v>
      </c>
      <c r="C29" s="621"/>
      <c r="D29" s="621"/>
      <c r="E29" s="621"/>
      <c r="F29" s="621"/>
      <c r="G29" s="621"/>
      <c r="H29" s="621"/>
      <c r="I29" s="621"/>
      <c r="J29" s="621"/>
      <c r="K29" s="621"/>
      <c r="L29" s="621"/>
      <c r="M29" s="621"/>
      <c r="N29" s="621"/>
      <c r="O29" s="621"/>
      <c r="P29" s="621"/>
      <c r="Q29" s="622"/>
      <c r="R29" s="623">
        <v>9151</v>
      </c>
      <c r="S29" s="624"/>
      <c r="T29" s="624"/>
      <c r="U29" s="624"/>
      <c r="V29" s="624"/>
      <c r="W29" s="624"/>
      <c r="X29" s="624"/>
      <c r="Y29" s="625"/>
      <c r="Z29" s="626">
        <v>0.1</v>
      </c>
      <c r="AA29" s="626"/>
      <c r="AB29" s="626"/>
      <c r="AC29" s="626"/>
      <c r="AD29" s="627" t="s">
        <v>122</v>
      </c>
      <c r="AE29" s="627"/>
      <c r="AF29" s="627"/>
      <c r="AG29" s="627"/>
      <c r="AH29" s="627"/>
      <c r="AI29" s="627"/>
      <c r="AJ29" s="627"/>
      <c r="AK29" s="627"/>
      <c r="AL29" s="628" t="s">
        <v>122</v>
      </c>
      <c r="AM29" s="629"/>
      <c r="AN29" s="629"/>
      <c r="AO29" s="630"/>
      <c r="AP29" s="646"/>
      <c r="AQ29" s="647"/>
      <c r="AR29" s="647"/>
      <c r="AS29" s="647"/>
      <c r="AT29" s="647"/>
      <c r="AU29" s="647"/>
      <c r="AV29" s="647"/>
      <c r="AW29" s="647"/>
      <c r="AX29" s="647"/>
      <c r="AY29" s="647"/>
      <c r="AZ29" s="647"/>
      <c r="BA29" s="647"/>
      <c r="BB29" s="647"/>
      <c r="BC29" s="647"/>
      <c r="BD29" s="647"/>
      <c r="BE29" s="647"/>
      <c r="BF29" s="648"/>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1357647</v>
      </c>
      <c r="CS29" s="644"/>
      <c r="CT29" s="644"/>
      <c r="CU29" s="644"/>
      <c r="CV29" s="644"/>
      <c r="CW29" s="644"/>
      <c r="CX29" s="644"/>
      <c r="CY29" s="645"/>
      <c r="CZ29" s="628">
        <v>12</v>
      </c>
      <c r="DA29" s="656"/>
      <c r="DB29" s="656"/>
      <c r="DC29" s="658"/>
      <c r="DD29" s="632">
        <v>1333905</v>
      </c>
      <c r="DE29" s="644"/>
      <c r="DF29" s="644"/>
      <c r="DG29" s="644"/>
      <c r="DH29" s="644"/>
      <c r="DI29" s="644"/>
      <c r="DJ29" s="644"/>
      <c r="DK29" s="645"/>
      <c r="DL29" s="632">
        <v>1333905</v>
      </c>
      <c r="DM29" s="644"/>
      <c r="DN29" s="644"/>
      <c r="DO29" s="644"/>
      <c r="DP29" s="644"/>
      <c r="DQ29" s="644"/>
      <c r="DR29" s="644"/>
      <c r="DS29" s="644"/>
      <c r="DT29" s="644"/>
      <c r="DU29" s="644"/>
      <c r="DV29" s="645"/>
      <c r="DW29" s="628">
        <v>21.1</v>
      </c>
      <c r="DX29" s="656"/>
      <c r="DY29" s="656"/>
      <c r="DZ29" s="656"/>
      <c r="EA29" s="656"/>
      <c r="EB29" s="656"/>
      <c r="EC29" s="657"/>
    </row>
    <row r="30" spans="2:133" ht="11.25" customHeight="1" x14ac:dyDescent="0.15">
      <c r="B30" s="620" t="s">
        <v>293</v>
      </c>
      <c r="C30" s="621"/>
      <c r="D30" s="621"/>
      <c r="E30" s="621"/>
      <c r="F30" s="621"/>
      <c r="G30" s="621"/>
      <c r="H30" s="621"/>
      <c r="I30" s="621"/>
      <c r="J30" s="621"/>
      <c r="K30" s="621"/>
      <c r="L30" s="621"/>
      <c r="M30" s="621"/>
      <c r="N30" s="621"/>
      <c r="O30" s="621"/>
      <c r="P30" s="621"/>
      <c r="Q30" s="622"/>
      <c r="R30" s="623">
        <v>828460</v>
      </c>
      <c r="S30" s="624"/>
      <c r="T30" s="624"/>
      <c r="U30" s="624"/>
      <c r="V30" s="624"/>
      <c r="W30" s="624"/>
      <c r="X30" s="624"/>
      <c r="Y30" s="625"/>
      <c r="Z30" s="626">
        <v>7.2</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1308732</v>
      </c>
      <c r="CS30" s="624"/>
      <c r="CT30" s="624"/>
      <c r="CU30" s="624"/>
      <c r="CV30" s="624"/>
      <c r="CW30" s="624"/>
      <c r="CX30" s="624"/>
      <c r="CY30" s="625"/>
      <c r="CZ30" s="628">
        <v>11.6</v>
      </c>
      <c r="DA30" s="656"/>
      <c r="DB30" s="656"/>
      <c r="DC30" s="658"/>
      <c r="DD30" s="632">
        <v>1285862</v>
      </c>
      <c r="DE30" s="624"/>
      <c r="DF30" s="624"/>
      <c r="DG30" s="624"/>
      <c r="DH30" s="624"/>
      <c r="DI30" s="624"/>
      <c r="DJ30" s="624"/>
      <c r="DK30" s="625"/>
      <c r="DL30" s="632">
        <v>1285862</v>
      </c>
      <c r="DM30" s="624"/>
      <c r="DN30" s="624"/>
      <c r="DO30" s="624"/>
      <c r="DP30" s="624"/>
      <c r="DQ30" s="624"/>
      <c r="DR30" s="624"/>
      <c r="DS30" s="624"/>
      <c r="DT30" s="624"/>
      <c r="DU30" s="624"/>
      <c r="DV30" s="625"/>
      <c r="DW30" s="628">
        <v>20.3</v>
      </c>
      <c r="DX30" s="656"/>
      <c r="DY30" s="656"/>
      <c r="DZ30" s="656"/>
      <c r="EA30" s="656"/>
      <c r="EB30" s="656"/>
      <c r="EC30" s="657"/>
    </row>
    <row r="31" spans="2:133" ht="11.25" customHeight="1" x14ac:dyDescent="0.15">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98.8</v>
      </c>
      <c r="BH31" s="667"/>
      <c r="BI31" s="667"/>
      <c r="BJ31" s="667"/>
      <c r="BK31" s="667"/>
      <c r="BL31" s="667"/>
      <c r="BM31" s="618">
        <v>96.6</v>
      </c>
      <c r="BN31" s="667"/>
      <c r="BO31" s="667"/>
      <c r="BP31" s="667"/>
      <c r="BQ31" s="668"/>
      <c r="BR31" s="670">
        <v>98.5</v>
      </c>
      <c r="BS31" s="667"/>
      <c r="BT31" s="667"/>
      <c r="BU31" s="667"/>
      <c r="BV31" s="667"/>
      <c r="BW31" s="667"/>
      <c r="BX31" s="618">
        <v>95.6</v>
      </c>
      <c r="BY31" s="667"/>
      <c r="BZ31" s="667"/>
      <c r="CA31" s="667"/>
      <c r="CB31" s="668"/>
      <c r="CD31" s="663"/>
      <c r="CE31" s="664"/>
      <c r="CF31" s="620" t="s">
        <v>300</v>
      </c>
      <c r="CG31" s="621"/>
      <c r="CH31" s="621"/>
      <c r="CI31" s="621"/>
      <c r="CJ31" s="621"/>
      <c r="CK31" s="621"/>
      <c r="CL31" s="621"/>
      <c r="CM31" s="621"/>
      <c r="CN31" s="621"/>
      <c r="CO31" s="621"/>
      <c r="CP31" s="621"/>
      <c r="CQ31" s="622"/>
      <c r="CR31" s="623">
        <v>48915</v>
      </c>
      <c r="CS31" s="644"/>
      <c r="CT31" s="644"/>
      <c r="CU31" s="644"/>
      <c r="CV31" s="644"/>
      <c r="CW31" s="644"/>
      <c r="CX31" s="644"/>
      <c r="CY31" s="645"/>
      <c r="CZ31" s="628">
        <v>0.4</v>
      </c>
      <c r="DA31" s="656"/>
      <c r="DB31" s="656"/>
      <c r="DC31" s="658"/>
      <c r="DD31" s="632">
        <v>48043</v>
      </c>
      <c r="DE31" s="644"/>
      <c r="DF31" s="644"/>
      <c r="DG31" s="644"/>
      <c r="DH31" s="644"/>
      <c r="DI31" s="644"/>
      <c r="DJ31" s="644"/>
      <c r="DK31" s="645"/>
      <c r="DL31" s="632">
        <v>48043</v>
      </c>
      <c r="DM31" s="644"/>
      <c r="DN31" s="644"/>
      <c r="DO31" s="644"/>
      <c r="DP31" s="644"/>
      <c r="DQ31" s="644"/>
      <c r="DR31" s="644"/>
      <c r="DS31" s="644"/>
      <c r="DT31" s="644"/>
      <c r="DU31" s="644"/>
      <c r="DV31" s="645"/>
      <c r="DW31" s="628">
        <v>0.8</v>
      </c>
      <c r="DX31" s="656"/>
      <c r="DY31" s="656"/>
      <c r="DZ31" s="656"/>
      <c r="EA31" s="656"/>
      <c r="EB31" s="656"/>
      <c r="EC31" s="657"/>
    </row>
    <row r="32" spans="2:133" ht="11.25" customHeight="1" x14ac:dyDescent="0.15">
      <c r="B32" s="620" t="s">
        <v>301</v>
      </c>
      <c r="C32" s="621"/>
      <c r="D32" s="621"/>
      <c r="E32" s="621"/>
      <c r="F32" s="621"/>
      <c r="G32" s="621"/>
      <c r="H32" s="621"/>
      <c r="I32" s="621"/>
      <c r="J32" s="621"/>
      <c r="K32" s="621"/>
      <c r="L32" s="621"/>
      <c r="M32" s="621"/>
      <c r="N32" s="621"/>
      <c r="O32" s="621"/>
      <c r="P32" s="621"/>
      <c r="Q32" s="622"/>
      <c r="R32" s="623">
        <v>425306</v>
      </c>
      <c r="S32" s="624"/>
      <c r="T32" s="624"/>
      <c r="U32" s="624"/>
      <c r="V32" s="624"/>
      <c r="W32" s="624"/>
      <c r="X32" s="624"/>
      <c r="Y32" s="625"/>
      <c r="Z32" s="626">
        <v>3.7</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98.7</v>
      </c>
      <c r="BH32" s="644"/>
      <c r="BI32" s="644"/>
      <c r="BJ32" s="644"/>
      <c r="BK32" s="644"/>
      <c r="BL32" s="644"/>
      <c r="BM32" s="629">
        <v>97.6</v>
      </c>
      <c r="BN32" s="644"/>
      <c r="BO32" s="644"/>
      <c r="BP32" s="644"/>
      <c r="BQ32" s="669"/>
      <c r="BR32" s="680">
        <v>98.8</v>
      </c>
      <c r="BS32" s="644"/>
      <c r="BT32" s="644"/>
      <c r="BU32" s="644"/>
      <c r="BV32" s="644"/>
      <c r="BW32" s="644"/>
      <c r="BX32" s="629">
        <v>96.7</v>
      </c>
      <c r="BY32" s="644"/>
      <c r="BZ32" s="644"/>
      <c r="CA32" s="644"/>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6"/>
      <c r="DB32" s="656"/>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6"/>
      <c r="DY32" s="656"/>
      <c r="DZ32" s="656"/>
      <c r="EA32" s="656"/>
      <c r="EB32" s="656"/>
      <c r="EC32" s="657"/>
    </row>
    <row r="33" spans="2:133" ht="11.25" customHeight="1" x14ac:dyDescent="0.15">
      <c r="B33" s="620" t="s">
        <v>305</v>
      </c>
      <c r="C33" s="621"/>
      <c r="D33" s="621"/>
      <c r="E33" s="621"/>
      <c r="F33" s="621"/>
      <c r="G33" s="621"/>
      <c r="H33" s="621"/>
      <c r="I33" s="621"/>
      <c r="J33" s="621"/>
      <c r="K33" s="621"/>
      <c r="L33" s="621"/>
      <c r="M33" s="621"/>
      <c r="N33" s="621"/>
      <c r="O33" s="621"/>
      <c r="P33" s="621"/>
      <c r="Q33" s="622"/>
      <c r="R33" s="623">
        <v>11937</v>
      </c>
      <c r="S33" s="624"/>
      <c r="T33" s="624"/>
      <c r="U33" s="624"/>
      <c r="V33" s="624"/>
      <c r="W33" s="624"/>
      <c r="X33" s="624"/>
      <c r="Y33" s="625"/>
      <c r="Z33" s="626">
        <v>0.1</v>
      </c>
      <c r="AA33" s="626"/>
      <c r="AB33" s="626"/>
      <c r="AC33" s="626"/>
      <c r="AD33" s="627">
        <v>8001</v>
      </c>
      <c r="AE33" s="627"/>
      <c r="AF33" s="627"/>
      <c r="AG33" s="627"/>
      <c r="AH33" s="627"/>
      <c r="AI33" s="627"/>
      <c r="AJ33" s="627"/>
      <c r="AK33" s="627"/>
      <c r="AL33" s="628">
        <v>0.1</v>
      </c>
      <c r="AM33" s="629"/>
      <c r="AN33" s="629"/>
      <c r="AO33" s="630"/>
      <c r="AP33" s="675"/>
      <c r="AQ33" s="676"/>
      <c r="AR33" s="676"/>
      <c r="AS33" s="676"/>
      <c r="AT33" s="679"/>
      <c r="AU33" s="207"/>
      <c r="AV33" s="207"/>
      <c r="AW33" s="207"/>
      <c r="AX33" s="646" t="s">
        <v>306</v>
      </c>
      <c r="AY33" s="647"/>
      <c r="AZ33" s="647"/>
      <c r="BA33" s="647"/>
      <c r="BB33" s="647"/>
      <c r="BC33" s="647"/>
      <c r="BD33" s="647"/>
      <c r="BE33" s="647"/>
      <c r="BF33" s="648"/>
      <c r="BG33" s="681">
        <v>98.7</v>
      </c>
      <c r="BH33" s="682"/>
      <c r="BI33" s="682"/>
      <c r="BJ33" s="682"/>
      <c r="BK33" s="682"/>
      <c r="BL33" s="682"/>
      <c r="BM33" s="683">
        <v>95.4</v>
      </c>
      <c r="BN33" s="682"/>
      <c r="BO33" s="682"/>
      <c r="BP33" s="682"/>
      <c r="BQ33" s="684"/>
      <c r="BR33" s="681">
        <v>98.1</v>
      </c>
      <c r="BS33" s="682"/>
      <c r="BT33" s="682"/>
      <c r="BU33" s="682"/>
      <c r="BV33" s="682"/>
      <c r="BW33" s="682"/>
      <c r="BX33" s="683">
        <v>94.2</v>
      </c>
      <c r="BY33" s="682"/>
      <c r="BZ33" s="682"/>
      <c r="CA33" s="682"/>
      <c r="CB33" s="684"/>
      <c r="CD33" s="620" t="s">
        <v>307</v>
      </c>
      <c r="CE33" s="621"/>
      <c r="CF33" s="621"/>
      <c r="CG33" s="621"/>
      <c r="CH33" s="621"/>
      <c r="CI33" s="621"/>
      <c r="CJ33" s="621"/>
      <c r="CK33" s="621"/>
      <c r="CL33" s="621"/>
      <c r="CM33" s="621"/>
      <c r="CN33" s="621"/>
      <c r="CO33" s="621"/>
      <c r="CP33" s="621"/>
      <c r="CQ33" s="622"/>
      <c r="CR33" s="623">
        <v>5212072</v>
      </c>
      <c r="CS33" s="644"/>
      <c r="CT33" s="644"/>
      <c r="CU33" s="644"/>
      <c r="CV33" s="644"/>
      <c r="CW33" s="644"/>
      <c r="CX33" s="644"/>
      <c r="CY33" s="645"/>
      <c r="CZ33" s="628">
        <v>46.2</v>
      </c>
      <c r="DA33" s="656"/>
      <c r="DB33" s="656"/>
      <c r="DC33" s="658"/>
      <c r="DD33" s="632">
        <v>4311621</v>
      </c>
      <c r="DE33" s="644"/>
      <c r="DF33" s="644"/>
      <c r="DG33" s="644"/>
      <c r="DH33" s="644"/>
      <c r="DI33" s="644"/>
      <c r="DJ33" s="644"/>
      <c r="DK33" s="645"/>
      <c r="DL33" s="632">
        <v>3362496</v>
      </c>
      <c r="DM33" s="644"/>
      <c r="DN33" s="644"/>
      <c r="DO33" s="644"/>
      <c r="DP33" s="644"/>
      <c r="DQ33" s="644"/>
      <c r="DR33" s="644"/>
      <c r="DS33" s="644"/>
      <c r="DT33" s="644"/>
      <c r="DU33" s="644"/>
      <c r="DV33" s="645"/>
      <c r="DW33" s="628">
        <v>53.1</v>
      </c>
      <c r="DX33" s="656"/>
      <c r="DY33" s="656"/>
      <c r="DZ33" s="656"/>
      <c r="EA33" s="656"/>
      <c r="EB33" s="656"/>
      <c r="EC33" s="657"/>
    </row>
    <row r="34" spans="2:133" ht="11.25" customHeight="1" x14ac:dyDescent="0.15">
      <c r="B34" s="620" t="s">
        <v>308</v>
      </c>
      <c r="C34" s="621"/>
      <c r="D34" s="621"/>
      <c r="E34" s="621"/>
      <c r="F34" s="621"/>
      <c r="G34" s="621"/>
      <c r="H34" s="621"/>
      <c r="I34" s="621"/>
      <c r="J34" s="621"/>
      <c r="K34" s="621"/>
      <c r="L34" s="621"/>
      <c r="M34" s="621"/>
      <c r="N34" s="621"/>
      <c r="O34" s="621"/>
      <c r="P34" s="621"/>
      <c r="Q34" s="622"/>
      <c r="R34" s="623">
        <v>178293</v>
      </c>
      <c r="S34" s="624"/>
      <c r="T34" s="624"/>
      <c r="U34" s="624"/>
      <c r="V34" s="624"/>
      <c r="W34" s="624"/>
      <c r="X34" s="624"/>
      <c r="Y34" s="625"/>
      <c r="Z34" s="626">
        <v>1.6</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1774472</v>
      </c>
      <c r="CS34" s="624"/>
      <c r="CT34" s="624"/>
      <c r="CU34" s="624"/>
      <c r="CV34" s="624"/>
      <c r="CW34" s="624"/>
      <c r="CX34" s="624"/>
      <c r="CY34" s="625"/>
      <c r="CZ34" s="628">
        <v>15.7</v>
      </c>
      <c r="DA34" s="656"/>
      <c r="DB34" s="656"/>
      <c r="DC34" s="658"/>
      <c r="DD34" s="632">
        <v>1341088</v>
      </c>
      <c r="DE34" s="624"/>
      <c r="DF34" s="624"/>
      <c r="DG34" s="624"/>
      <c r="DH34" s="624"/>
      <c r="DI34" s="624"/>
      <c r="DJ34" s="624"/>
      <c r="DK34" s="625"/>
      <c r="DL34" s="632">
        <v>1154014</v>
      </c>
      <c r="DM34" s="624"/>
      <c r="DN34" s="624"/>
      <c r="DO34" s="624"/>
      <c r="DP34" s="624"/>
      <c r="DQ34" s="624"/>
      <c r="DR34" s="624"/>
      <c r="DS34" s="624"/>
      <c r="DT34" s="624"/>
      <c r="DU34" s="624"/>
      <c r="DV34" s="625"/>
      <c r="DW34" s="628">
        <v>18.2</v>
      </c>
      <c r="DX34" s="656"/>
      <c r="DY34" s="656"/>
      <c r="DZ34" s="656"/>
      <c r="EA34" s="656"/>
      <c r="EB34" s="656"/>
      <c r="EC34" s="657"/>
    </row>
    <row r="35" spans="2:133" ht="11.25" customHeight="1" x14ac:dyDescent="0.15">
      <c r="B35" s="620" t="s">
        <v>310</v>
      </c>
      <c r="C35" s="621"/>
      <c r="D35" s="621"/>
      <c r="E35" s="621"/>
      <c r="F35" s="621"/>
      <c r="G35" s="621"/>
      <c r="H35" s="621"/>
      <c r="I35" s="621"/>
      <c r="J35" s="621"/>
      <c r="K35" s="621"/>
      <c r="L35" s="621"/>
      <c r="M35" s="621"/>
      <c r="N35" s="621"/>
      <c r="O35" s="621"/>
      <c r="P35" s="621"/>
      <c r="Q35" s="622"/>
      <c r="R35" s="623">
        <v>796902</v>
      </c>
      <c r="S35" s="624"/>
      <c r="T35" s="624"/>
      <c r="U35" s="624"/>
      <c r="V35" s="624"/>
      <c r="W35" s="624"/>
      <c r="X35" s="624"/>
      <c r="Y35" s="625"/>
      <c r="Z35" s="626">
        <v>6.9</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37914</v>
      </c>
      <c r="CS35" s="644"/>
      <c r="CT35" s="644"/>
      <c r="CU35" s="644"/>
      <c r="CV35" s="644"/>
      <c r="CW35" s="644"/>
      <c r="CX35" s="644"/>
      <c r="CY35" s="645"/>
      <c r="CZ35" s="628">
        <v>0.3</v>
      </c>
      <c r="DA35" s="656"/>
      <c r="DB35" s="656"/>
      <c r="DC35" s="658"/>
      <c r="DD35" s="632">
        <v>30158</v>
      </c>
      <c r="DE35" s="644"/>
      <c r="DF35" s="644"/>
      <c r="DG35" s="644"/>
      <c r="DH35" s="644"/>
      <c r="DI35" s="644"/>
      <c r="DJ35" s="644"/>
      <c r="DK35" s="645"/>
      <c r="DL35" s="632">
        <v>28692</v>
      </c>
      <c r="DM35" s="644"/>
      <c r="DN35" s="644"/>
      <c r="DO35" s="644"/>
      <c r="DP35" s="644"/>
      <c r="DQ35" s="644"/>
      <c r="DR35" s="644"/>
      <c r="DS35" s="644"/>
      <c r="DT35" s="644"/>
      <c r="DU35" s="644"/>
      <c r="DV35" s="645"/>
      <c r="DW35" s="628">
        <v>0.5</v>
      </c>
      <c r="DX35" s="656"/>
      <c r="DY35" s="656"/>
      <c r="DZ35" s="656"/>
      <c r="EA35" s="656"/>
      <c r="EB35" s="656"/>
      <c r="EC35" s="657"/>
    </row>
    <row r="36" spans="2:133" ht="11.25" customHeight="1" x14ac:dyDescent="0.15">
      <c r="B36" s="620" t="s">
        <v>314</v>
      </c>
      <c r="C36" s="621"/>
      <c r="D36" s="621"/>
      <c r="E36" s="621"/>
      <c r="F36" s="621"/>
      <c r="G36" s="621"/>
      <c r="H36" s="621"/>
      <c r="I36" s="621"/>
      <c r="J36" s="621"/>
      <c r="K36" s="621"/>
      <c r="L36" s="621"/>
      <c r="M36" s="621"/>
      <c r="N36" s="621"/>
      <c r="O36" s="621"/>
      <c r="P36" s="621"/>
      <c r="Q36" s="622"/>
      <c r="R36" s="623">
        <v>270263</v>
      </c>
      <c r="S36" s="624"/>
      <c r="T36" s="624"/>
      <c r="U36" s="624"/>
      <c r="V36" s="624"/>
      <c r="W36" s="624"/>
      <c r="X36" s="624"/>
      <c r="Y36" s="625"/>
      <c r="Z36" s="626">
        <v>2.2999999999999998</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1858970</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28208</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2143282</v>
      </c>
      <c r="CS36" s="624"/>
      <c r="CT36" s="624"/>
      <c r="CU36" s="624"/>
      <c r="CV36" s="624"/>
      <c r="CW36" s="624"/>
      <c r="CX36" s="624"/>
      <c r="CY36" s="625"/>
      <c r="CZ36" s="628">
        <v>19</v>
      </c>
      <c r="DA36" s="656"/>
      <c r="DB36" s="656"/>
      <c r="DC36" s="658"/>
      <c r="DD36" s="632">
        <v>1912306</v>
      </c>
      <c r="DE36" s="624"/>
      <c r="DF36" s="624"/>
      <c r="DG36" s="624"/>
      <c r="DH36" s="624"/>
      <c r="DI36" s="624"/>
      <c r="DJ36" s="624"/>
      <c r="DK36" s="625"/>
      <c r="DL36" s="632">
        <v>1450062</v>
      </c>
      <c r="DM36" s="624"/>
      <c r="DN36" s="624"/>
      <c r="DO36" s="624"/>
      <c r="DP36" s="624"/>
      <c r="DQ36" s="624"/>
      <c r="DR36" s="624"/>
      <c r="DS36" s="624"/>
      <c r="DT36" s="624"/>
      <c r="DU36" s="624"/>
      <c r="DV36" s="625"/>
      <c r="DW36" s="628">
        <v>22.9</v>
      </c>
      <c r="DX36" s="656"/>
      <c r="DY36" s="656"/>
      <c r="DZ36" s="656"/>
      <c r="EA36" s="656"/>
      <c r="EB36" s="656"/>
      <c r="EC36" s="657"/>
    </row>
    <row r="37" spans="2:133" ht="11.25" customHeight="1" x14ac:dyDescent="0.15">
      <c r="B37" s="620" t="s">
        <v>318</v>
      </c>
      <c r="C37" s="621"/>
      <c r="D37" s="621"/>
      <c r="E37" s="621"/>
      <c r="F37" s="621"/>
      <c r="G37" s="621"/>
      <c r="H37" s="621"/>
      <c r="I37" s="621"/>
      <c r="J37" s="621"/>
      <c r="K37" s="621"/>
      <c r="L37" s="621"/>
      <c r="M37" s="621"/>
      <c r="N37" s="621"/>
      <c r="O37" s="621"/>
      <c r="P37" s="621"/>
      <c r="Q37" s="622"/>
      <c r="R37" s="623">
        <v>122101</v>
      </c>
      <c r="S37" s="624"/>
      <c r="T37" s="624"/>
      <c r="U37" s="624"/>
      <c r="V37" s="624"/>
      <c r="W37" s="624"/>
      <c r="X37" s="624"/>
      <c r="Y37" s="625"/>
      <c r="Z37" s="626">
        <v>1.1000000000000001</v>
      </c>
      <c r="AA37" s="626"/>
      <c r="AB37" s="626"/>
      <c r="AC37" s="626"/>
      <c r="AD37" s="627">
        <v>33076</v>
      </c>
      <c r="AE37" s="627"/>
      <c r="AF37" s="627"/>
      <c r="AG37" s="627"/>
      <c r="AH37" s="627"/>
      <c r="AI37" s="627"/>
      <c r="AJ37" s="627"/>
      <c r="AK37" s="627"/>
      <c r="AL37" s="628">
        <v>0.5</v>
      </c>
      <c r="AM37" s="629"/>
      <c r="AN37" s="629"/>
      <c r="AO37" s="630"/>
      <c r="AQ37" s="686" t="s">
        <v>319</v>
      </c>
      <c r="AR37" s="687"/>
      <c r="AS37" s="687"/>
      <c r="AT37" s="687"/>
      <c r="AU37" s="687"/>
      <c r="AV37" s="687"/>
      <c r="AW37" s="687"/>
      <c r="AX37" s="687"/>
      <c r="AY37" s="688"/>
      <c r="AZ37" s="623">
        <v>467601</v>
      </c>
      <c r="BA37" s="624"/>
      <c r="BB37" s="624"/>
      <c r="BC37" s="624"/>
      <c r="BD37" s="644"/>
      <c r="BE37" s="644"/>
      <c r="BF37" s="669"/>
      <c r="BG37" s="620" t="s">
        <v>320</v>
      </c>
      <c r="BH37" s="621"/>
      <c r="BI37" s="621"/>
      <c r="BJ37" s="621"/>
      <c r="BK37" s="621"/>
      <c r="BL37" s="621"/>
      <c r="BM37" s="621"/>
      <c r="BN37" s="621"/>
      <c r="BO37" s="621"/>
      <c r="BP37" s="621"/>
      <c r="BQ37" s="621"/>
      <c r="BR37" s="621"/>
      <c r="BS37" s="621"/>
      <c r="BT37" s="621"/>
      <c r="BU37" s="622"/>
      <c r="BV37" s="623">
        <v>3544</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433471</v>
      </c>
      <c r="CS37" s="644"/>
      <c r="CT37" s="644"/>
      <c r="CU37" s="644"/>
      <c r="CV37" s="644"/>
      <c r="CW37" s="644"/>
      <c r="CX37" s="644"/>
      <c r="CY37" s="645"/>
      <c r="CZ37" s="628">
        <v>3.8</v>
      </c>
      <c r="DA37" s="656"/>
      <c r="DB37" s="656"/>
      <c r="DC37" s="658"/>
      <c r="DD37" s="632">
        <v>422671</v>
      </c>
      <c r="DE37" s="644"/>
      <c r="DF37" s="644"/>
      <c r="DG37" s="644"/>
      <c r="DH37" s="644"/>
      <c r="DI37" s="644"/>
      <c r="DJ37" s="644"/>
      <c r="DK37" s="645"/>
      <c r="DL37" s="632">
        <v>376072</v>
      </c>
      <c r="DM37" s="644"/>
      <c r="DN37" s="644"/>
      <c r="DO37" s="644"/>
      <c r="DP37" s="644"/>
      <c r="DQ37" s="644"/>
      <c r="DR37" s="644"/>
      <c r="DS37" s="644"/>
      <c r="DT37" s="644"/>
      <c r="DU37" s="644"/>
      <c r="DV37" s="645"/>
      <c r="DW37" s="628">
        <v>5.9</v>
      </c>
      <c r="DX37" s="656"/>
      <c r="DY37" s="656"/>
      <c r="DZ37" s="656"/>
      <c r="EA37" s="656"/>
      <c r="EB37" s="656"/>
      <c r="EC37" s="657"/>
    </row>
    <row r="38" spans="2:133" ht="11.25" customHeight="1" x14ac:dyDescent="0.15">
      <c r="B38" s="620" t="s">
        <v>322</v>
      </c>
      <c r="C38" s="621"/>
      <c r="D38" s="621"/>
      <c r="E38" s="621"/>
      <c r="F38" s="621"/>
      <c r="G38" s="621"/>
      <c r="H38" s="621"/>
      <c r="I38" s="621"/>
      <c r="J38" s="621"/>
      <c r="K38" s="621"/>
      <c r="L38" s="621"/>
      <c r="M38" s="621"/>
      <c r="N38" s="621"/>
      <c r="O38" s="621"/>
      <c r="P38" s="621"/>
      <c r="Q38" s="622"/>
      <c r="R38" s="623">
        <v>1913564</v>
      </c>
      <c r="S38" s="624"/>
      <c r="T38" s="624"/>
      <c r="U38" s="624"/>
      <c r="V38" s="624"/>
      <c r="W38" s="624"/>
      <c r="X38" s="624"/>
      <c r="Y38" s="625"/>
      <c r="Z38" s="626">
        <v>16.600000000000001</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309972</v>
      </c>
      <c r="BA38" s="624"/>
      <c r="BB38" s="624"/>
      <c r="BC38" s="624"/>
      <c r="BD38" s="644"/>
      <c r="BE38" s="644"/>
      <c r="BF38" s="669"/>
      <c r="BG38" s="620" t="s">
        <v>324</v>
      </c>
      <c r="BH38" s="621"/>
      <c r="BI38" s="621"/>
      <c r="BJ38" s="621"/>
      <c r="BK38" s="621"/>
      <c r="BL38" s="621"/>
      <c r="BM38" s="621"/>
      <c r="BN38" s="621"/>
      <c r="BO38" s="621"/>
      <c r="BP38" s="621"/>
      <c r="BQ38" s="621"/>
      <c r="BR38" s="621"/>
      <c r="BS38" s="621"/>
      <c r="BT38" s="621"/>
      <c r="BU38" s="622"/>
      <c r="BV38" s="623">
        <v>1751</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996132</v>
      </c>
      <c r="CS38" s="624"/>
      <c r="CT38" s="624"/>
      <c r="CU38" s="624"/>
      <c r="CV38" s="624"/>
      <c r="CW38" s="624"/>
      <c r="CX38" s="624"/>
      <c r="CY38" s="625"/>
      <c r="CZ38" s="628">
        <v>8.8000000000000007</v>
      </c>
      <c r="DA38" s="656"/>
      <c r="DB38" s="656"/>
      <c r="DC38" s="658"/>
      <c r="DD38" s="632">
        <v>845142</v>
      </c>
      <c r="DE38" s="624"/>
      <c r="DF38" s="624"/>
      <c r="DG38" s="624"/>
      <c r="DH38" s="624"/>
      <c r="DI38" s="624"/>
      <c r="DJ38" s="624"/>
      <c r="DK38" s="625"/>
      <c r="DL38" s="632">
        <v>729728</v>
      </c>
      <c r="DM38" s="624"/>
      <c r="DN38" s="624"/>
      <c r="DO38" s="624"/>
      <c r="DP38" s="624"/>
      <c r="DQ38" s="624"/>
      <c r="DR38" s="624"/>
      <c r="DS38" s="624"/>
      <c r="DT38" s="624"/>
      <c r="DU38" s="624"/>
      <c r="DV38" s="625"/>
      <c r="DW38" s="628">
        <v>11.5</v>
      </c>
      <c r="DX38" s="656"/>
      <c r="DY38" s="656"/>
      <c r="DZ38" s="656"/>
      <c r="EA38" s="656"/>
      <c r="EB38" s="656"/>
      <c r="EC38" s="657"/>
    </row>
    <row r="39" spans="2:133" ht="11.25" customHeight="1" x14ac:dyDescent="0.15">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85265</v>
      </c>
      <c r="BA39" s="624"/>
      <c r="BB39" s="624"/>
      <c r="BC39" s="624"/>
      <c r="BD39" s="644"/>
      <c r="BE39" s="644"/>
      <c r="BF39" s="669"/>
      <c r="BG39" s="620" t="s">
        <v>328</v>
      </c>
      <c r="BH39" s="621"/>
      <c r="BI39" s="621"/>
      <c r="BJ39" s="621"/>
      <c r="BK39" s="621"/>
      <c r="BL39" s="621"/>
      <c r="BM39" s="621"/>
      <c r="BN39" s="621"/>
      <c r="BO39" s="621"/>
      <c r="BP39" s="621"/>
      <c r="BQ39" s="621"/>
      <c r="BR39" s="621"/>
      <c r="BS39" s="621"/>
      <c r="BT39" s="621"/>
      <c r="BU39" s="622"/>
      <c r="BV39" s="623">
        <v>2498</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259192</v>
      </c>
      <c r="CS39" s="644"/>
      <c r="CT39" s="644"/>
      <c r="CU39" s="644"/>
      <c r="CV39" s="644"/>
      <c r="CW39" s="644"/>
      <c r="CX39" s="644"/>
      <c r="CY39" s="645"/>
      <c r="CZ39" s="628">
        <v>2.2999999999999998</v>
      </c>
      <c r="DA39" s="656"/>
      <c r="DB39" s="656"/>
      <c r="DC39" s="658"/>
      <c r="DD39" s="632">
        <v>182927</v>
      </c>
      <c r="DE39" s="644"/>
      <c r="DF39" s="644"/>
      <c r="DG39" s="644"/>
      <c r="DH39" s="644"/>
      <c r="DI39" s="644"/>
      <c r="DJ39" s="644"/>
      <c r="DK39" s="645"/>
      <c r="DL39" s="632" t="s">
        <v>122</v>
      </c>
      <c r="DM39" s="644"/>
      <c r="DN39" s="644"/>
      <c r="DO39" s="644"/>
      <c r="DP39" s="644"/>
      <c r="DQ39" s="644"/>
      <c r="DR39" s="644"/>
      <c r="DS39" s="644"/>
      <c r="DT39" s="644"/>
      <c r="DU39" s="644"/>
      <c r="DV39" s="645"/>
      <c r="DW39" s="628" t="s">
        <v>122</v>
      </c>
      <c r="DX39" s="656"/>
      <c r="DY39" s="656"/>
      <c r="DZ39" s="656"/>
      <c r="EA39" s="656"/>
      <c r="EB39" s="656"/>
      <c r="EC39" s="657"/>
    </row>
    <row r="40" spans="2:133" ht="11.25" customHeight="1" x14ac:dyDescent="0.15">
      <c r="B40" s="620" t="s">
        <v>330</v>
      </c>
      <c r="C40" s="621"/>
      <c r="D40" s="621"/>
      <c r="E40" s="621"/>
      <c r="F40" s="621"/>
      <c r="G40" s="621"/>
      <c r="H40" s="621"/>
      <c r="I40" s="621"/>
      <c r="J40" s="621"/>
      <c r="K40" s="621"/>
      <c r="L40" s="621"/>
      <c r="M40" s="621"/>
      <c r="N40" s="621"/>
      <c r="O40" s="621"/>
      <c r="P40" s="621"/>
      <c r="Q40" s="622"/>
      <c r="R40" s="623">
        <v>11364</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v>23582</v>
      </c>
      <c r="BA40" s="624"/>
      <c r="BB40" s="624"/>
      <c r="BC40" s="624"/>
      <c r="BD40" s="644"/>
      <c r="BE40" s="644"/>
      <c r="BF40" s="669"/>
      <c r="BG40" s="673" t="s">
        <v>332</v>
      </c>
      <c r="BH40" s="674"/>
      <c r="BI40" s="674"/>
      <c r="BJ40" s="674"/>
      <c r="BK40" s="674"/>
      <c r="BL40" s="211"/>
      <c r="BM40" s="621" t="s">
        <v>333</v>
      </c>
      <c r="BN40" s="621"/>
      <c r="BO40" s="621"/>
      <c r="BP40" s="621"/>
      <c r="BQ40" s="621"/>
      <c r="BR40" s="621"/>
      <c r="BS40" s="621"/>
      <c r="BT40" s="621"/>
      <c r="BU40" s="622"/>
      <c r="BV40" s="623">
        <v>100</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1080</v>
      </c>
      <c r="CS40" s="624"/>
      <c r="CT40" s="624"/>
      <c r="CU40" s="624"/>
      <c r="CV40" s="624"/>
      <c r="CW40" s="624"/>
      <c r="CX40" s="624"/>
      <c r="CY40" s="625"/>
      <c r="CZ40" s="628">
        <v>0</v>
      </c>
      <c r="DA40" s="656"/>
      <c r="DB40" s="656"/>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6"/>
      <c r="DY40" s="656"/>
      <c r="DZ40" s="656"/>
      <c r="EA40" s="656"/>
      <c r="EB40" s="656"/>
      <c r="EC40" s="657"/>
    </row>
    <row r="41" spans="2:133" ht="11.25" customHeight="1" x14ac:dyDescent="0.15">
      <c r="B41" s="646" t="s">
        <v>335</v>
      </c>
      <c r="C41" s="647"/>
      <c r="D41" s="647"/>
      <c r="E41" s="647"/>
      <c r="F41" s="647"/>
      <c r="G41" s="647"/>
      <c r="H41" s="647"/>
      <c r="I41" s="647"/>
      <c r="J41" s="647"/>
      <c r="K41" s="647"/>
      <c r="L41" s="647"/>
      <c r="M41" s="647"/>
      <c r="N41" s="647"/>
      <c r="O41" s="647"/>
      <c r="P41" s="647"/>
      <c r="Q41" s="648"/>
      <c r="R41" s="695">
        <v>11501524</v>
      </c>
      <c r="S41" s="696"/>
      <c r="T41" s="696"/>
      <c r="U41" s="696"/>
      <c r="V41" s="696"/>
      <c r="W41" s="696"/>
      <c r="X41" s="696"/>
      <c r="Y41" s="700"/>
      <c r="Z41" s="701">
        <v>100</v>
      </c>
      <c r="AA41" s="701"/>
      <c r="AB41" s="701"/>
      <c r="AC41" s="701"/>
      <c r="AD41" s="702">
        <v>6323476</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143594</v>
      </c>
      <c r="BA41" s="624"/>
      <c r="BB41" s="624"/>
      <c r="BC41" s="624"/>
      <c r="BD41" s="644"/>
      <c r="BE41" s="644"/>
      <c r="BF41" s="669"/>
      <c r="BG41" s="673"/>
      <c r="BH41" s="674"/>
      <c r="BI41" s="674"/>
      <c r="BJ41" s="674"/>
      <c r="BK41" s="674"/>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44"/>
      <c r="CT41" s="644"/>
      <c r="CU41" s="644"/>
      <c r="CV41" s="644"/>
      <c r="CW41" s="644"/>
      <c r="CX41" s="644"/>
      <c r="CY41" s="645"/>
      <c r="CZ41" s="628" t="s">
        <v>122</v>
      </c>
      <c r="DA41" s="656"/>
      <c r="DB41" s="656"/>
      <c r="DC41" s="658"/>
      <c r="DD41" s="632" t="s">
        <v>122</v>
      </c>
      <c r="DE41" s="644"/>
      <c r="DF41" s="644"/>
      <c r="DG41" s="644"/>
      <c r="DH41" s="644"/>
      <c r="DI41" s="644"/>
      <c r="DJ41" s="644"/>
      <c r="DK41" s="645"/>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339</v>
      </c>
      <c r="AR42" s="693"/>
      <c r="AS42" s="693"/>
      <c r="AT42" s="693"/>
      <c r="AU42" s="693"/>
      <c r="AV42" s="693"/>
      <c r="AW42" s="693"/>
      <c r="AX42" s="693"/>
      <c r="AY42" s="694"/>
      <c r="AZ42" s="695">
        <v>828956</v>
      </c>
      <c r="BA42" s="696"/>
      <c r="BB42" s="696"/>
      <c r="BC42" s="696"/>
      <c r="BD42" s="682"/>
      <c r="BE42" s="682"/>
      <c r="BF42" s="684"/>
      <c r="BG42" s="675"/>
      <c r="BH42" s="676"/>
      <c r="BI42" s="676"/>
      <c r="BJ42" s="676"/>
      <c r="BK42" s="676"/>
      <c r="BL42" s="212"/>
      <c r="BM42" s="647" t="s">
        <v>340</v>
      </c>
      <c r="BN42" s="647"/>
      <c r="BO42" s="647"/>
      <c r="BP42" s="647"/>
      <c r="BQ42" s="647"/>
      <c r="BR42" s="647"/>
      <c r="BS42" s="647"/>
      <c r="BT42" s="647"/>
      <c r="BU42" s="648"/>
      <c r="BV42" s="695">
        <v>523</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2338740</v>
      </c>
      <c r="CS42" s="644"/>
      <c r="CT42" s="644"/>
      <c r="CU42" s="644"/>
      <c r="CV42" s="644"/>
      <c r="CW42" s="644"/>
      <c r="CX42" s="644"/>
      <c r="CY42" s="645"/>
      <c r="CZ42" s="628">
        <v>20.7</v>
      </c>
      <c r="DA42" s="656"/>
      <c r="DB42" s="656"/>
      <c r="DC42" s="658"/>
      <c r="DD42" s="632">
        <v>317974</v>
      </c>
      <c r="DE42" s="644"/>
      <c r="DF42" s="644"/>
      <c r="DG42" s="644"/>
      <c r="DH42" s="644"/>
      <c r="DI42" s="644"/>
      <c r="DJ42" s="644"/>
      <c r="DK42" s="645"/>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02" t="s">
        <v>342</v>
      </c>
      <c r="CD43" s="620" t="s">
        <v>343</v>
      </c>
      <c r="CE43" s="621"/>
      <c r="CF43" s="621"/>
      <c r="CG43" s="621"/>
      <c r="CH43" s="621"/>
      <c r="CI43" s="621"/>
      <c r="CJ43" s="621"/>
      <c r="CK43" s="621"/>
      <c r="CL43" s="621"/>
      <c r="CM43" s="621"/>
      <c r="CN43" s="621"/>
      <c r="CO43" s="621"/>
      <c r="CP43" s="621"/>
      <c r="CQ43" s="622"/>
      <c r="CR43" s="623">
        <v>46894</v>
      </c>
      <c r="CS43" s="644"/>
      <c r="CT43" s="644"/>
      <c r="CU43" s="644"/>
      <c r="CV43" s="644"/>
      <c r="CW43" s="644"/>
      <c r="CX43" s="644"/>
      <c r="CY43" s="645"/>
      <c r="CZ43" s="628">
        <v>0.4</v>
      </c>
      <c r="DA43" s="656"/>
      <c r="DB43" s="656"/>
      <c r="DC43" s="658"/>
      <c r="DD43" s="632">
        <v>46894</v>
      </c>
      <c r="DE43" s="644"/>
      <c r="DF43" s="644"/>
      <c r="DG43" s="644"/>
      <c r="DH43" s="644"/>
      <c r="DI43" s="644"/>
      <c r="DJ43" s="644"/>
      <c r="DK43" s="645"/>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2221667</v>
      </c>
      <c r="CS44" s="624"/>
      <c r="CT44" s="624"/>
      <c r="CU44" s="624"/>
      <c r="CV44" s="624"/>
      <c r="CW44" s="624"/>
      <c r="CX44" s="624"/>
      <c r="CY44" s="625"/>
      <c r="CZ44" s="628">
        <v>19.7</v>
      </c>
      <c r="DA44" s="629"/>
      <c r="DB44" s="629"/>
      <c r="DC44" s="635"/>
      <c r="DD44" s="632">
        <v>309906</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360463</v>
      </c>
      <c r="CS45" s="644"/>
      <c r="CT45" s="644"/>
      <c r="CU45" s="644"/>
      <c r="CV45" s="644"/>
      <c r="CW45" s="644"/>
      <c r="CX45" s="644"/>
      <c r="CY45" s="645"/>
      <c r="CZ45" s="628">
        <v>3.2</v>
      </c>
      <c r="DA45" s="656"/>
      <c r="DB45" s="656"/>
      <c r="DC45" s="658"/>
      <c r="DD45" s="632">
        <v>43707</v>
      </c>
      <c r="DE45" s="644"/>
      <c r="DF45" s="644"/>
      <c r="DG45" s="644"/>
      <c r="DH45" s="644"/>
      <c r="DI45" s="644"/>
      <c r="DJ45" s="644"/>
      <c r="DK45" s="645"/>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13"/>
      <c r="CD46" s="663"/>
      <c r="CE46" s="664"/>
      <c r="CF46" s="620" t="s">
        <v>348</v>
      </c>
      <c r="CG46" s="621"/>
      <c r="CH46" s="621"/>
      <c r="CI46" s="621"/>
      <c r="CJ46" s="621"/>
      <c r="CK46" s="621"/>
      <c r="CL46" s="621"/>
      <c r="CM46" s="621"/>
      <c r="CN46" s="621"/>
      <c r="CO46" s="621"/>
      <c r="CP46" s="621"/>
      <c r="CQ46" s="622"/>
      <c r="CR46" s="623">
        <v>1856804</v>
      </c>
      <c r="CS46" s="624"/>
      <c r="CT46" s="624"/>
      <c r="CU46" s="624"/>
      <c r="CV46" s="624"/>
      <c r="CW46" s="624"/>
      <c r="CX46" s="624"/>
      <c r="CY46" s="625"/>
      <c r="CZ46" s="628">
        <v>16.5</v>
      </c>
      <c r="DA46" s="629"/>
      <c r="DB46" s="629"/>
      <c r="DC46" s="635"/>
      <c r="DD46" s="632">
        <v>265799</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13"/>
      <c r="CD47" s="663"/>
      <c r="CE47" s="664"/>
      <c r="CF47" s="620" t="s">
        <v>349</v>
      </c>
      <c r="CG47" s="621"/>
      <c r="CH47" s="621"/>
      <c r="CI47" s="621"/>
      <c r="CJ47" s="621"/>
      <c r="CK47" s="621"/>
      <c r="CL47" s="621"/>
      <c r="CM47" s="621"/>
      <c r="CN47" s="621"/>
      <c r="CO47" s="621"/>
      <c r="CP47" s="621"/>
      <c r="CQ47" s="622"/>
      <c r="CR47" s="623">
        <v>117073</v>
      </c>
      <c r="CS47" s="644"/>
      <c r="CT47" s="644"/>
      <c r="CU47" s="644"/>
      <c r="CV47" s="644"/>
      <c r="CW47" s="644"/>
      <c r="CX47" s="644"/>
      <c r="CY47" s="645"/>
      <c r="CZ47" s="628">
        <v>1</v>
      </c>
      <c r="DA47" s="656"/>
      <c r="DB47" s="656"/>
      <c r="DC47" s="658"/>
      <c r="DD47" s="632">
        <v>8068</v>
      </c>
      <c r="DE47" s="644"/>
      <c r="DF47" s="644"/>
      <c r="DG47" s="644"/>
      <c r="DH47" s="644"/>
      <c r="DI47" s="644"/>
      <c r="DJ47" s="644"/>
      <c r="DK47" s="645"/>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13"/>
      <c r="CD49" s="646" t="s">
        <v>351</v>
      </c>
      <c r="CE49" s="647"/>
      <c r="CF49" s="647"/>
      <c r="CG49" s="647"/>
      <c r="CH49" s="647"/>
      <c r="CI49" s="647"/>
      <c r="CJ49" s="647"/>
      <c r="CK49" s="647"/>
      <c r="CL49" s="647"/>
      <c r="CM49" s="647"/>
      <c r="CN49" s="647"/>
      <c r="CO49" s="647"/>
      <c r="CP49" s="647"/>
      <c r="CQ49" s="648"/>
      <c r="CR49" s="695">
        <v>11285658</v>
      </c>
      <c r="CS49" s="682"/>
      <c r="CT49" s="682"/>
      <c r="CU49" s="682"/>
      <c r="CV49" s="682"/>
      <c r="CW49" s="682"/>
      <c r="CX49" s="682"/>
      <c r="CY49" s="711"/>
      <c r="CZ49" s="703">
        <v>100</v>
      </c>
      <c r="DA49" s="712"/>
      <c r="DB49" s="712"/>
      <c r="DC49" s="713"/>
      <c r="DD49" s="714">
        <v>7817321</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T2HEHj06V+R6hkSwfN2JbKct4j/W14eB/6Ua7fzJ93PPPbJHVeiabldVJOKipnrfhOpDF4sDkoBJo087wwS4qA==" saltValue="/qKWOtkq9D9Rk1yHQMtbf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60" zoomScaleNormal="60" zoomScaleSheetLayoutView="70" workbookViewId="0">
      <selection activeCell="A2" sqref="A2:BI2"/>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374</v>
      </c>
      <c r="C7" s="750"/>
      <c r="D7" s="750"/>
      <c r="E7" s="750"/>
      <c r="F7" s="750"/>
      <c r="G7" s="750"/>
      <c r="H7" s="750"/>
      <c r="I7" s="750"/>
      <c r="J7" s="750"/>
      <c r="K7" s="750"/>
      <c r="L7" s="750"/>
      <c r="M7" s="750"/>
      <c r="N7" s="750"/>
      <c r="O7" s="750"/>
      <c r="P7" s="751"/>
      <c r="Q7" s="752">
        <v>11502</v>
      </c>
      <c r="R7" s="753"/>
      <c r="S7" s="753"/>
      <c r="T7" s="753"/>
      <c r="U7" s="753"/>
      <c r="V7" s="753">
        <v>11286</v>
      </c>
      <c r="W7" s="753"/>
      <c r="X7" s="753"/>
      <c r="Y7" s="753"/>
      <c r="Z7" s="753"/>
      <c r="AA7" s="753">
        <v>216</v>
      </c>
      <c r="AB7" s="753"/>
      <c r="AC7" s="753"/>
      <c r="AD7" s="753"/>
      <c r="AE7" s="754"/>
      <c r="AF7" s="755">
        <v>123</v>
      </c>
      <c r="AG7" s="756"/>
      <c r="AH7" s="756"/>
      <c r="AI7" s="756"/>
      <c r="AJ7" s="757"/>
      <c r="AK7" s="758">
        <v>797</v>
      </c>
      <c r="AL7" s="759"/>
      <c r="AM7" s="759"/>
      <c r="AN7" s="759"/>
      <c r="AO7" s="759"/>
      <c r="AP7" s="759">
        <v>13158</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c r="BT7" s="747"/>
      <c r="BU7" s="747"/>
      <c r="BV7" s="747"/>
      <c r="BW7" s="747"/>
      <c r="BX7" s="747"/>
      <c r="BY7" s="747"/>
      <c r="BZ7" s="747"/>
      <c r="CA7" s="747"/>
      <c r="CB7" s="747"/>
      <c r="CC7" s="747"/>
      <c r="CD7" s="747"/>
      <c r="CE7" s="747"/>
      <c r="CF7" s="747"/>
      <c r="CG7" s="762"/>
      <c r="CH7" s="743"/>
      <c r="CI7" s="744"/>
      <c r="CJ7" s="744"/>
      <c r="CK7" s="744"/>
      <c r="CL7" s="745"/>
      <c r="CM7" s="743"/>
      <c r="CN7" s="744"/>
      <c r="CO7" s="744"/>
      <c r="CP7" s="744"/>
      <c r="CQ7" s="745"/>
      <c r="CR7" s="743"/>
      <c r="CS7" s="744"/>
      <c r="CT7" s="744"/>
      <c r="CU7" s="744"/>
      <c r="CV7" s="745"/>
      <c r="CW7" s="743"/>
      <c r="CX7" s="744"/>
      <c r="CY7" s="744"/>
      <c r="CZ7" s="744"/>
      <c r="DA7" s="745"/>
      <c r="DB7" s="743"/>
      <c r="DC7" s="744"/>
      <c r="DD7" s="744"/>
      <c r="DE7" s="744"/>
      <c r="DF7" s="745"/>
      <c r="DG7" s="743"/>
      <c r="DH7" s="744"/>
      <c r="DI7" s="744"/>
      <c r="DJ7" s="744"/>
      <c r="DK7" s="745"/>
      <c r="DL7" s="743"/>
      <c r="DM7" s="744"/>
      <c r="DN7" s="744"/>
      <c r="DO7" s="744"/>
      <c r="DP7" s="745"/>
      <c r="DQ7" s="743"/>
      <c r="DR7" s="744"/>
      <c r="DS7" s="744"/>
      <c r="DT7" s="744"/>
      <c r="DU7" s="745"/>
      <c r="DV7" s="746"/>
      <c r="DW7" s="747"/>
      <c r="DX7" s="747"/>
      <c r="DY7" s="747"/>
      <c r="DZ7" s="748"/>
      <c r="EA7" s="222"/>
    </row>
    <row r="8" spans="1:131" s="223" customFormat="1" ht="26.25" customHeight="1" x14ac:dyDescent="0.15">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15">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15">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375</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376</v>
      </c>
      <c r="B23" s="789" t="s">
        <v>377</v>
      </c>
      <c r="C23" s="790"/>
      <c r="D23" s="790"/>
      <c r="E23" s="790"/>
      <c r="F23" s="790"/>
      <c r="G23" s="790"/>
      <c r="H23" s="790"/>
      <c r="I23" s="790"/>
      <c r="J23" s="790"/>
      <c r="K23" s="790"/>
      <c r="L23" s="790"/>
      <c r="M23" s="790"/>
      <c r="N23" s="790"/>
      <c r="O23" s="790"/>
      <c r="P23" s="791"/>
      <c r="Q23" s="792">
        <f>Q7</f>
        <v>11502</v>
      </c>
      <c r="R23" s="793"/>
      <c r="S23" s="793"/>
      <c r="T23" s="793"/>
      <c r="U23" s="793"/>
      <c r="V23" s="793">
        <f t="shared" ref="V23" si="0">V7</f>
        <v>11286</v>
      </c>
      <c r="W23" s="793"/>
      <c r="X23" s="793"/>
      <c r="Y23" s="793"/>
      <c r="Z23" s="793"/>
      <c r="AA23" s="793">
        <f t="shared" ref="AA23" si="1">AA7</f>
        <v>216</v>
      </c>
      <c r="AB23" s="793"/>
      <c r="AC23" s="793"/>
      <c r="AD23" s="793"/>
      <c r="AE23" s="794"/>
      <c r="AF23" s="795">
        <f t="shared" ref="AF23" si="2">AF7</f>
        <v>123</v>
      </c>
      <c r="AG23" s="793"/>
      <c r="AH23" s="793"/>
      <c r="AI23" s="793"/>
      <c r="AJ23" s="796"/>
      <c r="AK23" s="797"/>
      <c r="AL23" s="798"/>
      <c r="AM23" s="798"/>
      <c r="AN23" s="798"/>
      <c r="AO23" s="798"/>
      <c r="AP23" s="793">
        <f t="shared" ref="AP23" si="3">AP7</f>
        <v>13158</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378</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379</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357</v>
      </c>
      <c r="B26" s="728"/>
      <c r="C26" s="728"/>
      <c r="D26" s="728"/>
      <c r="E26" s="728"/>
      <c r="F26" s="728"/>
      <c r="G26" s="728"/>
      <c r="H26" s="728"/>
      <c r="I26" s="728"/>
      <c r="J26" s="728"/>
      <c r="K26" s="728"/>
      <c r="L26" s="728"/>
      <c r="M26" s="728"/>
      <c r="N26" s="728"/>
      <c r="O26" s="728"/>
      <c r="P26" s="729"/>
      <c r="Q26" s="733" t="s">
        <v>380</v>
      </c>
      <c r="R26" s="734"/>
      <c r="S26" s="734"/>
      <c r="T26" s="734"/>
      <c r="U26" s="735"/>
      <c r="V26" s="733" t="s">
        <v>381</v>
      </c>
      <c r="W26" s="734"/>
      <c r="X26" s="734"/>
      <c r="Y26" s="734"/>
      <c r="Z26" s="735"/>
      <c r="AA26" s="733" t="s">
        <v>382</v>
      </c>
      <c r="AB26" s="734"/>
      <c r="AC26" s="734"/>
      <c r="AD26" s="734"/>
      <c r="AE26" s="734"/>
      <c r="AF26" s="814" t="s">
        <v>383</v>
      </c>
      <c r="AG26" s="815"/>
      <c r="AH26" s="815"/>
      <c r="AI26" s="815"/>
      <c r="AJ26" s="816"/>
      <c r="AK26" s="734" t="s">
        <v>384</v>
      </c>
      <c r="AL26" s="734"/>
      <c r="AM26" s="734"/>
      <c r="AN26" s="734"/>
      <c r="AO26" s="735"/>
      <c r="AP26" s="733" t="s">
        <v>385</v>
      </c>
      <c r="AQ26" s="734"/>
      <c r="AR26" s="734"/>
      <c r="AS26" s="734"/>
      <c r="AT26" s="735"/>
      <c r="AU26" s="733" t="s">
        <v>386</v>
      </c>
      <c r="AV26" s="734"/>
      <c r="AW26" s="734"/>
      <c r="AX26" s="734"/>
      <c r="AY26" s="735"/>
      <c r="AZ26" s="733" t="s">
        <v>387</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388</v>
      </c>
      <c r="C28" s="750"/>
      <c r="D28" s="750"/>
      <c r="E28" s="750"/>
      <c r="F28" s="750"/>
      <c r="G28" s="750"/>
      <c r="H28" s="750"/>
      <c r="I28" s="750"/>
      <c r="J28" s="750"/>
      <c r="K28" s="750"/>
      <c r="L28" s="750"/>
      <c r="M28" s="750"/>
      <c r="N28" s="750"/>
      <c r="O28" s="750"/>
      <c r="P28" s="751"/>
      <c r="Q28" s="822">
        <v>1898</v>
      </c>
      <c r="R28" s="823"/>
      <c r="S28" s="823"/>
      <c r="T28" s="823"/>
      <c r="U28" s="823"/>
      <c r="V28" s="823">
        <v>1869</v>
      </c>
      <c r="W28" s="823"/>
      <c r="X28" s="823"/>
      <c r="Y28" s="823"/>
      <c r="Z28" s="823"/>
      <c r="AA28" s="823">
        <v>29</v>
      </c>
      <c r="AB28" s="823"/>
      <c r="AC28" s="823"/>
      <c r="AD28" s="823"/>
      <c r="AE28" s="824"/>
      <c r="AF28" s="825">
        <v>28</v>
      </c>
      <c r="AG28" s="823"/>
      <c r="AH28" s="823"/>
      <c r="AI28" s="823"/>
      <c r="AJ28" s="826"/>
      <c r="AK28" s="827">
        <v>244</v>
      </c>
      <c r="AL28" s="828"/>
      <c r="AM28" s="828"/>
      <c r="AN28" s="828"/>
      <c r="AO28" s="828"/>
      <c r="AP28" s="828" t="s">
        <v>560</v>
      </c>
      <c r="AQ28" s="828"/>
      <c r="AR28" s="828"/>
      <c r="AS28" s="828"/>
      <c r="AT28" s="828"/>
      <c r="AU28" s="828" t="s">
        <v>560</v>
      </c>
      <c r="AV28" s="828"/>
      <c r="AW28" s="828"/>
      <c r="AX28" s="828"/>
      <c r="AY28" s="828"/>
      <c r="AZ28" s="829" t="s">
        <v>560</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389</v>
      </c>
      <c r="C29" s="781"/>
      <c r="D29" s="781"/>
      <c r="E29" s="781"/>
      <c r="F29" s="781"/>
      <c r="G29" s="781"/>
      <c r="H29" s="781"/>
      <c r="I29" s="781"/>
      <c r="J29" s="781"/>
      <c r="K29" s="781"/>
      <c r="L29" s="781"/>
      <c r="M29" s="781"/>
      <c r="N29" s="781"/>
      <c r="O29" s="781"/>
      <c r="P29" s="782"/>
      <c r="Q29" s="783">
        <v>2796</v>
      </c>
      <c r="R29" s="784"/>
      <c r="S29" s="784"/>
      <c r="T29" s="784"/>
      <c r="U29" s="784"/>
      <c r="V29" s="784">
        <v>2667</v>
      </c>
      <c r="W29" s="784"/>
      <c r="X29" s="784"/>
      <c r="Y29" s="784"/>
      <c r="Z29" s="784"/>
      <c r="AA29" s="784">
        <v>129</v>
      </c>
      <c r="AB29" s="784"/>
      <c r="AC29" s="784"/>
      <c r="AD29" s="784"/>
      <c r="AE29" s="785"/>
      <c r="AF29" s="786">
        <v>129</v>
      </c>
      <c r="AG29" s="787"/>
      <c r="AH29" s="787"/>
      <c r="AI29" s="787"/>
      <c r="AJ29" s="788"/>
      <c r="AK29" s="834">
        <v>438</v>
      </c>
      <c r="AL29" s="830"/>
      <c r="AM29" s="830"/>
      <c r="AN29" s="830"/>
      <c r="AO29" s="830"/>
      <c r="AP29" s="830" t="s">
        <v>560</v>
      </c>
      <c r="AQ29" s="830"/>
      <c r="AR29" s="830"/>
      <c r="AS29" s="830"/>
      <c r="AT29" s="830"/>
      <c r="AU29" s="830" t="s">
        <v>560</v>
      </c>
      <c r="AV29" s="830"/>
      <c r="AW29" s="830"/>
      <c r="AX29" s="830"/>
      <c r="AY29" s="830"/>
      <c r="AZ29" s="831" t="s">
        <v>560</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390</v>
      </c>
      <c r="C30" s="781"/>
      <c r="D30" s="781"/>
      <c r="E30" s="781"/>
      <c r="F30" s="781"/>
      <c r="G30" s="781"/>
      <c r="H30" s="781"/>
      <c r="I30" s="781"/>
      <c r="J30" s="781"/>
      <c r="K30" s="781"/>
      <c r="L30" s="781"/>
      <c r="M30" s="781"/>
      <c r="N30" s="781"/>
      <c r="O30" s="781"/>
      <c r="P30" s="782"/>
      <c r="Q30" s="783">
        <v>609</v>
      </c>
      <c r="R30" s="784"/>
      <c r="S30" s="784"/>
      <c r="T30" s="784"/>
      <c r="U30" s="784"/>
      <c r="V30" s="784">
        <v>602</v>
      </c>
      <c r="W30" s="784"/>
      <c r="X30" s="784"/>
      <c r="Y30" s="784"/>
      <c r="Z30" s="784"/>
      <c r="AA30" s="784">
        <v>7</v>
      </c>
      <c r="AB30" s="784"/>
      <c r="AC30" s="784"/>
      <c r="AD30" s="784"/>
      <c r="AE30" s="785"/>
      <c r="AF30" s="786">
        <v>7</v>
      </c>
      <c r="AG30" s="787"/>
      <c r="AH30" s="787"/>
      <c r="AI30" s="787"/>
      <c r="AJ30" s="788"/>
      <c r="AK30" s="834">
        <v>391</v>
      </c>
      <c r="AL30" s="830"/>
      <c r="AM30" s="830"/>
      <c r="AN30" s="830"/>
      <c r="AO30" s="830"/>
      <c r="AP30" s="830" t="s">
        <v>560</v>
      </c>
      <c r="AQ30" s="830"/>
      <c r="AR30" s="830"/>
      <c r="AS30" s="830"/>
      <c r="AT30" s="830"/>
      <c r="AU30" s="830" t="s">
        <v>560</v>
      </c>
      <c r="AV30" s="830"/>
      <c r="AW30" s="830"/>
      <c r="AX30" s="830"/>
      <c r="AY30" s="830"/>
      <c r="AZ30" s="831" t="s">
        <v>560</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391</v>
      </c>
      <c r="C31" s="781"/>
      <c r="D31" s="781"/>
      <c r="E31" s="781"/>
      <c r="F31" s="781"/>
      <c r="G31" s="781"/>
      <c r="H31" s="781"/>
      <c r="I31" s="781"/>
      <c r="J31" s="781"/>
      <c r="K31" s="781"/>
      <c r="L31" s="781"/>
      <c r="M31" s="781"/>
      <c r="N31" s="781"/>
      <c r="O31" s="781"/>
      <c r="P31" s="782"/>
      <c r="Q31" s="783">
        <v>809</v>
      </c>
      <c r="R31" s="784"/>
      <c r="S31" s="784"/>
      <c r="T31" s="784"/>
      <c r="U31" s="784"/>
      <c r="V31" s="784">
        <v>775</v>
      </c>
      <c r="W31" s="784"/>
      <c r="X31" s="784"/>
      <c r="Y31" s="784"/>
      <c r="Z31" s="784"/>
      <c r="AA31" s="784">
        <v>34</v>
      </c>
      <c r="AB31" s="784"/>
      <c r="AC31" s="784"/>
      <c r="AD31" s="784"/>
      <c r="AE31" s="785"/>
      <c r="AF31" s="786">
        <v>113</v>
      </c>
      <c r="AG31" s="787"/>
      <c r="AH31" s="787"/>
      <c r="AI31" s="787"/>
      <c r="AJ31" s="788"/>
      <c r="AK31" s="834">
        <v>468</v>
      </c>
      <c r="AL31" s="830"/>
      <c r="AM31" s="830"/>
      <c r="AN31" s="830"/>
      <c r="AO31" s="830"/>
      <c r="AP31" s="830">
        <v>2298</v>
      </c>
      <c r="AQ31" s="830"/>
      <c r="AR31" s="830"/>
      <c r="AS31" s="830"/>
      <c r="AT31" s="830"/>
      <c r="AU31" s="830">
        <v>2289</v>
      </c>
      <c r="AV31" s="830"/>
      <c r="AW31" s="830"/>
      <c r="AX31" s="830"/>
      <c r="AY31" s="830"/>
      <c r="AZ31" s="831" t="s">
        <v>560</v>
      </c>
      <c r="BA31" s="831"/>
      <c r="BB31" s="831"/>
      <c r="BC31" s="831"/>
      <c r="BD31" s="831"/>
      <c r="BE31" s="832" t="s">
        <v>392</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t="s">
        <v>393</v>
      </c>
      <c r="C32" s="781"/>
      <c r="D32" s="781"/>
      <c r="E32" s="781"/>
      <c r="F32" s="781"/>
      <c r="G32" s="781"/>
      <c r="H32" s="781"/>
      <c r="I32" s="781"/>
      <c r="J32" s="781"/>
      <c r="K32" s="781"/>
      <c r="L32" s="781"/>
      <c r="M32" s="781"/>
      <c r="N32" s="781"/>
      <c r="O32" s="781"/>
      <c r="P32" s="782"/>
      <c r="Q32" s="783">
        <v>315</v>
      </c>
      <c r="R32" s="784"/>
      <c r="S32" s="784"/>
      <c r="T32" s="784"/>
      <c r="U32" s="784"/>
      <c r="V32" s="784">
        <v>352</v>
      </c>
      <c r="W32" s="784"/>
      <c r="X32" s="784"/>
      <c r="Y32" s="784"/>
      <c r="Z32" s="784"/>
      <c r="AA32" s="784">
        <v>-37</v>
      </c>
      <c r="AB32" s="784"/>
      <c r="AC32" s="784"/>
      <c r="AD32" s="784"/>
      <c r="AE32" s="785"/>
      <c r="AF32" s="786">
        <v>204</v>
      </c>
      <c r="AG32" s="787"/>
      <c r="AH32" s="787"/>
      <c r="AI32" s="787"/>
      <c r="AJ32" s="788"/>
      <c r="AK32" s="834">
        <v>85</v>
      </c>
      <c r="AL32" s="830"/>
      <c r="AM32" s="830"/>
      <c r="AN32" s="830"/>
      <c r="AO32" s="830"/>
      <c r="AP32" s="830">
        <v>1107</v>
      </c>
      <c r="AQ32" s="830"/>
      <c r="AR32" s="830"/>
      <c r="AS32" s="830"/>
      <c r="AT32" s="830"/>
      <c r="AU32" s="830">
        <v>463</v>
      </c>
      <c r="AV32" s="830"/>
      <c r="AW32" s="830"/>
      <c r="AX32" s="830"/>
      <c r="AY32" s="830"/>
      <c r="AZ32" s="831" t="s">
        <v>560</v>
      </c>
      <c r="BA32" s="831"/>
      <c r="BB32" s="831"/>
      <c r="BC32" s="831"/>
      <c r="BD32" s="831"/>
      <c r="BE32" s="832" t="s">
        <v>392</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t="s">
        <v>394</v>
      </c>
      <c r="C33" s="781"/>
      <c r="D33" s="781"/>
      <c r="E33" s="781"/>
      <c r="F33" s="781"/>
      <c r="G33" s="781"/>
      <c r="H33" s="781"/>
      <c r="I33" s="781"/>
      <c r="J33" s="781"/>
      <c r="K33" s="781"/>
      <c r="L33" s="781"/>
      <c r="M33" s="781"/>
      <c r="N33" s="781"/>
      <c r="O33" s="781"/>
      <c r="P33" s="782"/>
      <c r="Q33" s="783">
        <v>1040</v>
      </c>
      <c r="R33" s="784"/>
      <c r="S33" s="784"/>
      <c r="T33" s="784"/>
      <c r="U33" s="784"/>
      <c r="V33" s="784">
        <v>1065</v>
      </c>
      <c r="W33" s="784"/>
      <c r="X33" s="784"/>
      <c r="Y33" s="784"/>
      <c r="Z33" s="784"/>
      <c r="AA33" s="784">
        <v>-25</v>
      </c>
      <c r="AB33" s="784"/>
      <c r="AC33" s="784"/>
      <c r="AD33" s="784"/>
      <c r="AE33" s="785"/>
      <c r="AF33" s="786">
        <v>288</v>
      </c>
      <c r="AG33" s="787"/>
      <c r="AH33" s="787"/>
      <c r="AI33" s="787"/>
      <c r="AJ33" s="788"/>
      <c r="AK33" s="834">
        <v>310</v>
      </c>
      <c r="AL33" s="830"/>
      <c r="AM33" s="830"/>
      <c r="AN33" s="830"/>
      <c r="AO33" s="830"/>
      <c r="AP33" s="830">
        <v>2199</v>
      </c>
      <c r="AQ33" s="830"/>
      <c r="AR33" s="830"/>
      <c r="AS33" s="830"/>
      <c r="AT33" s="830"/>
      <c r="AU33" s="830">
        <v>1398</v>
      </c>
      <c r="AV33" s="830"/>
      <c r="AW33" s="830"/>
      <c r="AX33" s="830"/>
      <c r="AY33" s="830"/>
      <c r="AZ33" s="831" t="s">
        <v>560</v>
      </c>
      <c r="BA33" s="831"/>
      <c r="BB33" s="831"/>
      <c r="BC33" s="831"/>
      <c r="BD33" s="831"/>
      <c r="BE33" s="832" t="s">
        <v>392</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395</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376</v>
      </c>
      <c r="B63" s="789" t="s">
        <v>396</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769</v>
      </c>
      <c r="AG63" s="844"/>
      <c r="AH63" s="844"/>
      <c r="AI63" s="844"/>
      <c r="AJ63" s="845"/>
      <c r="AK63" s="846"/>
      <c r="AL63" s="841"/>
      <c r="AM63" s="841"/>
      <c r="AN63" s="841"/>
      <c r="AO63" s="841"/>
      <c r="AP63" s="844">
        <f>AP31+AP32+AP33</f>
        <v>5604</v>
      </c>
      <c r="AQ63" s="844"/>
      <c r="AR63" s="844"/>
      <c r="AS63" s="844"/>
      <c r="AT63" s="844"/>
      <c r="AU63" s="844">
        <f>AU31+AU32+AU33</f>
        <v>4150</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397</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398</v>
      </c>
      <c r="B66" s="728"/>
      <c r="C66" s="728"/>
      <c r="D66" s="728"/>
      <c r="E66" s="728"/>
      <c r="F66" s="728"/>
      <c r="G66" s="728"/>
      <c r="H66" s="728"/>
      <c r="I66" s="728"/>
      <c r="J66" s="728"/>
      <c r="K66" s="728"/>
      <c r="L66" s="728"/>
      <c r="M66" s="728"/>
      <c r="N66" s="728"/>
      <c r="O66" s="728"/>
      <c r="P66" s="729"/>
      <c r="Q66" s="733" t="s">
        <v>380</v>
      </c>
      <c r="R66" s="734"/>
      <c r="S66" s="734"/>
      <c r="T66" s="734"/>
      <c r="U66" s="735"/>
      <c r="V66" s="733" t="s">
        <v>381</v>
      </c>
      <c r="W66" s="734"/>
      <c r="X66" s="734"/>
      <c r="Y66" s="734"/>
      <c r="Z66" s="735"/>
      <c r="AA66" s="733" t="s">
        <v>382</v>
      </c>
      <c r="AB66" s="734"/>
      <c r="AC66" s="734"/>
      <c r="AD66" s="734"/>
      <c r="AE66" s="735"/>
      <c r="AF66" s="854" t="s">
        <v>383</v>
      </c>
      <c r="AG66" s="815"/>
      <c r="AH66" s="815"/>
      <c r="AI66" s="815"/>
      <c r="AJ66" s="855"/>
      <c r="AK66" s="733" t="s">
        <v>384</v>
      </c>
      <c r="AL66" s="728"/>
      <c r="AM66" s="728"/>
      <c r="AN66" s="728"/>
      <c r="AO66" s="729"/>
      <c r="AP66" s="733" t="s">
        <v>385</v>
      </c>
      <c r="AQ66" s="734"/>
      <c r="AR66" s="734"/>
      <c r="AS66" s="734"/>
      <c r="AT66" s="735"/>
      <c r="AU66" s="733" t="s">
        <v>399</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t="s">
        <v>549</v>
      </c>
      <c r="C68" s="870"/>
      <c r="D68" s="870"/>
      <c r="E68" s="870"/>
      <c r="F68" s="870"/>
      <c r="G68" s="870"/>
      <c r="H68" s="870"/>
      <c r="I68" s="870"/>
      <c r="J68" s="870"/>
      <c r="K68" s="870"/>
      <c r="L68" s="870"/>
      <c r="M68" s="870"/>
      <c r="N68" s="870"/>
      <c r="O68" s="870"/>
      <c r="P68" s="871"/>
      <c r="Q68" s="872">
        <f>Q69+Q70</f>
        <v>1400</v>
      </c>
      <c r="R68" s="866"/>
      <c r="S68" s="866"/>
      <c r="T68" s="866"/>
      <c r="U68" s="866"/>
      <c r="V68" s="866">
        <f t="shared" ref="V68" si="4">V69+V70</f>
        <v>1382</v>
      </c>
      <c r="W68" s="866"/>
      <c r="X68" s="866"/>
      <c r="Y68" s="866"/>
      <c r="Z68" s="866"/>
      <c r="AA68" s="866">
        <f t="shared" ref="AA68" si="5">AA69+AA70</f>
        <v>18</v>
      </c>
      <c r="AB68" s="866"/>
      <c r="AC68" s="866"/>
      <c r="AD68" s="866"/>
      <c r="AE68" s="866"/>
      <c r="AF68" s="866">
        <f t="shared" ref="AF68" si="6">AF69+AF70</f>
        <v>18</v>
      </c>
      <c r="AG68" s="866"/>
      <c r="AH68" s="866"/>
      <c r="AI68" s="866"/>
      <c r="AJ68" s="866"/>
      <c r="AK68" s="866">
        <f t="shared" ref="AK68" si="7">AK69+AK70</f>
        <v>51</v>
      </c>
      <c r="AL68" s="866"/>
      <c r="AM68" s="866"/>
      <c r="AN68" s="866"/>
      <c r="AO68" s="866"/>
      <c r="AP68" s="866">
        <f>AP69</f>
        <v>669</v>
      </c>
      <c r="AQ68" s="866"/>
      <c r="AR68" s="866"/>
      <c r="AS68" s="866"/>
      <c r="AT68" s="866"/>
      <c r="AU68" s="866">
        <f>AU69</f>
        <v>361</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t="s">
        <v>550</v>
      </c>
      <c r="C69" s="874"/>
      <c r="D69" s="874"/>
      <c r="E69" s="874"/>
      <c r="F69" s="874"/>
      <c r="G69" s="874"/>
      <c r="H69" s="874"/>
      <c r="I69" s="874"/>
      <c r="J69" s="874"/>
      <c r="K69" s="874"/>
      <c r="L69" s="874"/>
      <c r="M69" s="874"/>
      <c r="N69" s="874"/>
      <c r="O69" s="874"/>
      <c r="P69" s="875"/>
      <c r="Q69" s="876">
        <v>155</v>
      </c>
      <c r="R69" s="830"/>
      <c r="S69" s="830"/>
      <c r="T69" s="830"/>
      <c r="U69" s="830"/>
      <c r="V69" s="830">
        <v>153</v>
      </c>
      <c r="W69" s="830"/>
      <c r="X69" s="830"/>
      <c r="Y69" s="830"/>
      <c r="Z69" s="830"/>
      <c r="AA69" s="830">
        <v>2</v>
      </c>
      <c r="AB69" s="830"/>
      <c r="AC69" s="830"/>
      <c r="AD69" s="830"/>
      <c r="AE69" s="830"/>
      <c r="AF69" s="830">
        <v>2</v>
      </c>
      <c r="AG69" s="830"/>
      <c r="AH69" s="830"/>
      <c r="AI69" s="830"/>
      <c r="AJ69" s="830"/>
      <c r="AK69" s="830">
        <v>2</v>
      </c>
      <c r="AL69" s="830"/>
      <c r="AM69" s="830"/>
      <c r="AN69" s="830"/>
      <c r="AO69" s="830"/>
      <c r="AP69" s="830">
        <v>669</v>
      </c>
      <c r="AQ69" s="830"/>
      <c r="AR69" s="830"/>
      <c r="AS69" s="830"/>
      <c r="AT69" s="830"/>
      <c r="AU69" s="830">
        <v>361</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t="s">
        <v>551</v>
      </c>
      <c r="C70" s="874"/>
      <c r="D70" s="874"/>
      <c r="E70" s="874"/>
      <c r="F70" s="874"/>
      <c r="G70" s="874"/>
      <c r="H70" s="874"/>
      <c r="I70" s="874"/>
      <c r="J70" s="874"/>
      <c r="K70" s="874"/>
      <c r="L70" s="874"/>
      <c r="M70" s="874"/>
      <c r="N70" s="874"/>
      <c r="O70" s="874"/>
      <c r="P70" s="875"/>
      <c r="Q70" s="876">
        <v>1245</v>
      </c>
      <c r="R70" s="830"/>
      <c r="S70" s="830"/>
      <c r="T70" s="830"/>
      <c r="U70" s="830"/>
      <c r="V70" s="830">
        <v>1229</v>
      </c>
      <c r="W70" s="830"/>
      <c r="X70" s="830"/>
      <c r="Y70" s="830"/>
      <c r="Z70" s="830"/>
      <c r="AA70" s="830">
        <v>16</v>
      </c>
      <c r="AB70" s="830"/>
      <c r="AC70" s="830"/>
      <c r="AD70" s="830"/>
      <c r="AE70" s="830"/>
      <c r="AF70" s="830">
        <v>16</v>
      </c>
      <c r="AG70" s="830"/>
      <c r="AH70" s="830"/>
      <c r="AI70" s="830"/>
      <c r="AJ70" s="830"/>
      <c r="AK70" s="830">
        <v>49</v>
      </c>
      <c r="AL70" s="830"/>
      <c r="AM70" s="830"/>
      <c r="AN70" s="830"/>
      <c r="AO70" s="830"/>
      <c r="AP70" s="830" t="s">
        <v>560</v>
      </c>
      <c r="AQ70" s="830"/>
      <c r="AR70" s="830"/>
      <c r="AS70" s="830"/>
      <c r="AT70" s="830"/>
      <c r="AU70" s="830" t="s">
        <v>560</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t="s">
        <v>552</v>
      </c>
      <c r="C71" s="874"/>
      <c r="D71" s="874"/>
      <c r="E71" s="874"/>
      <c r="F71" s="874"/>
      <c r="G71" s="874"/>
      <c r="H71" s="874"/>
      <c r="I71" s="874"/>
      <c r="J71" s="874"/>
      <c r="K71" s="874"/>
      <c r="L71" s="874"/>
      <c r="M71" s="874"/>
      <c r="N71" s="874"/>
      <c r="O71" s="874"/>
      <c r="P71" s="875"/>
      <c r="Q71" s="876">
        <f>Q73</f>
        <v>43</v>
      </c>
      <c r="R71" s="830"/>
      <c r="S71" s="830"/>
      <c r="T71" s="830"/>
      <c r="U71" s="830"/>
      <c r="V71" s="830">
        <f t="shared" ref="V71" si="8">V73</f>
        <v>40</v>
      </c>
      <c r="W71" s="830"/>
      <c r="X71" s="830"/>
      <c r="Y71" s="830"/>
      <c r="Z71" s="830"/>
      <c r="AA71" s="830">
        <f t="shared" ref="AA71" si="9">AA73</f>
        <v>3</v>
      </c>
      <c r="AB71" s="830"/>
      <c r="AC71" s="830"/>
      <c r="AD71" s="830"/>
      <c r="AE71" s="830"/>
      <c r="AF71" s="830">
        <f t="shared" ref="AF71" si="10">AF73</f>
        <v>3</v>
      </c>
      <c r="AG71" s="830"/>
      <c r="AH71" s="830"/>
      <c r="AI71" s="830"/>
      <c r="AJ71" s="830"/>
      <c r="AK71" s="830">
        <f>AK72+AK73</f>
        <v>100</v>
      </c>
      <c r="AL71" s="830"/>
      <c r="AM71" s="830"/>
      <c r="AN71" s="830"/>
      <c r="AO71" s="830"/>
      <c r="AP71" s="830" t="s">
        <v>560</v>
      </c>
      <c r="AQ71" s="830"/>
      <c r="AR71" s="830"/>
      <c r="AS71" s="830"/>
      <c r="AT71" s="830"/>
      <c r="AU71" s="830" t="s">
        <v>560</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t="s">
        <v>550</v>
      </c>
      <c r="C72" s="874"/>
      <c r="D72" s="874"/>
      <c r="E72" s="874"/>
      <c r="F72" s="874"/>
      <c r="G72" s="874"/>
      <c r="H72" s="874"/>
      <c r="I72" s="874"/>
      <c r="J72" s="874"/>
      <c r="K72" s="874"/>
      <c r="L72" s="874"/>
      <c r="M72" s="874"/>
      <c r="N72" s="874"/>
      <c r="O72" s="874"/>
      <c r="P72" s="875"/>
      <c r="Q72" s="876" t="s">
        <v>560</v>
      </c>
      <c r="R72" s="830"/>
      <c r="S72" s="830"/>
      <c r="T72" s="830"/>
      <c r="U72" s="830"/>
      <c r="V72" s="830" t="s">
        <v>560</v>
      </c>
      <c r="W72" s="830"/>
      <c r="X72" s="830"/>
      <c r="Y72" s="830"/>
      <c r="Z72" s="830"/>
      <c r="AA72" s="830" t="s">
        <v>560</v>
      </c>
      <c r="AB72" s="830"/>
      <c r="AC72" s="830"/>
      <c r="AD72" s="830"/>
      <c r="AE72" s="830"/>
      <c r="AF72" s="830" t="s">
        <v>560</v>
      </c>
      <c r="AG72" s="830"/>
      <c r="AH72" s="830"/>
      <c r="AI72" s="830"/>
      <c r="AJ72" s="830"/>
      <c r="AK72" s="830">
        <v>21</v>
      </c>
      <c r="AL72" s="830"/>
      <c r="AM72" s="830"/>
      <c r="AN72" s="830"/>
      <c r="AO72" s="830"/>
      <c r="AP72" s="830" t="s">
        <v>560</v>
      </c>
      <c r="AQ72" s="830"/>
      <c r="AR72" s="830"/>
      <c r="AS72" s="830"/>
      <c r="AT72" s="830"/>
      <c r="AU72" s="830" t="s">
        <v>560</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t="s">
        <v>551</v>
      </c>
      <c r="C73" s="874"/>
      <c r="D73" s="874"/>
      <c r="E73" s="874"/>
      <c r="F73" s="874"/>
      <c r="G73" s="874"/>
      <c r="H73" s="874"/>
      <c r="I73" s="874"/>
      <c r="J73" s="874"/>
      <c r="K73" s="874"/>
      <c r="L73" s="874"/>
      <c r="M73" s="874"/>
      <c r="N73" s="874"/>
      <c r="O73" s="874"/>
      <c r="P73" s="875"/>
      <c r="Q73" s="876">
        <v>43</v>
      </c>
      <c r="R73" s="830"/>
      <c r="S73" s="830"/>
      <c r="T73" s="830"/>
      <c r="U73" s="830"/>
      <c r="V73" s="830">
        <v>40</v>
      </c>
      <c r="W73" s="830"/>
      <c r="X73" s="830"/>
      <c r="Y73" s="830"/>
      <c r="Z73" s="830"/>
      <c r="AA73" s="830">
        <v>3</v>
      </c>
      <c r="AB73" s="830"/>
      <c r="AC73" s="830"/>
      <c r="AD73" s="830"/>
      <c r="AE73" s="830"/>
      <c r="AF73" s="830">
        <v>3</v>
      </c>
      <c r="AG73" s="830"/>
      <c r="AH73" s="830"/>
      <c r="AI73" s="830"/>
      <c r="AJ73" s="830"/>
      <c r="AK73" s="830">
        <v>79</v>
      </c>
      <c r="AL73" s="830"/>
      <c r="AM73" s="830"/>
      <c r="AN73" s="830"/>
      <c r="AO73" s="830"/>
      <c r="AP73" s="830" t="s">
        <v>560</v>
      </c>
      <c r="AQ73" s="830"/>
      <c r="AR73" s="830"/>
      <c r="AS73" s="830"/>
      <c r="AT73" s="830"/>
      <c r="AU73" s="830" t="s">
        <v>560</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t="s">
        <v>553</v>
      </c>
      <c r="C74" s="874"/>
      <c r="D74" s="874"/>
      <c r="E74" s="874"/>
      <c r="F74" s="874"/>
      <c r="G74" s="874"/>
      <c r="H74" s="874"/>
      <c r="I74" s="874"/>
      <c r="J74" s="874"/>
      <c r="K74" s="874"/>
      <c r="L74" s="874"/>
      <c r="M74" s="874"/>
      <c r="N74" s="874"/>
      <c r="O74" s="874"/>
      <c r="P74" s="875"/>
      <c r="Q74" s="876">
        <f>Q75+Q76</f>
        <v>7495</v>
      </c>
      <c r="R74" s="830"/>
      <c r="S74" s="830"/>
      <c r="T74" s="830"/>
      <c r="U74" s="830"/>
      <c r="V74" s="830">
        <f t="shared" ref="V74" si="11">V75+V76</f>
        <v>6434</v>
      </c>
      <c r="W74" s="830"/>
      <c r="X74" s="830"/>
      <c r="Y74" s="830"/>
      <c r="Z74" s="830"/>
      <c r="AA74" s="830">
        <f t="shared" ref="AA74" si="12">AA75+AA76</f>
        <v>1059</v>
      </c>
      <c r="AB74" s="830"/>
      <c r="AC74" s="830"/>
      <c r="AD74" s="830"/>
      <c r="AE74" s="830"/>
      <c r="AF74" s="830">
        <f t="shared" ref="AF74" si="13">AF75+AF76</f>
        <v>1059</v>
      </c>
      <c r="AG74" s="830"/>
      <c r="AH74" s="830"/>
      <c r="AI74" s="830"/>
      <c r="AJ74" s="830"/>
      <c r="AK74" s="830">
        <f t="shared" ref="AK74" si="14">AK75+AK76</f>
        <v>99</v>
      </c>
      <c r="AL74" s="830"/>
      <c r="AM74" s="830"/>
      <c r="AN74" s="830"/>
      <c r="AO74" s="830"/>
      <c r="AP74" s="830" t="s">
        <v>560</v>
      </c>
      <c r="AQ74" s="830"/>
      <c r="AR74" s="830"/>
      <c r="AS74" s="830"/>
      <c r="AT74" s="830"/>
      <c r="AU74" s="830" t="s">
        <v>560</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t="s">
        <v>550</v>
      </c>
      <c r="C75" s="874"/>
      <c r="D75" s="874"/>
      <c r="E75" s="874"/>
      <c r="F75" s="874"/>
      <c r="G75" s="874"/>
      <c r="H75" s="874"/>
      <c r="I75" s="874"/>
      <c r="J75" s="874"/>
      <c r="K75" s="874"/>
      <c r="L75" s="874"/>
      <c r="M75" s="874"/>
      <c r="N75" s="874"/>
      <c r="O75" s="874"/>
      <c r="P75" s="875"/>
      <c r="Q75" s="877">
        <v>313</v>
      </c>
      <c r="R75" s="878"/>
      <c r="S75" s="878"/>
      <c r="T75" s="878"/>
      <c r="U75" s="834"/>
      <c r="V75" s="879">
        <v>303</v>
      </c>
      <c r="W75" s="878"/>
      <c r="X75" s="878"/>
      <c r="Y75" s="878"/>
      <c r="Z75" s="834"/>
      <c r="AA75" s="879">
        <v>10</v>
      </c>
      <c r="AB75" s="878"/>
      <c r="AC75" s="878"/>
      <c r="AD75" s="878"/>
      <c r="AE75" s="834"/>
      <c r="AF75" s="879">
        <v>10</v>
      </c>
      <c r="AG75" s="878"/>
      <c r="AH75" s="878"/>
      <c r="AI75" s="878"/>
      <c r="AJ75" s="834"/>
      <c r="AK75" s="879">
        <v>82</v>
      </c>
      <c r="AL75" s="878"/>
      <c r="AM75" s="878"/>
      <c r="AN75" s="878"/>
      <c r="AO75" s="834"/>
      <c r="AP75" s="879" t="s">
        <v>560</v>
      </c>
      <c r="AQ75" s="878"/>
      <c r="AR75" s="878"/>
      <c r="AS75" s="878"/>
      <c r="AT75" s="834"/>
      <c r="AU75" s="879" t="s">
        <v>560</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t="s">
        <v>551</v>
      </c>
      <c r="C76" s="874"/>
      <c r="D76" s="874"/>
      <c r="E76" s="874"/>
      <c r="F76" s="874"/>
      <c r="G76" s="874"/>
      <c r="H76" s="874"/>
      <c r="I76" s="874"/>
      <c r="J76" s="874"/>
      <c r="K76" s="874"/>
      <c r="L76" s="874"/>
      <c r="M76" s="874"/>
      <c r="N76" s="874"/>
      <c r="O76" s="874"/>
      <c r="P76" s="875"/>
      <c r="Q76" s="877">
        <v>7182</v>
      </c>
      <c r="R76" s="878"/>
      <c r="S76" s="878"/>
      <c r="T76" s="878"/>
      <c r="U76" s="834"/>
      <c r="V76" s="879">
        <v>6131</v>
      </c>
      <c r="W76" s="878"/>
      <c r="X76" s="878"/>
      <c r="Y76" s="878"/>
      <c r="Z76" s="834"/>
      <c r="AA76" s="879">
        <v>1049</v>
      </c>
      <c r="AB76" s="878"/>
      <c r="AC76" s="878"/>
      <c r="AD76" s="878"/>
      <c r="AE76" s="834"/>
      <c r="AF76" s="879">
        <v>1049</v>
      </c>
      <c r="AG76" s="878"/>
      <c r="AH76" s="878"/>
      <c r="AI76" s="878"/>
      <c r="AJ76" s="834"/>
      <c r="AK76" s="879">
        <v>17</v>
      </c>
      <c r="AL76" s="878"/>
      <c r="AM76" s="878"/>
      <c r="AN76" s="878"/>
      <c r="AO76" s="834"/>
      <c r="AP76" s="879" t="s">
        <v>560</v>
      </c>
      <c r="AQ76" s="878"/>
      <c r="AR76" s="878"/>
      <c r="AS76" s="878"/>
      <c r="AT76" s="834"/>
      <c r="AU76" s="879" t="s">
        <v>560</v>
      </c>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t="s">
        <v>554</v>
      </c>
      <c r="C77" s="874"/>
      <c r="D77" s="874"/>
      <c r="E77" s="874"/>
      <c r="F77" s="874"/>
      <c r="G77" s="874"/>
      <c r="H77" s="874"/>
      <c r="I77" s="874"/>
      <c r="J77" s="874"/>
      <c r="K77" s="874"/>
      <c r="L77" s="874"/>
      <c r="M77" s="874"/>
      <c r="N77" s="874"/>
      <c r="O77" s="874"/>
      <c r="P77" s="875"/>
      <c r="Q77" s="877">
        <v>850</v>
      </c>
      <c r="R77" s="878"/>
      <c r="S77" s="878"/>
      <c r="T77" s="878"/>
      <c r="U77" s="834"/>
      <c r="V77" s="879">
        <v>826</v>
      </c>
      <c r="W77" s="878"/>
      <c r="X77" s="878"/>
      <c r="Y77" s="878"/>
      <c r="Z77" s="834"/>
      <c r="AA77" s="879">
        <v>24</v>
      </c>
      <c r="AB77" s="878"/>
      <c r="AC77" s="878"/>
      <c r="AD77" s="878"/>
      <c r="AE77" s="834"/>
      <c r="AF77" s="879">
        <v>24</v>
      </c>
      <c r="AG77" s="878"/>
      <c r="AH77" s="878"/>
      <c r="AI77" s="878"/>
      <c r="AJ77" s="834"/>
      <c r="AK77" s="879" t="s">
        <v>560</v>
      </c>
      <c r="AL77" s="878"/>
      <c r="AM77" s="878"/>
      <c r="AN77" s="878"/>
      <c r="AO77" s="834"/>
      <c r="AP77" s="879" t="s">
        <v>560</v>
      </c>
      <c r="AQ77" s="878"/>
      <c r="AR77" s="878"/>
      <c r="AS77" s="878"/>
      <c r="AT77" s="834"/>
      <c r="AU77" s="879" t="s">
        <v>560</v>
      </c>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t="s">
        <v>555</v>
      </c>
      <c r="C78" s="874"/>
      <c r="D78" s="874"/>
      <c r="E78" s="874"/>
      <c r="F78" s="874"/>
      <c r="G78" s="874"/>
      <c r="H78" s="874"/>
      <c r="I78" s="874"/>
      <c r="J78" s="874"/>
      <c r="K78" s="874"/>
      <c r="L78" s="874"/>
      <c r="M78" s="874"/>
      <c r="N78" s="874"/>
      <c r="O78" s="874"/>
      <c r="P78" s="875"/>
      <c r="Q78" s="876">
        <v>2203</v>
      </c>
      <c r="R78" s="830"/>
      <c r="S78" s="830"/>
      <c r="T78" s="830"/>
      <c r="U78" s="830"/>
      <c r="V78" s="830">
        <v>2058</v>
      </c>
      <c r="W78" s="830"/>
      <c r="X78" s="830"/>
      <c r="Y78" s="830"/>
      <c r="Z78" s="830"/>
      <c r="AA78" s="830">
        <v>145</v>
      </c>
      <c r="AB78" s="830"/>
      <c r="AC78" s="830"/>
      <c r="AD78" s="830"/>
      <c r="AE78" s="830"/>
      <c r="AF78" s="830">
        <v>145</v>
      </c>
      <c r="AG78" s="830"/>
      <c r="AH78" s="830"/>
      <c r="AI78" s="830"/>
      <c r="AJ78" s="830"/>
      <c r="AK78" s="830">
        <v>180</v>
      </c>
      <c r="AL78" s="830"/>
      <c r="AM78" s="830"/>
      <c r="AN78" s="830"/>
      <c r="AO78" s="830"/>
      <c r="AP78" s="830">
        <v>425</v>
      </c>
      <c r="AQ78" s="830"/>
      <c r="AR78" s="830"/>
      <c r="AS78" s="830"/>
      <c r="AT78" s="830"/>
      <c r="AU78" s="830" t="s">
        <v>560</v>
      </c>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t="s">
        <v>556</v>
      </c>
      <c r="C79" s="874"/>
      <c r="D79" s="874"/>
      <c r="E79" s="874"/>
      <c r="F79" s="874"/>
      <c r="G79" s="874"/>
      <c r="H79" s="874"/>
      <c r="I79" s="874"/>
      <c r="J79" s="874"/>
      <c r="K79" s="874"/>
      <c r="L79" s="874"/>
      <c r="M79" s="874"/>
      <c r="N79" s="874"/>
      <c r="O79" s="874"/>
      <c r="P79" s="875"/>
      <c r="Q79" s="876">
        <v>103</v>
      </c>
      <c r="R79" s="830"/>
      <c r="S79" s="830"/>
      <c r="T79" s="830"/>
      <c r="U79" s="830"/>
      <c r="V79" s="830">
        <v>100</v>
      </c>
      <c r="W79" s="830"/>
      <c r="X79" s="830"/>
      <c r="Y79" s="830"/>
      <c r="Z79" s="830"/>
      <c r="AA79" s="830">
        <v>3</v>
      </c>
      <c r="AB79" s="830"/>
      <c r="AC79" s="830"/>
      <c r="AD79" s="830"/>
      <c r="AE79" s="830"/>
      <c r="AF79" s="830">
        <v>3</v>
      </c>
      <c r="AG79" s="830"/>
      <c r="AH79" s="830"/>
      <c r="AI79" s="830"/>
      <c r="AJ79" s="830"/>
      <c r="AK79" s="830">
        <v>5</v>
      </c>
      <c r="AL79" s="830"/>
      <c r="AM79" s="830"/>
      <c r="AN79" s="830"/>
      <c r="AO79" s="830"/>
      <c r="AP79" s="830" t="s">
        <v>560</v>
      </c>
      <c r="AQ79" s="830"/>
      <c r="AR79" s="830"/>
      <c r="AS79" s="830"/>
      <c r="AT79" s="830"/>
      <c r="AU79" s="830" t="s">
        <v>560</v>
      </c>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t="s">
        <v>557</v>
      </c>
      <c r="C80" s="874"/>
      <c r="D80" s="874"/>
      <c r="E80" s="874"/>
      <c r="F80" s="874"/>
      <c r="G80" s="874"/>
      <c r="H80" s="874"/>
      <c r="I80" s="874"/>
      <c r="J80" s="874"/>
      <c r="K80" s="874"/>
      <c r="L80" s="874"/>
      <c r="M80" s="874"/>
      <c r="N80" s="874"/>
      <c r="O80" s="874"/>
      <c r="P80" s="875"/>
      <c r="Q80" s="876">
        <f>Q81+Q82</f>
        <v>304</v>
      </c>
      <c r="R80" s="830"/>
      <c r="S80" s="830"/>
      <c r="T80" s="830"/>
      <c r="U80" s="830"/>
      <c r="V80" s="830">
        <f t="shared" ref="V80" si="15">V81+V82</f>
        <v>199</v>
      </c>
      <c r="W80" s="830"/>
      <c r="X80" s="830"/>
      <c r="Y80" s="830"/>
      <c r="Z80" s="830"/>
      <c r="AA80" s="830">
        <f t="shared" ref="AA80" si="16">AA81+AA82</f>
        <v>106</v>
      </c>
      <c r="AB80" s="830"/>
      <c r="AC80" s="830"/>
      <c r="AD80" s="830"/>
      <c r="AE80" s="830"/>
      <c r="AF80" s="830">
        <f t="shared" ref="AF80" si="17">AF81+AF82</f>
        <v>106</v>
      </c>
      <c r="AG80" s="830"/>
      <c r="AH80" s="830"/>
      <c r="AI80" s="830"/>
      <c r="AJ80" s="830"/>
      <c r="AK80" s="830" t="s">
        <v>560</v>
      </c>
      <c r="AL80" s="830"/>
      <c r="AM80" s="830"/>
      <c r="AN80" s="830"/>
      <c r="AO80" s="830"/>
      <c r="AP80" s="830" t="s">
        <v>560</v>
      </c>
      <c r="AQ80" s="830"/>
      <c r="AR80" s="830"/>
      <c r="AS80" s="830"/>
      <c r="AT80" s="830"/>
      <c r="AU80" s="830" t="s">
        <v>560</v>
      </c>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t="s">
        <v>550</v>
      </c>
      <c r="C81" s="874"/>
      <c r="D81" s="874"/>
      <c r="E81" s="874"/>
      <c r="F81" s="874"/>
      <c r="G81" s="874"/>
      <c r="H81" s="874"/>
      <c r="I81" s="874"/>
      <c r="J81" s="874"/>
      <c r="K81" s="874"/>
      <c r="L81" s="874"/>
      <c r="M81" s="874"/>
      <c r="N81" s="874"/>
      <c r="O81" s="874"/>
      <c r="P81" s="875"/>
      <c r="Q81" s="876">
        <v>258</v>
      </c>
      <c r="R81" s="830"/>
      <c r="S81" s="830"/>
      <c r="T81" s="830"/>
      <c r="U81" s="830"/>
      <c r="V81" s="830">
        <v>174</v>
      </c>
      <c r="W81" s="830"/>
      <c r="X81" s="830"/>
      <c r="Y81" s="830"/>
      <c r="Z81" s="830"/>
      <c r="AA81" s="830">
        <v>84</v>
      </c>
      <c r="AB81" s="830"/>
      <c r="AC81" s="830"/>
      <c r="AD81" s="830"/>
      <c r="AE81" s="830"/>
      <c r="AF81" s="830">
        <v>84</v>
      </c>
      <c r="AG81" s="830"/>
      <c r="AH81" s="830"/>
      <c r="AI81" s="830"/>
      <c r="AJ81" s="830"/>
      <c r="AK81" s="830" t="s">
        <v>560</v>
      </c>
      <c r="AL81" s="830"/>
      <c r="AM81" s="830"/>
      <c r="AN81" s="830"/>
      <c r="AO81" s="830"/>
      <c r="AP81" s="830" t="s">
        <v>560</v>
      </c>
      <c r="AQ81" s="830"/>
      <c r="AR81" s="830"/>
      <c r="AS81" s="830"/>
      <c r="AT81" s="830"/>
      <c r="AU81" s="830" t="s">
        <v>560</v>
      </c>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t="s">
        <v>551</v>
      </c>
      <c r="C82" s="874"/>
      <c r="D82" s="874"/>
      <c r="E82" s="874"/>
      <c r="F82" s="874"/>
      <c r="G82" s="874"/>
      <c r="H82" s="874"/>
      <c r="I82" s="874"/>
      <c r="J82" s="874"/>
      <c r="K82" s="874"/>
      <c r="L82" s="874"/>
      <c r="M82" s="874"/>
      <c r="N82" s="874"/>
      <c r="O82" s="874"/>
      <c r="P82" s="875"/>
      <c r="Q82" s="876">
        <v>46</v>
      </c>
      <c r="R82" s="830"/>
      <c r="S82" s="830"/>
      <c r="T82" s="830"/>
      <c r="U82" s="830"/>
      <c r="V82" s="830">
        <v>25</v>
      </c>
      <c r="W82" s="830"/>
      <c r="X82" s="830"/>
      <c r="Y82" s="830"/>
      <c r="Z82" s="830"/>
      <c r="AA82" s="830">
        <v>22</v>
      </c>
      <c r="AB82" s="830"/>
      <c r="AC82" s="830"/>
      <c r="AD82" s="830"/>
      <c r="AE82" s="830"/>
      <c r="AF82" s="830">
        <v>22</v>
      </c>
      <c r="AG82" s="830"/>
      <c r="AH82" s="830"/>
      <c r="AI82" s="830"/>
      <c r="AJ82" s="830"/>
      <c r="AK82" s="830" t="s">
        <v>560</v>
      </c>
      <c r="AL82" s="830"/>
      <c r="AM82" s="830"/>
      <c r="AN82" s="830"/>
      <c r="AO82" s="830"/>
      <c r="AP82" s="830" t="s">
        <v>560</v>
      </c>
      <c r="AQ82" s="830"/>
      <c r="AR82" s="830"/>
      <c r="AS82" s="830"/>
      <c r="AT82" s="830"/>
      <c r="AU82" s="830" t="s">
        <v>560</v>
      </c>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t="s">
        <v>558</v>
      </c>
      <c r="C83" s="874"/>
      <c r="D83" s="874"/>
      <c r="E83" s="874"/>
      <c r="F83" s="874"/>
      <c r="G83" s="874"/>
      <c r="H83" s="874"/>
      <c r="I83" s="874"/>
      <c r="J83" s="874"/>
      <c r="K83" s="874"/>
      <c r="L83" s="874"/>
      <c r="M83" s="874"/>
      <c r="N83" s="874"/>
      <c r="O83" s="874"/>
      <c r="P83" s="875"/>
      <c r="Q83" s="876">
        <f>Q84+Q85</f>
        <v>262203</v>
      </c>
      <c r="R83" s="830"/>
      <c r="S83" s="830"/>
      <c r="T83" s="830"/>
      <c r="U83" s="830"/>
      <c r="V83" s="830">
        <f t="shared" ref="V83" si="18">V84+V85</f>
        <v>256398</v>
      </c>
      <c r="W83" s="830"/>
      <c r="X83" s="830"/>
      <c r="Y83" s="830"/>
      <c r="Z83" s="830"/>
      <c r="AA83" s="830">
        <f t="shared" ref="AA83" si="19">AA84+AA85</f>
        <v>5805</v>
      </c>
      <c r="AB83" s="830"/>
      <c r="AC83" s="830"/>
      <c r="AD83" s="830"/>
      <c r="AE83" s="830"/>
      <c r="AF83" s="830">
        <f t="shared" ref="AF83" si="20">AF84+AF85</f>
        <v>5805</v>
      </c>
      <c r="AG83" s="830"/>
      <c r="AH83" s="830"/>
      <c r="AI83" s="830"/>
      <c r="AJ83" s="830"/>
      <c r="AK83" s="830">
        <f>AK84</f>
        <v>12</v>
      </c>
      <c r="AL83" s="830"/>
      <c r="AM83" s="830"/>
      <c r="AN83" s="830"/>
      <c r="AO83" s="830"/>
      <c r="AP83" s="830" t="s">
        <v>560</v>
      </c>
      <c r="AQ83" s="830"/>
      <c r="AR83" s="830"/>
      <c r="AS83" s="830"/>
      <c r="AT83" s="830"/>
      <c r="AU83" s="830" t="s">
        <v>560</v>
      </c>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t="s">
        <v>550</v>
      </c>
      <c r="C84" s="874"/>
      <c r="D84" s="874"/>
      <c r="E84" s="874"/>
      <c r="F84" s="874"/>
      <c r="G84" s="874"/>
      <c r="H84" s="874"/>
      <c r="I84" s="874"/>
      <c r="J84" s="874"/>
      <c r="K84" s="874"/>
      <c r="L84" s="874"/>
      <c r="M84" s="874"/>
      <c r="N84" s="874"/>
      <c r="O84" s="874"/>
      <c r="P84" s="875"/>
      <c r="Q84" s="876">
        <v>247</v>
      </c>
      <c r="R84" s="830"/>
      <c r="S84" s="830"/>
      <c r="T84" s="830"/>
      <c r="U84" s="830"/>
      <c r="V84" s="830">
        <v>243</v>
      </c>
      <c r="W84" s="830"/>
      <c r="X84" s="830"/>
      <c r="Y84" s="830"/>
      <c r="Z84" s="830"/>
      <c r="AA84" s="830">
        <v>4</v>
      </c>
      <c r="AB84" s="830"/>
      <c r="AC84" s="830"/>
      <c r="AD84" s="830"/>
      <c r="AE84" s="830"/>
      <c r="AF84" s="830">
        <v>4</v>
      </c>
      <c r="AG84" s="830"/>
      <c r="AH84" s="830"/>
      <c r="AI84" s="830"/>
      <c r="AJ84" s="830"/>
      <c r="AK84" s="830">
        <v>12</v>
      </c>
      <c r="AL84" s="830"/>
      <c r="AM84" s="830"/>
      <c r="AN84" s="830"/>
      <c r="AO84" s="830"/>
      <c r="AP84" s="830" t="s">
        <v>560</v>
      </c>
      <c r="AQ84" s="830"/>
      <c r="AR84" s="830"/>
      <c r="AS84" s="830"/>
      <c r="AT84" s="830"/>
      <c r="AU84" s="830" t="s">
        <v>560</v>
      </c>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t="s">
        <v>551</v>
      </c>
      <c r="C85" s="874"/>
      <c r="D85" s="874"/>
      <c r="E85" s="874"/>
      <c r="F85" s="874"/>
      <c r="G85" s="874"/>
      <c r="H85" s="874"/>
      <c r="I85" s="874"/>
      <c r="J85" s="874"/>
      <c r="K85" s="874"/>
      <c r="L85" s="874"/>
      <c r="M85" s="874"/>
      <c r="N85" s="874"/>
      <c r="O85" s="874"/>
      <c r="P85" s="875"/>
      <c r="Q85" s="876">
        <v>261956</v>
      </c>
      <c r="R85" s="830"/>
      <c r="S85" s="830"/>
      <c r="T85" s="830"/>
      <c r="U85" s="830"/>
      <c r="V85" s="830">
        <v>256155</v>
      </c>
      <c r="W85" s="830"/>
      <c r="X85" s="830"/>
      <c r="Y85" s="830"/>
      <c r="Z85" s="830"/>
      <c r="AA85" s="830">
        <v>5801</v>
      </c>
      <c r="AB85" s="830"/>
      <c r="AC85" s="830"/>
      <c r="AD85" s="830"/>
      <c r="AE85" s="830"/>
      <c r="AF85" s="830">
        <v>5801</v>
      </c>
      <c r="AG85" s="830"/>
      <c r="AH85" s="830"/>
      <c r="AI85" s="830"/>
      <c r="AJ85" s="830"/>
      <c r="AK85" s="830" t="s">
        <v>560</v>
      </c>
      <c r="AL85" s="830"/>
      <c r="AM85" s="830"/>
      <c r="AN85" s="830"/>
      <c r="AO85" s="830"/>
      <c r="AP85" s="830" t="s">
        <v>560</v>
      </c>
      <c r="AQ85" s="830"/>
      <c r="AR85" s="830"/>
      <c r="AS85" s="830"/>
      <c r="AT85" s="830"/>
      <c r="AU85" s="830" t="s">
        <v>560</v>
      </c>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t="s">
        <v>559</v>
      </c>
      <c r="C86" s="874"/>
      <c r="D86" s="874"/>
      <c r="E86" s="874"/>
      <c r="F86" s="874"/>
      <c r="G86" s="874"/>
      <c r="H86" s="874"/>
      <c r="I86" s="874"/>
      <c r="J86" s="874"/>
      <c r="K86" s="874"/>
      <c r="L86" s="874"/>
      <c r="M86" s="874"/>
      <c r="N86" s="874"/>
      <c r="O86" s="874"/>
      <c r="P86" s="875"/>
      <c r="Q86" s="876" t="s">
        <v>560</v>
      </c>
      <c r="R86" s="830"/>
      <c r="S86" s="830"/>
      <c r="T86" s="830"/>
      <c r="U86" s="830"/>
      <c r="V86" s="830" t="s">
        <v>560</v>
      </c>
      <c r="W86" s="830"/>
      <c r="X86" s="830"/>
      <c r="Y86" s="830"/>
      <c r="Z86" s="830"/>
      <c r="AA86" s="830" t="s">
        <v>560</v>
      </c>
      <c r="AB86" s="830"/>
      <c r="AC86" s="830"/>
      <c r="AD86" s="830"/>
      <c r="AE86" s="830"/>
      <c r="AF86" s="830" t="s">
        <v>560</v>
      </c>
      <c r="AG86" s="830"/>
      <c r="AH86" s="830"/>
      <c r="AI86" s="830"/>
      <c r="AJ86" s="830"/>
      <c r="AK86" s="830" t="s">
        <v>560</v>
      </c>
      <c r="AL86" s="830"/>
      <c r="AM86" s="830"/>
      <c r="AN86" s="830"/>
      <c r="AO86" s="830"/>
      <c r="AP86" s="830">
        <v>42</v>
      </c>
      <c r="AQ86" s="830"/>
      <c r="AR86" s="830"/>
      <c r="AS86" s="830"/>
      <c r="AT86" s="830"/>
      <c r="AU86" s="830">
        <v>6</v>
      </c>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376</v>
      </c>
      <c r="B88" s="789" t="s">
        <v>400</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f>AF68+AF71+AF74+AF77+AF78+AF79+AF80+AF83</f>
        <v>7163</v>
      </c>
      <c r="AG88" s="844"/>
      <c r="AH88" s="844"/>
      <c r="AI88" s="844"/>
      <c r="AJ88" s="844"/>
      <c r="AK88" s="841"/>
      <c r="AL88" s="841"/>
      <c r="AM88" s="841"/>
      <c r="AN88" s="841"/>
      <c r="AO88" s="841"/>
      <c r="AP88" s="844">
        <f>AP68+AP78</f>
        <v>1094</v>
      </c>
      <c r="AQ88" s="844"/>
      <c r="AR88" s="844"/>
      <c r="AS88" s="844"/>
      <c r="AT88" s="844"/>
      <c r="AU88" s="844">
        <f>AU68+AU86</f>
        <v>367</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789" t="s">
        <v>401</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402</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403</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404</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405</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406</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407</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408</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409</v>
      </c>
      <c r="AB109" s="893"/>
      <c r="AC109" s="893"/>
      <c r="AD109" s="893"/>
      <c r="AE109" s="894"/>
      <c r="AF109" s="892" t="s">
        <v>410</v>
      </c>
      <c r="AG109" s="893"/>
      <c r="AH109" s="893"/>
      <c r="AI109" s="893"/>
      <c r="AJ109" s="894"/>
      <c r="AK109" s="892" t="s">
        <v>294</v>
      </c>
      <c r="AL109" s="893"/>
      <c r="AM109" s="893"/>
      <c r="AN109" s="893"/>
      <c r="AO109" s="894"/>
      <c r="AP109" s="892" t="s">
        <v>411</v>
      </c>
      <c r="AQ109" s="893"/>
      <c r="AR109" s="893"/>
      <c r="AS109" s="893"/>
      <c r="AT109" s="895"/>
      <c r="AU109" s="912" t="s">
        <v>408</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409</v>
      </c>
      <c r="BR109" s="893"/>
      <c r="BS109" s="893"/>
      <c r="BT109" s="893"/>
      <c r="BU109" s="894"/>
      <c r="BV109" s="892" t="s">
        <v>410</v>
      </c>
      <c r="BW109" s="893"/>
      <c r="BX109" s="893"/>
      <c r="BY109" s="893"/>
      <c r="BZ109" s="894"/>
      <c r="CA109" s="892" t="s">
        <v>294</v>
      </c>
      <c r="CB109" s="893"/>
      <c r="CC109" s="893"/>
      <c r="CD109" s="893"/>
      <c r="CE109" s="894"/>
      <c r="CF109" s="913" t="s">
        <v>411</v>
      </c>
      <c r="CG109" s="913"/>
      <c r="CH109" s="913"/>
      <c r="CI109" s="913"/>
      <c r="CJ109" s="913"/>
      <c r="CK109" s="892" t="s">
        <v>412</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409</v>
      </c>
      <c r="DH109" s="893"/>
      <c r="DI109" s="893"/>
      <c r="DJ109" s="893"/>
      <c r="DK109" s="894"/>
      <c r="DL109" s="892" t="s">
        <v>410</v>
      </c>
      <c r="DM109" s="893"/>
      <c r="DN109" s="893"/>
      <c r="DO109" s="893"/>
      <c r="DP109" s="894"/>
      <c r="DQ109" s="892" t="s">
        <v>294</v>
      </c>
      <c r="DR109" s="893"/>
      <c r="DS109" s="893"/>
      <c r="DT109" s="893"/>
      <c r="DU109" s="894"/>
      <c r="DV109" s="892" t="s">
        <v>411</v>
      </c>
      <c r="DW109" s="893"/>
      <c r="DX109" s="893"/>
      <c r="DY109" s="893"/>
      <c r="DZ109" s="895"/>
    </row>
    <row r="110" spans="1:131" s="218" customFormat="1" ht="26.25" customHeight="1" x14ac:dyDescent="0.15">
      <c r="A110" s="896" t="s">
        <v>413</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1363414</v>
      </c>
      <c r="AB110" s="900"/>
      <c r="AC110" s="900"/>
      <c r="AD110" s="900"/>
      <c r="AE110" s="901"/>
      <c r="AF110" s="902">
        <v>1433107</v>
      </c>
      <c r="AG110" s="900"/>
      <c r="AH110" s="900"/>
      <c r="AI110" s="900"/>
      <c r="AJ110" s="901"/>
      <c r="AK110" s="902">
        <v>1357647</v>
      </c>
      <c r="AL110" s="900"/>
      <c r="AM110" s="900"/>
      <c r="AN110" s="900"/>
      <c r="AO110" s="901"/>
      <c r="AP110" s="903">
        <v>26.8</v>
      </c>
      <c r="AQ110" s="904"/>
      <c r="AR110" s="904"/>
      <c r="AS110" s="904"/>
      <c r="AT110" s="905"/>
      <c r="AU110" s="906" t="s">
        <v>69</v>
      </c>
      <c r="AV110" s="907"/>
      <c r="AW110" s="907"/>
      <c r="AX110" s="907"/>
      <c r="AY110" s="907"/>
      <c r="AZ110" s="929" t="s">
        <v>414</v>
      </c>
      <c r="BA110" s="897"/>
      <c r="BB110" s="897"/>
      <c r="BC110" s="897"/>
      <c r="BD110" s="897"/>
      <c r="BE110" s="897"/>
      <c r="BF110" s="897"/>
      <c r="BG110" s="897"/>
      <c r="BH110" s="897"/>
      <c r="BI110" s="897"/>
      <c r="BJ110" s="897"/>
      <c r="BK110" s="897"/>
      <c r="BL110" s="897"/>
      <c r="BM110" s="897"/>
      <c r="BN110" s="897"/>
      <c r="BO110" s="897"/>
      <c r="BP110" s="898"/>
      <c r="BQ110" s="930">
        <v>12763491</v>
      </c>
      <c r="BR110" s="931"/>
      <c r="BS110" s="931"/>
      <c r="BT110" s="931"/>
      <c r="BU110" s="931"/>
      <c r="BV110" s="931">
        <v>12553107</v>
      </c>
      <c r="BW110" s="931"/>
      <c r="BX110" s="931"/>
      <c r="BY110" s="931"/>
      <c r="BZ110" s="931"/>
      <c r="CA110" s="931">
        <v>13157939</v>
      </c>
      <c r="CB110" s="931"/>
      <c r="CC110" s="931"/>
      <c r="CD110" s="931"/>
      <c r="CE110" s="931"/>
      <c r="CF110" s="944">
        <v>259.5</v>
      </c>
      <c r="CG110" s="945"/>
      <c r="CH110" s="945"/>
      <c r="CI110" s="945"/>
      <c r="CJ110" s="945"/>
      <c r="CK110" s="946" t="s">
        <v>415</v>
      </c>
      <c r="CL110" s="947"/>
      <c r="CM110" s="929" t="s">
        <v>416</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15">
      <c r="A111" s="934" t="s">
        <v>417</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418</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419</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15">
      <c r="A112" s="952" t="s">
        <v>420</v>
      </c>
      <c r="B112" s="953"/>
      <c r="C112" s="923" t="s">
        <v>421</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422</v>
      </c>
      <c r="BA112" s="923"/>
      <c r="BB112" s="923"/>
      <c r="BC112" s="923"/>
      <c r="BD112" s="923"/>
      <c r="BE112" s="923"/>
      <c r="BF112" s="923"/>
      <c r="BG112" s="923"/>
      <c r="BH112" s="923"/>
      <c r="BI112" s="923"/>
      <c r="BJ112" s="923"/>
      <c r="BK112" s="923"/>
      <c r="BL112" s="923"/>
      <c r="BM112" s="923"/>
      <c r="BN112" s="923"/>
      <c r="BO112" s="923"/>
      <c r="BP112" s="924"/>
      <c r="BQ112" s="925">
        <v>4492630</v>
      </c>
      <c r="BR112" s="926"/>
      <c r="BS112" s="926"/>
      <c r="BT112" s="926"/>
      <c r="BU112" s="926"/>
      <c r="BV112" s="926">
        <v>4325688</v>
      </c>
      <c r="BW112" s="926"/>
      <c r="BX112" s="926"/>
      <c r="BY112" s="926"/>
      <c r="BZ112" s="926"/>
      <c r="CA112" s="926">
        <v>4149942</v>
      </c>
      <c r="CB112" s="926"/>
      <c r="CC112" s="926"/>
      <c r="CD112" s="926"/>
      <c r="CE112" s="926"/>
      <c r="CF112" s="920">
        <v>81.8</v>
      </c>
      <c r="CG112" s="921"/>
      <c r="CH112" s="921"/>
      <c r="CI112" s="921"/>
      <c r="CJ112" s="921"/>
      <c r="CK112" s="948"/>
      <c r="CL112" s="949"/>
      <c r="CM112" s="922" t="s">
        <v>423</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15">
      <c r="A113" s="954"/>
      <c r="B113" s="955"/>
      <c r="C113" s="923" t="s">
        <v>424</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361131</v>
      </c>
      <c r="AB113" s="938"/>
      <c r="AC113" s="938"/>
      <c r="AD113" s="938"/>
      <c r="AE113" s="939"/>
      <c r="AF113" s="940">
        <v>378414</v>
      </c>
      <c r="AG113" s="938"/>
      <c r="AH113" s="938"/>
      <c r="AI113" s="938"/>
      <c r="AJ113" s="939"/>
      <c r="AK113" s="940">
        <v>359342</v>
      </c>
      <c r="AL113" s="938"/>
      <c r="AM113" s="938"/>
      <c r="AN113" s="938"/>
      <c r="AO113" s="939"/>
      <c r="AP113" s="941">
        <v>7.1</v>
      </c>
      <c r="AQ113" s="942"/>
      <c r="AR113" s="942"/>
      <c r="AS113" s="942"/>
      <c r="AT113" s="943"/>
      <c r="AU113" s="908"/>
      <c r="AV113" s="909"/>
      <c r="AW113" s="909"/>
      <c r="AX113" s="909"/>
      <c r="AY113" s="909"/>
      <c r="AZ113" s="922" t="s">
        <v>425</v>
      </c>
      <c r="BA113" s="923"/>
      <c r="BB113" s="923"/>
      <c r="BC113" s="923"/>
      <c r="BD113" s="923"/>
      <c r="BE113" s="923"/>
      <c r="BF113" s="923"/>
      <c r="BG113" s="923"/>
      <c r="BH113" s="923"/>
      <c r="BI113" s="923"/>
      <c r="BJ113" s="923"/>
      <c r="BK113" s="923"/>
      <c r="BL113" s="923"/>
      <c r="BM113" s="923"/>
      <c r="BN113" s="923"/>
      <c r="BO113" s="923"/>
      <c r="BP113" s="924"/>
      <c r="BQ113" s="925">
        <v>422519</v>
      </c>
      <c r="BR113" s="926"/>
      <c r="BS113" s="926"/>
      <c r="BT113" s="926"/>
      <c r="BU113" s="926"/>
      <c r="BV113" s="926">
        <v>392209</v>
      </c>
      <c r="BW113" s="926"/>
      <c r="BX113" s="926"/>
      <c r="BY113" s="926"/>
      <c r="BZ113" s="926"/>
      <c r="CA113" s="926">
        <v>367056</v>
      </c>
      <c r="CB113" s="926"/>
      <c r="CC113" s="926"/>
      <c r="CD113" s="926"/>
      <c r="CE113" s="926"/>
      <c r="CF113" s="920">
        <v>7.2</v>
      </c>
      <c r="CG113" s="921"/>
      <c r="CH113" s="921"/>
      <c r="CI113" s="921"/>
      <c r="CJ113" s="921"/>
      <c r="CK113" s="948"/>
      <c r="CL113" s="949"/>
      <c r="CM113" s="922" t="s">
        <v>426</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15">
      <c r="A114" s="954"/>
      <c r="B114" s="955"/>
      <c r="C114" s="923" t="s">
        <v>427</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14489</v>
      </c>
      <c r="AB114" s="959"/>
      <c r="AC114" s="959"/>
      <c r="AD114" s="959"/>
      <c r="AE114" s="960"/>
      <c r="AF114" s="961">
        <v>22776</v>
      </c>
      <c r="AG114" s="959"/>
      <c r="AH114" s="959"/>
      <c r="AI114" s="959"/>
      <c r="AJ114" s="960"/>
      <c r="AK114" s="961">
        <v>19662</v>
      </c>
      <c r="AL114" s="959"/>
      <c r="AM114" s="959"/>
      <c r="AN114" s="959"/>
      <c r="AO114" s="960"/>
      <c r="AP114" s="962">
        <v>0.4</v>
      </c>
      <c r="AQ114" s="963"/>
      <c r="AR114" s="963"/>
      <c r="AS114" s="963"/>
      <c r="AT114" s="964"/>
      <c r="AU114" s="908"/>
      <c r="AV114" s="909"/>
      <c r="AW114" s="909"/>
      <c r="AX114" s="909"/>
      <c r="AY114" s="909"/>
      <c r="AZ114" s="922" t="s">
        <v>428</v>
      </c>
      <c r="BA114" s="923"/>
      <c r="BB114" s="923"/>
      <c r="BC114" s="923"/>
      <c r="BD114" s="923"/>
      <c r="BE114" s="923"/>
      <c r="BF114" s="923"/>
      <c r="BG114" s="923"/>
      <c r="BH114" s="923"/>
      <c r="BI114" s="923"/>
      <c r="BJ114" s="923"/>
      <c r="BK114" s="923"/>
      <c r="BL114" s="923"/>
      <c r="BM114" s="923"/>
      <c r="BN114" s="923"/>
      <c r="BO114" s="923"/>
      <c r="BP114" s="924"/>
      <c r="BQ114" s="925">
        <v>1732805</v>
      </c>
      <c r="BR114" s="926"/>
      <c r="BS114" s="926"/>
      <c r="BT114" s="926"/>
      <c r="BU114" s="926"/>
      <c r="BV114" s="926">
        <v>1736172</v>
      </c>
      <c r="BW114" s="926"/>
      <c r="BX114" s="926"/>
      <c r="BY114" s="926"/>
      <c r="BZ114" s="926"/>
      <c r="CA114" s="926">
        <v>1661866</v>
      </c>
      <c r="CB114" s="926"/>
      <c r="CC114" s="926"/>
      <c r="CD114" s="926"/>
      <c r="CE114" s="926"/>
      <c r="CF114" s="920">
        <v>32.799999999999997</v>
      </c>
      <c r="CG114" s="921"/>
      <c r="CH114" s="921"/>
      <c r="CI114" s="921"/>
      <c r="CJ114" s="921"/>
      <c r="CK114" s="948"/>
      <c r="CL114" s="949"/>
      <c r="CM114" s="922" t="s">
        <v>429</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15">
      <c r="A115" s="954"/>
      <c r="B115" s="955"/>
      <c r="C115" s="923" t="s">
        <v>430</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122</v>
      </c>
      <c r="AB115" s="938"/>
      <c r="AC115" s="938"/>
      <c r="AD115" s="938"/>
      <c r="AE115" s="939"/>
      <c r="AF115" s="940" t="s">
        <v>122</v>
      </c>
      <c r="AG115" s="938"/>
      <c r="AH115" s="938"/>
      <c r="AI115" s="938"/>
      <c r="AJ115" s="939"/>
      <c r="AK115" s="940" t="s">
        <v>122</v>
      </c>
      <c r="AL115" s="938"/>
      <c r="AM115" s="938"/>
      <c r="AN115" s="938"/>
      <c r="AO115" s="939"/>
      <c r="AP115" s="941" t="s">
        <v>122</v>
      </c>
      <c r="AQ115" s="942"/>
      <c r="AR115" s="942"/>
      <c r="AS115" s="942"/>
      <c r="AT115" s="943"/>
      <c r="AU115" s="908"/>
      <c r="AV115" s="909"/>
      <c r="AW115" s="909"/>
      <c r="AX115" s="909"/>
      <c r="AY115" s="909"/>
      <c r="AZ115" s="922" t="s">
        <v>431</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432</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15">
      <c r="A116" s="956"/>
      <c r="B116" s="957"/>
      <c r="C116" s="965" t="s">
        <v>433</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434</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435</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15">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436</v>
      </c>
      <c r="Z117" s="894"/>
      <c r="AA117" s="978">
        <v>1739034</v>
      </c>
      <c r="AB117" s="979"/>
      <c r="AC117" s="979"/>
      <c r="AD117" s="979"/>
      <c r="AE117" s="980"/>
      <c r="AF117" s="981">
        <v>1834297</v>
      </c>
      <c r="AG117" s="979"/>
      <c r="AH117" s="979"/>
      <c r="AI117" s="979"/>
      <c r="AJ117" s="980"/>
      <c r="AK117" s="981">
        <v>1736651</v>
      </c>
      <c r="AL117" s="979"/>
      <c r="AM117" s="979"/>
      <c r="AN117" s="979"/>
      <c r="AO117" s="980"/>
      <c r="AP117" s="982"/>
      <c r="AQ117" s="983"/>
      <c r="AR117" s="983"/>
      <c r="AS117" s="983"/>
      <c r="AT117" s="984"/>
      <c r="AU117" s="908"/>
      <c r="AV117" s="909"/>
      <c r="AW117" s="909"/>
      <c r="AX117" s="909"/>
      <c r="AY117" s="909"/>
      <c r="AZ117" s="974" t="s">
        <v>437</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438</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15">
      <c r="A118" s="912" t="s">
        <v>412</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409</v>
      </c>
      <c r="AB118" s="893"/>
      <c r="AC118" s="893"/>
      <c r="AD118" s="893"/>
      <c r="AE118" s="894"/>
      <c r="AF118" s="892" t="s">
        <v>410</v>
      </c>
      <c r="AG118" s="893"/>
      <c r="AH118" s="893"/>
      <c r="AI118" s="893"/>
      <c r="AJ118" s="894"/>
      <c r="AK118" s="892" t="s">
        <v>294</v>
      </c>
      <c r="AL118" s="893"/>
      <c r="AM118" s="893"/>
      <c r="AN118" s="893"/>
      <c r="AO118" s="894"/>
      <c r="AP118" s="970" t="s">
        <v>411</v>
      </c>
      <c r="AQ118" s="971"/>
      <c r="AR118" s="971"/>
      <c r="AS118" s="971"/>
      <c r="AT118" s="972"/>
      <c r="AU118" s="908"/>
      <c r="AV118" s="909"/>
      <c r="AW118" s="909"/>
      <c r="AX118" s="909"/>
      <c r="AY118" s="909"/>
      <c r="AZ118" s="973" t="s">
        <v>439</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440</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15">
      <c r="A119" s="1056" t="s">
        <v>415</v>
      </c>
      <c r="B119" s="947"/>
      <c r="C119" s="929" t="s">
        <v>416</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441</v>
      </c>
      <c r="BP119" s="1005"/>
      <c r="BQ119" s="999">
        <v>19411445</v>
      </c>
      <c r="BR119" s="1000"/>
      <c r="BS119" s="1000"/>
      <c r="BT119" s="1000"/>
      <c r="BU119" s="1000"/>
      <c r="BV119" s="1000">
        <v>19007176</v>
      </c>
      <c r="BW119" s="1000"/>
      <c r="BX119" s="1000"/>
      <c r="BY119" s="1000"/>
      <c r="BZ119" s="1000"/>
      <c r="CA119" s="1000">
        <v>19336803</v>
      </c>
      <c r="CB119" s="1000"/>
      <c r="CC119" s="1000"/>
      <c r="CD119" s="1000"/>
      <c r="CE119" s="1000"/>
      <c r="CF119" s="1001"/>
      <c r="CG119" s="1002"/>
      <c r="CH119" s="1002"/>
      <c r="CI119" s="1002"/>
      <c r="CJ119" s="1003"/>
      <c r="CK119" s="950"/>
      <c r="CL119" s="951"/>
      <c r="CM119" s="973" t="s">
        <v>442</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15">
      <c r="A120" s="1057"/>
      <c r="B120" s="949"/>
      <c r="C120" s="922" t="s">
        <v>419</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443</v>
      </c>
      <c r="AV120" s="992"/>
      <c r="AW120" s="992"/>
      <c r="AX120" s="992"/>
      <c r="AY120" s="993"/>
      <c r="AZ120" s="929" t="s">
        <v>444</v>
      </c>
      <c r="BA120" s="897"/>
      <c r="BB120" s="897"/>
      <c r="BC120" s="897"/>
      <c r="BD120" s="897"/>
      <c r="BE120" s="897"/>
      <c r="BF120" s="897"/>
      <c r="BG120" s="897"/>
      <c r="BH120" s="897"/>
      <c r="BI120" s="897"/>
      <c r="BJ120" s="897"/>
      <c r="BK120" s="897"/>
      <c r="BL120" s="897"/>
      <c r="BM120" s="897"/>
      <c r="BN120" s="897"/>
      <c r="BO120" s="897"/>
      <c r="BP120" s="898"/>
      <c r="BQ120" s="930">
        <v>4747776</v>
      </c>
      <c r="BR120" s="931"/>
      <c r="BS120" s="931"/>
      <c r="BT120" s="931"/>
      <c r="BU120" s="931"/>
      <c r="BV120" s="931">
        <v>4261908</v>
      </c>
      <c r="BW120" s="931"/>
      <c r="BX120" s="931"/>
      <c r="BY120" s="931"/>
      <c r="BZ120" s="931"/>
      <c r="CA120" s="931">
        <v>3923704</v>
      </c>
      <c r="CB120" s="931"/>
      <c r="CC120" s="931"/>
      <c r="CD120" s="931"/>
      <c r="CE120" s="931"/>
      <c r="CF120" s="944">
        <v>77.400000000000006</v>
      </c>
      <c r="CG120" s="945"/>
      <c r="CH120" s="945"/>
      <c r="CI120" s="945"/>
      <c r="CJ120" s="945"/>
      <c r="CK120" s="1006" t="s">
        <v>445</v>
      </c>
      <c r="CL120" s="1007"/>
      <c r="CM120" s="1007"/>
      <c r="CN120" s="1007"/>
      <c r="CO120" s="1008"/>
      <c r="CP120" s="1014" t="s">
        <v>391</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v>2288781</v>
      </c>
      <c r="DR120" s="931"/>
      <c r="DS120" s="931"/>
      <c r="DT120" s="931"/>
      <c r="DU120" s="931"/>
      <c r="DV120" s="932">
        <v>45.1</v>
      </c>
      <c r="DW120" s="932"/>
      <c r="DX120" s="932"/>
      <c r="DY120" s="932"/>
      <c r="DZ120" s="933"/>
    </row>
    <row r="121" spans="1:130" s="218" customFormat="1" ht="26.25" customHeight="1" x14ac:dyDescent="0.15">
      <c r="A121" s="1057"/>
      <c r="B121" s="949"/>
      <c r="C121" s="974" t="s">
        <v>446</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447</v>
      </c>
      <c r="BA121" s="923"/>
      <c r="BB121" s="923"/>
      <c r="BC121" s="923"/>
      <c r="BD121" s="923"/>
      <c r="BE121" s="923"/>
      <c r="BF121" s="923"/>
      <c r="BG121" s="923"/>
      <c r="BH121" s="923"/>
      <c r="BI121" s="923"/>
      <c r="BJ121" s="923"/>
      <c r="BK121" s="923"/>
      <c r="BL121" s="923"/>
      <c r="BM121" s="923"/>
      <c r="BN121" s="923"/>
      <c r="BO121" s="923"/>
      <c r="BP121" s="924"/>
      <c r="BQ121" s="925">
        <v>135740</v>
      </c>
      <c r="BR121" s="926"/>
      <c r="BS121" s="926"/>
      <c r="BT121" s="926"/>
      <c r="BU121" s="926"/>
      <c r="BV121" s="926">
        <v>85074</v>
      </c>
      <c r="BW121" s="926"/>
      <c r="BX121" s="926"/>
      <c r="BY121" s="926"/>
      <c r="BZ121" s="926"/>
      <c r="CA121" s="926">
        <v>95509</v>
      </c>
      <c r="CB121" s="926"/>
      <c r="CC121" s="926"/>
      <c r="CD121" s="926"/>
      <c r="CE121" s="926"/>
      <c r="CF121" s="920">
        <v>1.9</v>
      </c>
      <c r="CG121" s="921"/>
      <c r="CH121" s="921"/>
      <c r="CI121" s="921"/>
      <c r="CJ121" s="921"/>
      <c r="CK121" s="1009"/>
      <c r="CL121" s="1010"/>
      <c r="CM121" s="1010"/>
      <c r="CN121" s="1010"/>
      <c r="CO121" s="1011"/>
      <c r="CP121" s="1019" t="s">
        <v>394</v>
      </c>
      <c r="CQ121" s="1020"/>
      <c r="CR121" s="1020"/>
      <c r="CS121" s="1020"/>
      <c r="CT121" s="1020"/>
      <c r="CU121" s="1020"/>
      <c r="CV121" s="1020"/>
      <c r="CW121" s="1020"/>
      <c r="CX121" s="1020"/>
      <c r="CY121" s="1020"/>
      <c r="CZ121" s="1020"/>
      <c r="DA121" s="1020"/>
      <c r="DB121" s="1020"/>
      <c r="DC121" s="1020"/>
      <c r="DD121" s="1020"/>
      <c r="DE121" s="1020"/>
      <c r="DF121" s="1021"/>
      <c r="DG121" s="925">
        <v>1426610</v>
      </c>
      <c r="DH121" s="926"/>
      <c r="DI121" s="926"/>
      <c r="DJ121" s="926"/>
      <c r="DK121" s="926"/>
      <c r="DL121" s="926">
        <v>1497990</v>
      </c>
      <c r="DM121" s="926"/>
      <c r="DN121" s="926"/>
      <c r="DO121" s="926"/>
      <c r="DP121" s="926"/>
      <c r="DQ121" s="926">
        <v>1398350</v>
      </c>
      <c r="DR121" s="926"/>
      <c r="DS121" s="926"/>
      <c r="DT121" s="926"/>
      <c r="DU121" s="926"/>
      <c r="DV121" s="927">
        <v>27.6</v>
      </c>
      <c r="DW121" s="927"/>
      <c r="DX121" s="927"/>
      <c r="DY121" s="927"/>
      <c r="DZ121" s="928"/>
    </row>
    <row r="122" spans="1:130" s="218" customFormat="1" ht="26.25" customHeight="1" x14ac:dyDescent="0.15">
      <c r="A122" s="1057"/>
      <c r="B122" s="949"/>
      <c r="C122" s="922" t="s">
        <v>429</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448</v>
      </c>
      <c r="BA122" s="965"/>
      <c r="BB122" s="965"/>
      <c r="BC122" s="965"/>
      <c r="BD122" s="965"/>
      <c r="BE122" s="965"/>
      <c r="BF122" s="965"/>
      <c r="BG122" s="965"/>
      <c r="BH122" s="965"/>
      <c r="BI122" s="965"/>
      <c r="BJ122" s="965"/>
      <c r="BK122" s="965"/>
      <c r="BL122" s="965"/>
      <c r="BM122" s="965"/>
      <c r="BN122" s="965"/>
      <c r="BO122" s="965"/>
      <c r="BP122" s="966"/>
      <c r="BQ122" s="999">
        <v>12102023</v>
      </c>
      <c r="BR122" s="1000"/>
      <c r="BS122" s="1000"/>
      <c r="BT122" s="1000"/>
      <c r="BU122" s="1000"/>
      <c r="BV122" s="1000">
        <v>11915574</v>
      </c>
      <c r="BW122" s="1000"/>
      <c r="BX122" s="1000"/>
      <c r="BY122" s="1000"/>
      <c r="BZ122" s="1000"/>
      <c r="CA122" s="1000">
        <v>11976046</v>
      </c>
      <c r="CB122" s="1000"/>
      <c r="CC122" s="1000"/>
      <c r="CD122" s="1000"/>
      <c r="CE122" s="1000"/>
      <c r="CF122" s="1017">
        <v>236.2</v>
      </c>
      <c r="CG122" s="1018"/>
      <c r="CH122" s="1018"/>
      <c r="CI122" s="1018"/>
      <c r="CJ122" s="1018"/>
      <c r="CK122" s="1009"/>
      <c r="CL122" s="1010"/>
      <c r="CM122" s="1010"/>
      <c r="CN122" s="1010"/>
      <c r="CO122" s="1011"/>
      <c r="CP122" s="1019" t="s">
        <v>393</v>
      </c>
      <c r="CQ122" s="1020"/>
      <c r="CR122" s="1020"/>
      <c r="CS122" s="1020"/>
      <c r="CT122" s="1020"/>
      <c r="CU122" s="1020"/>
      <c r="CV122" s="1020"/>
      <c r="CW122" s="1020"/>
      <c r="CX122" s="1020"/>
      <c r="CY122" s="1020"/>
      <c r="CZ122" s="1020"/>
      <c r="DA122" s="1020"/>
      <c r="DB122" s="1020"/>
      <c r="DC122" s="1020"/>
      <c r="DD122" s="1020"/>
      <c r="DE122" s="1020"/>
      <c r="DF122" s="1021"/>
      <c r="DG122" s="925">
        <v>593987</v>
      </c>
      <c r="DH122" s="926"/>
      <c r="DI122" s="926"/>
      <c r="DJ122" s="926"/>
      <c r="DK122" s="926"/>
      <c r="DL122" s="926">
        <v>495827</v>
      </c>
      <c r="DM122" s="926"/>
      <c r="DN122" s="926"/>
      <c r="DO122" s="926"/>
      <c r="DP122" s="926"/>
      <c r="DQ122" s="926">
        <v>462811</v>
      </c>
      <c r="DR122" s="926"/>
      <c r="DS122" s="926"/>
      <c r="DT122" s="926"/>
      <c r="DU122" s="926"/>
      <c r="DV122" s="927">
        <v>9.1</v>
      </c>
      <c r="DW122" s="927"/>
      <c r="DX122" s="927"/>
      <c r="DY122" s="927"/>
      <c r="DZ122" s="928"/>
    </row>
    <row r="123" spans="1:130" s="218" customFormat="1" ht="26.25" customHeight="1" x14ac:dyDescent="0.15">
      <c r="A123" s="1057"/>
      <c r="B123" s="949"/>
      <c r="C123" s="922" t="s">
        <v>435</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449</v>
      </c>
      <c r="BP123" s="1005"/>
      <c r="BQ123" s="1063">
        <v>16985539</v>
      </c>
      <c r="BR123" s="1064"/>
      <c r="BS123" s="1064"/>
      <c r="BT123" s="1064"/>
      <c r="BU123" s="1064"/>
      <c r="BV123" s="1064">
        <v>16262556</v>
      </c>
      <c r="BW123" s="1064"/>
      <c r="BX123" s="1064"/>
      <c r="BY123" s="1064"/>
      <c r="BZ123" s="1064"/>
      <c r="CA123" s="1064">
        <v>15995259</v>
      </c>
      <c r="CB123" s="1064"/>
      <c r="CC123" s="1064"/>
      <c r="CD123" s="1064"/>
      <c r="CE123" s="1064"/>
      <c r="CF123" s="1001"/>
      <c r="CG123" s="1002"/>
      <c r="CH123" s="1002"/>
      <c r="CI123" s="1002"/>
      <c r="CJ123" s="1003"/>
      <c r="CK123" s="1009"/>
      <c r="CL123" s="1010"/>
      <c r="CM123" s="1010"/>
      <c r="CN123" s="1010"/>
      <c r="CO123" s="1011"/>
      <c r="CP123" s="1019" t="s">
        <v>389</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
      <c r="A124" s="1057"/>
      <c r="B124" s="949"/>
      <c r="C124" s="922" t="s">
        <v>438</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450</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v>48.8</v>
      </c>
      <c r="BR124" s="1027"/>
      <c r="BS124" s="1027"/>
      <c r="BT124" s="1027"/>
      <c r="BU124" s="1027"/>
      <c r="BV124" s="1027">
        <v>55.3</v>
      </c>
      <c r="BW124" s="1027"/>
      <c r="BX124" s="1027"/>
      <c r="BY124" s="1027"/>
      <c r="BZ124" s="1027"/>
      <c r="CA124" s="1027">
        <v>65.8</v>
      </c>
      <c r="CB124" s="1027"/>
      <c r="CC124" s="1027"/>
      <c r="CD124" s="1027"/>
      <c r="CE124" s="1027"/>
      <c r="CF124" s="1028"/>
      <c r="CG124" s="1029"/>
      <c r="CH124" s="1029"/>
      <c r="CI124" s="1029"/>
      <c r="CJ124" s="1030"/>
      <c r="CK124" s="1012"/>
      <c r="CL124" s="1012"/>
      <c r="CM124" s="1012"/>
      <c r="CN124" s="1012"/>
      <c r="CO124" s="1013"/>
      <c r="CP124" s="1019" t="s">
        <v>451</v>
      </c>
      <c r="CQ124" s="1020"/>
      <c r="CR124" s="1020"/>
      <c r="CS124" s="1020"/>
      <c r="CT124" s="1020"/>
      <c r="CU124" s="1020"/>
      <c r="CV124" s="1020"/>
      <c r="CW124" s="1020"/>
      <c r="CX124" s="1020"/>
      <c r="CY124" s="1020"/>
      <c r="CZ124" s="1020"/>
      <c r="DA124" s="1020"/>
      <c r="DB124" s="1020"/>
      <c r="DC124" s="1020"/>
      <c r="DD124" s="1020"/>
      <c r="DE124" s="1020"/>
      <c r="DF124" s="1021"/>
      <c r="DG124" s="1004">
        <v>2472033</v>
      </c>
      <c r="DH124" s="986"/>
      <c r="DI124" s="986"/>
      <c r="DJ124" s="986"/>
      <c r="DK124" s="987"/>
      <c r="DL124" s="985">
        <v>2331871</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15">
      <c r="A125" s="1057"/>
      <c r="B125" s="949"/>
      <c r="C125" s="922" t="s">
        <v>440</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452</v>
      </c>
      <c r="CL125" s="1007"/>
      <c r="CM125" s="1007"/>
      <c r="CN125" s="1007"/>
      <c r="CO125" s="1008"/>
      <c r="CP125" s="929" t="s">
        <v>453</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
      <c r="A126" s="1057"/>
      <c r="B126" s="949"/>
      <c r="C126" s="922" t="s">
        <v>442</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454</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15">
      <c r="A127" s="1058"/>
      <c r="B127" s="951"/>
      <c r="C127" s="973" t="s">
        <v>455</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456</v>
      </c>
      <c r="AY127" s="1032"/>
      <c r="AZ127" s="1032"/>
      <c r="BA127" s="1032"/>
      <c r="BB127" s="1032"/>
      <c r="BC127" s="1032"/>
      <c r="BD127" s="1032"/>
      <c r="BE127" s="1033"/>
      <c r="BF127" s="1034" t="s">
        <v>457</v>
      </c>
      <c r="BG127" s="1032"/>
      <c r="BH127" s="1032"/>
      <c r="BI127" s="1032"/>
      <c r="BJ127" s="1032"/>
      <c r="BK127" s="1032"/>
      <c r="BL127" s="1033"/>
      <c r="BM127" s="1034" t="s">
        <v>458</v>
      </c>
      <c r="BN127" s="1032"/>
      <c r="BO127" s="1032"/>
      <c r="BP127" s="1032"/>
      <c r="BQ127" s="1032"/>
      <c r="BR127" s="1032"/>
      <c r="BS127" s="1033"/>
      <c r="BT127" s="1034" t="s">
        <v>459</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460</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
      <c r="A128" s="1041" t="s">
        <v>461</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462</v>
      </c>
      <c r="X128" s="1043"/>
      <c r="Y128" s="1043"/>
      <c r="Z128" s="1044"/>
      <c r="AA128" s="1045">
        <v>15090</v>
      </c>
      <c r="AB128" s="1046"/>
      <c r="AC128" s="1046"/>
      <c r="AD128" s="1046"/>
      <c r="AE128" s="1047"/>
      <c r="AF128" s="1048">
        <v>67</v>
      </c>
      <c r="AG128" s="1046"/>
      <c r="AH128" s="1046"/>
      <c r="AI128" s="1046"/>
      <c r="AJ128" s="1047"/>
      <c r="AK128" s="1048">
        <v>23742</v>
      </c>
      <c r="AL128" s="1046"/>
      <c r="AM128" s="1046"/>
      <c r="AN128" s="1046"/>
      <c r="AO128" s="1047"/>
      <c r="AP128" s="1049"/>
      <c r="AQ128" s="1050"/>
      <c r="AR128" s="1050"/>
      <c r="AS128" s="1050"/>
      <c r="AT128" s="1051"/>
      <c r="AU128" s="220"/>
      <c r="AV128" s="220"/>
      <c r="AW128" s="220"/>
      <c r="AX128" s="896" t="s">
        <v>463</v>
      </c>
      <c r="AY128" s="897"/>
      <c r="AZ128" s="897"/>
      <c r="BA128" s="897"/>
      <c r="BB128" s="897"/>
      <c r="BC128" s="897"/>
      <c r="BD128" s="897"/>
      <c r="BE128" s="898"/>
      <c r="BF128" s="1052" t="s">
        <v>122</v>
      </c>
      <c r="BG128" s="1053"/>
      <c r="BH128" s="1053"/>
      <c r="BI128" s="1053"/>
      <c r="BJ128" s="1053"/>
      <c r="BK128" s="1053"/>
      <c r="BL128" s="1054"/>
      <c r="BM128" s="1052">
        <v>14.34</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464</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465</v>
      </c>
      <c r="X129" s="1071"/>
      <c r="Y129" s="1071"/>
      <c r="Z129" s="1072"/>
      <c r="AA129" s="958">
        <v>6159197</v>
      </c>
      <c r="AB129" s="959"/>
      <c r="AC129" s="959"/>
      <c r="AD129" s="959"/>
      <c r="AE129" s="960"/>
      <c r="AF129" s="961">
        <v>6164106</v>
      </c>
      <c r="AG129" s="959"/>
      <c r="AH129" s="959"/>
      <c r="AI129" s="959"/>
      <c r="AJ129" s="960"/>
      <c r="AK129" s="961">
        <v>6231663</v>
      </c>
      <c r="AL129" s="959"/>
      <c r="AM129" s="959"/>
      <c r="AN129" s="959"/>
      <c r="AO129" s="960"/>
      <c r="AP129" s="1073"/>
      <c r="AQ129" s="1074"/>
      <c r="AR129" s="1074"/>
      <c r="AS129" s="1074"/>
      <c r="AT129" s="1075"/>
      <c r="AU129" s="221"/>
      <c r="AV129" s="221"/>
      <c r="AW129" s="221"/>
      <c r="AX129" s="1065" t="s">
        <v>466</v>
      </c>
      <c r="AY129" s="923"/>
      <c r="AZ129" s="923"/>
      <c r="BA129" s="923"/>
      <c r="BB129" s="923"/>
      <c r="BC129" s="923"/>
      <c r="BD129" s="923"/>
      <c r="BE129" s="924"/>
      <c r="BF129" s="1066" t="s">
        <v>122</v>
      </c>
      <c r="BG129" s="1067"/>
      <c r="BH129" s="1067"/>
      <c r="BI129" s="1067"/>
      <c r="BJ129" s="1067"/>
      <c r="BK129" s="1067"/>
      <c r="BL129" s="1068"/>
      <c r="BM129" s="1066">
        <v>19.34</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467</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468</v>
      </c>
      <c r="X130" s="1071"/>
      <c r="Y130" s="1071"/>
      <c r="Z130" s="1072"/>
      <c r="AA130" s="958">
        <v>1194392</v>
      </c>
      <c r="AB130" s="959"/>
      <c r="AC130" s="959"/>
      <c r="AD130" s="959"/>
      <c r="AE130" s="960"/>
      <c r="AF130" s="961">
        <v>1208136</v>
      </c>
      <c r="AG130" s="959"/>
      <c r="AH130" s="959"/>
      <c r="AI130" s="959"/>
      <c r="AJ130" s="960"/>
      <c r="AK130" s="961">
        <v>1160934</v>
      </c>
      <c r="AL130" s="959"/>
      <c r="AM130" s="959"/>
      <c r="AN130" s="959"/>
      <c r="AO130" s="960"/>
      <c r="AP130" s="1073"/>
      <c r="AQ130" s="1074"/>
      <c r="AR130" s="1074"/>
      <c r="AS130" s="1074"/>
      <c r="AT130" s="1075"/>
      <c r="AU130" s="221"/>
      <c r="AV130" s="221"/>
      <c r="AW130" s="221"/>
      <c r="AX130" s="1065" t="s">
        <v>469</v>
      </c>
      <c r="AY130" s="923"/>
      <c r="AZ130" s="923"/>
      <c r="BA130" s="923"/>
      <c r="BB130" s="923"/>
      <c r="BC130" s="923"/>
      <c r="BD130" s="923"/>
      <c r="BE130" s="924"/>
      <c r="BF130" s="1101">
        <v>11.3</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470</v>
      </c>
      <c r="X131" s="1108"/>
      <c r="Y131" s="1108"/>
      <c r="Z131" s="1109"/>
      <c r="AA131" s="1004">
        <v>4964805</v>
      </c>
      <c r="AB131" s="986"/>
      <c r="AC131" s="986"/>
      <c r="AD131" s="986"/>
      <c r="AE131" s="987"/>
      <c r="AF131" s="985">
        <v>4955970</v>
      </c>
      <c r="AG131" s="986"/>
      <c r="AH131" s="986"/>
      <c r="AI131" s="986"/>
      <c r="AJ131" s="987"/>
      <c r="AK131" s="985">
        <v>5070729</v>
      </c>
      <c r="AL131" s="986"/>
      <c r="AM131" s="986"/>
      <c r="AN131" s="986"/>
      <c r="AO131" s="987"/>
      <c r="AP131" s="1110"/>
      <c r="AQ131" s="1111"/>
      <c r="AR131" s="1111"/>
      <c r="AS131" s="1111"/>
      <c r="AT131" s="1112"/>
      <c r="AU131" s="221"/>
      <c r="AV131" s="221"/>
      <c r="AW131" s="221"/>
      <c r="AX131" s="1083" t="s">
        <v>471</v>
      </c>
      <c r="AY131" s="726"/>
      <c r="AZ131" s="726"/>
      <c r="BA131" s="726"/>
      <c r="BB131" s="726"/>
      <c r="BC131" s="726"/>
      <c r="BD131" s="726"/>
      <c r="BE131" s="1036"/>
      <c r="BF131" s="1084">
        <v>65.8</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472</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473</v>
      </c>
      <c r="W132" s="1094"/>
      <c r="X132" s="1094"/>
      <c r="Y132" s="1094"/>
      <c r="Z132" s="1095"/>
      <c r="AA132" s="1096">
        <v>10.66611881</v>
      </c>
      <c r="AB132" s="1097"/>
      <c r="AC132" s="1097"/>
      <c r="AD132" s="1097"/>
      <c r="AE132" s="1098"/>
      <c r="AF132" s="1099">
        <v>12.63312732</v>
      </c>
      <c r="AG132" s="1097"/>
      <c r="AH132" s="1097"/>
      <c r="AI132" s="1097"/>
      <c r="AJ132" s="1098"/>
      <c r="AK132" s="1099">
        <v>10.88551567</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474</v>
      </c>
      <c r="W133" s="1077"/>
      <c r="X133" s="1077"/>
      <c r="Y133" s="1077"/>
      <c r="Z133" s="1078"/>
      <c r="AA133" s="1079">
        <v>10.7</v>
      </c>
      <c r="AB133" s="1080"/>
      <c r="AC133" s="1080"/>
      <c r="AD133" s="1080"/>
      <c r="AE133" s="1081"/>
      <c r="AF133" s="1079">
        <v>11.3</v>
      </c>
      <c r="AG133" s="1080"/>
      <c r="AH133" s="1080"/>
      <c r="AI133" s="1080"/>
      <c r="AJ133" s="1081"/>
      <c r="AK133" s="1079">
        <v>11.3</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DreluPnVqPyHfB4QVXc32NXfQdKRtO2SfoPl9cjp/DXpylUBMtKFQl5/fxVnWDC4bQzklGs7TqJo0Fpd2R3J7w==" saltValue="8KvxbCW0UcUOpaRjz7PWu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W7" zoomScale="70" zoomScaleNormal="85" zoomScaleSheetLayoutView="70" workbookViewId="0">
      <selection activeCell="DC30" sqref="DC30"/>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475</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iQ3RLlrkJ6EYy82sGqiHz6a1dA2o3A9TgI664Nh1OHs4JbyDyPMuCZZU2GCp6gFGIrXtneEDCmehvB3OUx6W7g==" saltValue="7rssYYp3sjLgkkfHqopbo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yG/+lKBvi3Lym336/ST4/xc0xOylH4rLFcY2r0+sa7F8dpRGsKrOnKSmS2RMI3RvslQQCjM5sJ3frRH+/Y4k8g==" saltValue="OMc2i3djxxp8iYNKIe2FDg=="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19" zoomScale="70" zoomScaleSheetLayoutView="70"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477</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478</v>
      </c>
      <c r="AP7" s="260"/>
      <c r="AQ7" s="261" t="s">
        <v>479</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480</v>
      </c>
      <c r="AQ8" s="267" t="s">
        <v>481</v>
      </c>
      <c r="AR8" s="268" t="s">
        <v>482</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483</v>
      </c>
      <c r="AL9" s="1117"/>
      <c r="AM9" s="1117"/>
      <c r="AN9" s="1118"/>
      <c r="AO9" s="269">
        <v>1558509</v>
      </c>
      <c r="AP9" s="269">
        <v>148585</v>
      </c>
      <c r="AQ9" s="270">
        <v>134407</v>
      </c>
      <c r="AR9" s="271">
        <v>10.5</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484</v>
      </c>
      <c r="AL10" s="1117"/>
      <c r="AM10" s="1117"/>
      <c r="AN10" s="1118"/>
      <c r="AO10" s="272">
        <v>156222</v>
      </c>
      <c r="AP10" s="272">
        <v>14894</v>
      </c>
      <c r="AQ10" s="273">
        <v>20909</v>
      </c>
      <c r="AR10" s="274">
        <v>-28.8</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485</v>
      </c>
      <c r="AL11" s="1117"/>
      <c r="AM11" s="1117"/>
      <c r="AN11" s="1118"/>
      <c r="AO11" s="272">
        <v>209652</v>
      </c>
      <c r="AP11" s="272">
        <v>19988</v>
      </c>
      <c r="AQ11" s="273">
        <v>3830</v>
      </c>
      <c r="AR11" s="274">
        <v>421.9</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486</v>
      </c>
      <c r="AL12" s="1117"/>
      <c r="AM12" s="1117"/>
      <c r="AN12" s="1118"/>
      <c r="AO12" s="272" t="s">
        <v>487</v>
      </c>
      <c r="AP12" s="272" t="s">
        <v>487</v>
      </c>
      <c r="AQ12" s="273" t="s">
        <v>487</v>
      </c>
      <c r="AR12" s="274" t="s">
        <v>487</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488</v>
      </c>
      <c r="AL13" s="1117"/>
      <c r="AM13" s="1117"/>
      <c r="AN13" s="1118"/>
      <c r="AO13" s="272">
        <v>44695</v>
      </c>
      <c r="AP13" s="272">
        <v>4261</v>
      </c>
      <c r="AQ13" s="273">
        <v>6402</v>
      </c>
      <c r="AR13" s="274">
        <v>-33.4</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489</v>
      </c>
      <c r="AL14" s="1117"/>
      <c r="AM14" s="1117"/>
      <c r="AN14" s="1118"/>
      <c r="AO14" s="272">
        <v>46894</v>
      </c>
      <c r="AP14" s="272">
        <v>4471</v>
      </c>
      <c r="AQ14" s="273">
        <v>3167</v>
      </c>
      <c r="AR14" s="274">
        <v>41.2</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490</v>
      </c>
      <c r="AL15" s="1120"/>
      <c r="AM15" s="1120"/>
      <c r="AN15" s="1121"/>
      <c r="AO15" s="272">
        <v>-135895</v>
      </c>
      <c r="AP15" s="272">
        <v>-12956</v>
      </c>
      <c r="AQ15" s="273">
        <v>-7315</v>
      </c>
      <c r="AR15" s="274">
        <v>77.099999999999994</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1880077</v>
      </c>
      <c r="AP16" s="272">
        <v>179243</v>
      </c>
      <c r="AQ16" s="273">
        <v>161400</v>
      </c>
      <c r="AR16" s="274">
        <v>11.1</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491</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492</v>
      </c>
      <c r="AP20" s="281" t="s">
        <v>493</v>
      </c>
      <c r="AQ20" s="282" t="s">
        <v>494</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495</v>
      </c>
      <c r="AL21" s="1123"/>
      <c r="AM21" s="1123"/>
      <c r="AN21" s="1124"/>
      <c r="AO21" s="285">
        <v>16.87</v>
      </c>
      <c r="AP21" s="286">
        <v>13.23</v>
      </c>
      <c r="AQ21" s="287">
        <v>3.64</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496</v>
      </c>
      <c r="AL22" s="1123"/>
      <c r="AM22" s="1123"/>
      <c r="AN22" s="1124"/>
      <c r="AO22" s="290">
        <v>92.6</v>
      </c>
      <c r="AP22" s="291">
        <v>95.5</v>
      </c>
      <c r="AQ22" s="292">
        <v>-2.9</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497</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498</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499</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478</v>
      </c>
      <c r="AP30" s="260"/>
      <c r="AQ30" s="261" t="s">
        <v>479</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480</v>
      </c>
      <c r="AQ31" s="267" t="s">
        <v>481</v>
      </c>
      <c r="AR31" s="268" t="s">
        <v>482</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500</v>
      </c>
      <c r="AL32" s="1131"/>
      <c r="AM32" s="1131"/>
      <c r="AN32" s="1132"/>
      <c r="AO32" s="300">
        <v>1357647</v>
      </c>
      <c r="AP32" s="300">
        <v>129435</v>
      </c>
      <c r="AQ32" s="301">
        <v>84123</v>
      </c>
      <c r="AR32" s="302">
        <v>53.9</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501</v>
      </c>
      <c r="AL33" s="1131"/>
      <c r="AM33" s="1131"/>
      <c r="AN33" s="1132"/>
      <c r="AO33" s="300" t="s">
        <v>487</v>
      </c>
      <c r="AP33" s="300" t="s">
        <v>487</v>
      </c>
      <c r="AQ33" s="301" t="s">
        <v>487</v>
      </c>
      <c r="AR33" s="302" t="s">
        <v>487</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502</v>
      </c>
      <c r="AL34" s="1131"/>
      <c r="AM34" s="1131"/>
      <c r="AN34" s="1132"/>
      <c r="AO34" s="300" t="s">
        <v>487</v>
      </c>
      <c r="AP34" s="300" t="s">
        <v>487</v>
      </c>
      <c r="AQ34" s="301" t="s">
        <v>487</v>
      </c>
      <c r="AR34" s="302" t="s">
        <v>487</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503</v>
      </c>
      <c r="AL35" s="1131"/>
      <c r="AM35" s="1131"/>
      <c r="AN35" s="1132"/>
      <c r="AO35" s="300">
        <v>359342</v>
      </c>
      <c r="AP35" s="300">
        <v>34259</v>
      </c>
      <c r="AQ35" s="301">
        <v>25612</v>
      </c>
      <c r="AR35" s="302">
        <v>33.799999999999997</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504</v>
      </c>
      <c r="AL36" s="1131"/>
      <c r="AM36" s="1131"/>
      <c r="AN36" s="1132"/>
      <c r="AO36" s="300">
        <v>19662</v>
      </c>
      <c r="AP36" s="300">
        <v>1875</v>
      </c>
      <c r="AQ36" s="301">
        <v>3548</v>
      </c>
      <c r="AR36" s="302">
        <v>-47.2</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505</v>
      </c>
      <c r="AL37" s="1131"/>
      <c r="AM37" s="1131"/>
      <c r="AN37" s="1132"/>
      <c r="AO37" s="300" t="s">
        <v>487</v>
      </c>
      <c r="AP37" s="300" t="s">
        <v>487</v>
      </c>
      <c r="AQ37" s="301">
        <v>660</v>
      </c>
      <c r="AR37" s="302" t="s">
        <v>487</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506</v>
      </c>
      <c r="AL38" s="1134"/>
      <c r="AM38" s="1134"/>
      <c r="AN38" s="1135"/>
      <c r="AO38" s="303" t="s">
        <v>487</v>
      </c>
      <c r="AP38" s="303" t="s">
        <v>487</v>
      </c>
      <c r="AQ38" s="304">
        <v>49</v>
      </c>
      <c r="AR38" s="292" t="s">
        <v>487</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507</v>
      </c>
      <c r="AL39" s="1134"/>
      <c r="AM39" s="1134"/>
      <c r="AN39" s="1135"/>
      <c r="AO39" s="300">
        <v>-23742</v>
      </c>
      <c r="AP39" s="300">
        <v>-2264</v>
      </c>
      <c r="AQ39" s="301">
        <v>-3738</v>
      </c>
      <c r="AR39" s="302">
        <v>-39.4</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508</v>
      </c>
      <c r="AL40" s="1131"/>
      <c r="AM40" s="1131"/>
      <c r="AN40" s="1132"/>
      <c r="AO40" s="300">
        <v>-1160934</v>
      </c>
      <c r="AP40" s="300">
        <v>-110681</v>
      </c>
      <c r="AQ40" s="301">
        <v>-72431</v>
      </c>
      <c r="AR40" s="302">
        <v>52.8</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551975</v>
      </c>
      <c r="AP41" s="300">
        <v>52624</v>
      </c>
      <c r="AQ41" s="301">
        <v>37824</v>
      </c>
      <c r="AR41" s="302">
        <v>39.1</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509</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510</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478</v>
      </c>
      <c r="AN49" s="1127" t="s">
        <v>511</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512</v>
      </c>
      <c r="AO50" s="317" t="s">
        <v>513</v>
      </c>
      <c r="AP50" s="318" t="s">
        <v>514</v>
      </c>
      <c r="AQ50" s="319" t="s">
        <v>515</v>
      </c>
      <c r="AR50" s="320" t="s">
        <v>516</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517</v>
      </c>
      <c r="AL51" s="313"/>
      <c r="AM51" s="321">
        <v>1817836</v>
      </c>
      <c r="AN51" s="322">
        <v>151676</v>
      </c>
      <c r="AO51" s="323">
        <v>38.200000000000003</v>
      </c>
      <c r="AP51" s="324">
        <v>120302</v>
      </c>
      <c r="AQ51" s="325">
        <v>1.7</v>
      </c>
      <c r="AR51" s="326">
        <v>36.5</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518</v>
      </c>
      <c r="AM52" s="329">
        <v>1285862</v>
      </c>
      <c r="AN52" s="330">
        <v>107289</v>
      </c>
      <c r="AO52" s="331">
        <v>29.3</v>
      </c>
      <c r="AP52" s="332">
        <v>59328</v>
      </c>
      <c r="AQ52" s="333">
        <v>18.7</v>
      </c>
      <c r="AR52" s="334">
        <v>10.6</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519</v>
      </c>
      <c r="AL53" s="313"/>
      <c r="AM53" s="321">
        <v>1579356</v>
      </c>
      <c r="AN53" s="322">
        <v>135718</v>
      </c>
      <c r="AO53" s="323">
        <v>-10.5</v>
      </c>
      <c r="AP53" s="324">
        <v>114841</v>
      </c>
      <c r="AQ53" s="325">
        <v>-4.5</v>
      </c>
      <c r="AR53" s="326">
        <v>-6</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518</v>
      </c>
      <c r="AM54" s="329">
        <v>981258</v>
      </c>
      <c r="AN54" s="330">
        <v>84322</v>
      </c>
      <c r="AO54" s="331">
        <v>-21.4</v>
      </c>
      <c r="AP54" s="332">
        <v>51589</v>
      </c>
      <c r="AQ54" s="333">
        <v>-13</v>
      </c>
      <c r="AR54" s="334">
        <v>-8.4</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520</v>
      </c>
      <c r="AL55" s="313"/>
      <c r="AM55" s="321">
        <v>1691660</v>
      </c>
      <c r="AN55" s="322">
        <v>150758</v>
      </c>
      <c r="AO55" s="323">
        <v>11.1</v>
      </c>
      <c r="AP55" s="324">
        <v>124145</v>
      </c>
      <c r="AQ55" s="325">
        <v>8.1</v>
      </c>
      <c r="AR55" s="326">
        <v>3</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518</v>
      </c>
      <c r="AM56" s="329">
        <v>1285282</v>
      </c>
      <c r="AN56" s="330">
        <v>114543</v>
      </c>
      <c r="AO56" s="331">
        <v>35.799999999999997</v>
      </c>
      <c r="AP56" s="332">
        <v>54761</v>
      </c>
      <c r="AQ56" s="333">
        <v>6.1</v>
      </c>
      <c r="AR56" s="334">
        <v>29.7</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521</v>
      </c>
      <c r="AL57" s="313"/>
      <c r="AM57" s="321">
        <v>1611610</v>
      </c>
      <c r="AN57" s="322">
        <v>147502</v>
      </c>
      <c r="AO57" s="323">
        <v>-2.2000000000000002</v>
      </c>
      <c r="AP57" s="324">
        <v>131480</v>
      </c>
      <c r="AQ57" s="325">
        <v>5.9</v>
      </c>
      <c r="AR57" s="326">
        <v>-8.1</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518</v>
      </c>
      <c r="AM58" s="329">
        <v>1039666</v>
      </c>
      <c r="AN58" s="330">
        <v>95155</v>
      </c>
      <c r="AO58" s="331">
        <v>-16.899999999999999</v>
      </c>
      <c r="AP58" s="332">
        <v>63148</v>
      </c>
      <c r="AQ58" s="333">
        <v>15.3</v>
      </c>
      <c r="AR58" s="334">
        <v>-32.200000000000003</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522</v>
      </c>
      <c r="AL59" s="313"/>
      <c r="AM59" s="321">
        <v>2221667</v>
      </c>
      <c r="AN59" s="322">
        <v>211809</v>
      </c>
      <c r="AO59" s="323">
        <v>43.6</v>
      </c>
      <c r="AP59" s="324">
        <v>163245</v>
      </c>
      <c r="AQ59" s="325">
        <v>24.2</v>
      </c>
      <c r="AR59" s="326">
        <v>19.399999999999999</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518</v>
      </c>
      <c r="AM60" s="329">
        <v>1856804</v>
      </c>
      <c r="AN60" s="330">
        <v>177024</v>
      </c>
      <c r="AO60" s="331">
        <v>86</v>
      </c>
      <c r="AP60" s="332">
        <v>87630</v>
      </c>
      <c r="AQ60" s="333">
        <v>38.799999999999997</v>
      </c>
      <c r="AR60" s="334">
        <v>47.2</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523</v>
      </c>
      <c r="AL61" s="335"/>
      <c r="AM61" s="336">
        <v>1784426</v>
      </c>
      <c r="AN61" s="337">
        <v>159493</v>
      </c>
      <c r="AO61" s="338">
        <v>16</v>
      </c>
      <c r="AP61" s="339">
        <v>130803</v>
      </c>
      <c r="AQ61" s="340">
        <v>7.1</v>
      </c>
      <c r="AR61" s="326">
        <v>8.9</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518</v>
      </c>
      <c r="AM62" s="329">
        <v>1289774</v>
      </c>
      <c r="AN62" s="330">
        <v>115667</v>
      </c>
      <c r="AO62" s="331">
        <v>22.6</v>
      </c>
      <c r="AP62" s="332">
        <v>63291</v>
      </c>
      <c r="AQ62" s="333">
        <v>13.2</v>
      </c>
      <c r="AR62" s="334">
        <v>9.4</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xWbotz0o624/ZveDVtVZg8Do2XIY8+W+YIq9EzvLu3ehTE9ByxjWruRpVxnXcaGFJFH9WKLoB4IvPp1S4JfHMg==" saltValue="/pnX3cdSYbR5T0O53f05R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E59" zoomScale="70" zoomScaleNormal="70" zoomScaleSheetLayoutView="55" workbookViewId="0">
      <selection activeCell="AD100" sqref="AD100"/>
    </sheetView>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475</v>
      </c>
    </row>
    <row r="121" spans="125:125" ht="13.5" hidden="1" customHeight="1" x14ac:dyDescent="0.15">
      <c r="DU121" s="247"/>
    </row>
  </sheetData>
  <sheetProtection algorithmName="SHA-512" hashValue="UKLgxTQrtkKbRX2T99yACBdL3kmdBCrgdJQ1gU4gByhjjb6o7oVV0I8o4h2CgitpXqj4SoBLYiyCXX31byxVOg==" saltValue="gUmb/YCVfjcpPJw/84c24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50" zoomScale="60" zoomScaleNormal="60" zoomScaleSheetLayoutView="55" workbookViewId="0">
      <selection activeCell="CX82" sqref="CX82"/>
    </sheetView>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475</v>
      </c>
    </row>
  </sheetData>
  <sheetProtection algorithmName="SHA-512" hashValue="53Pl+DT4MNwkAaDXguFViE2zWcIs62AO80mFYe541qI/Q+SeL0IP4Vl34+HUaemKuqe3MYttLyJC5ZOTeD570A==" saltValue="w82sfL11ZZNzp/aUKisfK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36" zoomScale="70" zoomScaleNormal="70" zoomScaleSheetLayoutView="100" workbookViewId="0">
      <selection activeCell="K44" sqref="K44"/>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23.49</v>
      </c>
      <c r="G47" s="12">
        <v>28.21</v>
      </c>
      <c r="H47" s="12">
        <v>29.31</v>
      </c>
      <c r="I47" s="12">
        <v>23.94</v>
      </c>
      <c r="J47" s="13">
        <v>22.96</v>
      </c>
    </row>
    <row r="48" spans="2:10" ht="57.75" customHeight="1" x14ac:dyDescent="0.15">
      <c r="B48" s="14"/>
      <c r="C48" s="1141" t="s">
        <v>4</v>
      </c>
      <c r="D48" s="1141"/>
      <c r="E48" s="1142"/>
      <c r="F48" s="15">
        <v>3.18</v>
      </c>
      <c r="G48" s="16">
        <v>6.4</v>
      </c>
      <c r="H48" s="16">
        <v>4.9800000000000004</v>
      </c>
      <c r="I48" s="16">
        <v>3.39</v>
      </c>
      <c r="J48" s="17">
        <v>1.98</v>
      </c>
    </row>
    <row r="49" spans="2:10" ht="57.75" customHeight="1" thickBot="1" x14ac:dyDescent="0.2">
      <c r="B49" s="18"/>
      <c r="C49" s="1143" t="s">
        <v>5</v>
      </c>
      <c r="D49" s="1143"/>
      <c r="E49" s="1144"/>
      <c r="F49" s="19" t="s">
        <v>530</v>
      </c>
      <c r="G49" s="20">
        <v>9.42</v>
      </c>
      <c r="H49" s="20" t="s">
        <v>531</v>
      </c>
      <c r="I49" s="20" t="s">
        <v>532</v>
      </c>
      <c r="J49" s="21" t="s">
        <v>533</v>
      </c>
    </row>
    <row r="50" spans="2:10" x14ac:dyDescent="0.15"/>
  </sheetData>
  <sheetProtection algorithmName="SHA-512" hashValue="3LAGGys36T9MklIuMa1vpLjK8uC1XPW3/n8faeKOt++5MVa9o1KJGvlHj/+/Iks0pbS+BBH6Di/0UH+zaMFzhA==" saltValue="aGpQE4NRS6ZKAxf2mEvfW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