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29_紀宝町\"/>
    </mc:Choice>
  </mc:AlternateContent>
  <xr:revisionPtr revIDLastSave="0" documentId="14_{68422C54-FA33-434C-B84E-EEC09EFDC373}" xr6:coauthVersionLast="47" xr6:coauthVersionMax="47" xr10:uidLastSave="{00000000-0000-0000-0000-000000000000}"/>
  <workbookProtection workbookAlgorithmName="SHA-512" workbookHashValue="NUNQDuS1UDDEhTtxpke4sXRw3lu8QmNaCkwhtaAJUK+p/uONRchMHJv1uyAs8+dU7MbbW59nFNwdNjWDx89+6Q==" workbookSaltValue="4JpzkkoBY+Tf8dPWdt8unA==" workbookSpinCount="100000" lockStructure="1"/>
  <bookViews>
    <workbookView xWindow="-28920" yWindow="-120" windowWidth="29040" windowHeight="15720" xr2:uid="{00000000-000D-0000-FFFF-FFFF00000000}"/>
  </bookViews>
  <sheets>
    <sheet name="法非適用_下水道事業" sheetId="4" r:id="rId1"/>
    <sheet name="データ" sheetId="5" state="hidden" r:id="rId2"/>
  </sheet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AL10" i="4" s="1"/>
  <c r="U6" i="5"/>
  <c r="BB8" i="4" s="1"/>
  <c r="T6" i="5"/>
  <c r="AT8" i="4" s="1"/>
  <c r="S6" i="5"/>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I86" i="4"/>
  <c r="H86" i="4"/>
  <c r="AL8" i="4"/>
  <c r="I8" i="4"/>
</calcChain>
</file>

<file path=xl/sharedStrings.xml><?xml version="1.0" encoding="utf-8"?>
<sst xmlns="http://schemas.openxmlformats.org/spreadsheetml/2006/main" count="247" uniqueCount="119">
  <si>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</si>
  <si>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</si>
  <si>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</si>
  <si>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</si>
  <si>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</si>
  <si>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</si>
  <si>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</si>
  <si>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</si>
  <si>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</si>
  <si>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</si>
  <si>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</si>
  <si>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</si>
  <si>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</si>
  <si>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</si>
  <si>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</si>
  <si>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</si>
  <si>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</si>
  <si>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</si>
  <si>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</si>
  <si>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</si>
  <si>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</si>
  <si>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</si>
  <si>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</si>
  <si>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</si>
  <si>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</si>
  <si>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</si>
  <si>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</si>
  <si>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</si>
  <si>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</si>
  <si>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</si>
  <si>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</si>
  <si>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</si>
  <si>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</si>
  <si>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</si>
  <si>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</si>
  <si>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</si>
  <si>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</si>
  <si>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</si>
  <si>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</si>
  <si>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</si>
  <si>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</si>
  <si>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</si>
  <si>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</si>
  <si>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</si>
  <si>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</si>
  <si>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</si>
  <si>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</si>
  <si>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</si>
  <si>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</si>
  <si>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</si>
  <si>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</si>
  <si>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</si>
  <si>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</si>
  <si>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</si>
  <si>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</si>
  <si>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</si>
  <si>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</si>
  <si>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</si>
  <si>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</si>
  <si>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</si>
  <si>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</si>
  <si>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</si>
  <si>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</si>
  <si>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</si>
  <si>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</si>
  <si>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</si>
  <si>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</si>
  <si>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</si>
  <si>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</si>
  <si>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</si>
  <si>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</si>
  <si>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</si>
  <si>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</si>
  <si>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</si>
  <si>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</si>
  <si>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</si>
  <si>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</si>
  <si>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</si>
  <si>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</si>
  <si>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</si>
  <si>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</si>
  <si>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</si>
  <si>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</si>
  <si>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</si>
  <si>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</si>
  <si>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</si>
  <si>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</si>
  <si>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</si>
  <si>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</si>
  <si>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</si>
  <si>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</si>
  <si>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</si>
  <si>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</si>
  <si>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</si>
  <si>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</si>
  <si>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</si>
  <si>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</si>
  <si>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</si>
  <si>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紀宝町</t>
  </si>
  <si>
    <t>法非適用</t>
  </si>
  <si>
    <t>下水道事業</t>
  </si>
  <si>
    <t>特定地域生活排水処理</t>
  </si>
  <si>
    <t>K3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</si>
  <si>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</si>
  <si>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</si>
  <si>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</si>
  <si>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</si>
  <si>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</si>
  <si>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</si>
  <si>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</si>
  <si>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</si>
  <si>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</si>
  <si>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</si>
  <si>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</si>
  <si>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</si>
  <si>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</si>
  <si>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平成20年以降、設置浄化槽は随時、供用開始している。現在、浄化槽のブロワーやマンホール蓋などの付属品は、経年劣化による交換が一部必要となってきている。
　令和６年度において、長寿命化の計画を作成し、想定される老朽化に対して長寿命対策を実施し、修繕費の負担を軽減することに努める。</t>
    <rPh sb="77" eb="79">
      <t>レイワ</t>
    </rPh>
    <rPh sb="80" eb="82">
      <t>ネンド</t>
    </rPh>
    <rPh sb="87" eb="91">
      <t>チョウジュミョウカ</t>
    </rPh>
    <rPh sb="92" eb="94">
      <t>ケイカク</t>
    </rPh>
    <rPh sb="95" eb="97">
      <t>サクセイ</t>
    </rPh>
    <rPh sb="117" eb="119">
      <t>ジッシ</t>
    </rPh>
    <rPh sb="121" eb="124">
      <t>シュウゼンヒ</t>
    </rPh>
    <rPh sb="125" eb="127">
      <t>フタン</t>
    </rPh>
    <rPh sb="128" eb="130">
      <t>ケイゲン</t>
    </rPh>
    <rPh sb="135" eb="136">
      <t>ツト</t>
    </rPh>
    <phoneticPr fontId="4"/>
  </si>
  <si>
    <t>本事業の健全な経営を行っていくため、下水道事業債の償還金交付税措置分は、一般会計からの繰り入れを適正に行う。今後も収益的収支比率の改善に務める。
　令和６年度からは、公営企業会計に移行するため、従来より精度の高い原因究明を行い、経営状況を注視し、経営の改善につなげていきたい。</t>
    <rPh sb="97" eb="99">
      <t>ジュウライ</t>
    </rPh>
    <rPh sb="101" eb="103">
      <t>セイド</t>
    </rPh>
    <rPh sb="104" eb="105">
      <t>タカ</t>
    </rPh>
    <rPh sb="106" eb="110">
      <t>ゲンインキュウメイ</t>
    </rPh>
    <rPh sb="111" eb="112">
      <t>オコナ</t>
    </rPh>
    <phoneticPr fontId="4"/>
  </si>
  <si>
    <t>令和２年度決算については、その年度に過年度の浄化槽使用料の回収が進んだことにより、収益的収支比率が107.61％まで回復することができた。令和３年度については、過年度分の浄化槽使用料が令和２年度において一定の回収が落ち着いていたため、前年度と比較して収益的収支比率が減少したものと考えられる。令和４年度については、前年度と比較して、収益的収支比率が減少した要因として、地方債償還金の増大などが影響していると考えられる。
　令和５年度については、前年度と比較して、収益的収支比率が増大した要因として、公営企業会計に移行する最後の年度であったため、例年より、多くの未払い金が発生し、総費用の割合が減少したことが影響していると考えられる。</t>
    <rPh sb="303" eb="305">
      <t>ゾウダイ</t>
    </rPh>
    <rPh sb="307" eb="309">
      <t>ヨウインコウエイキギョウカイケイイコウサイゴネンドレイネンオオミバラキンハッセイソウヒヨウワリアイゲンショウ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</si>
</sst>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A6B-4099-91A8-2364FDFF294D}"/>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A6B-4099-91A8-2364FDFF294D}"/>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940-4126-86E1-D565264E19FB}"/>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55.96</c:v>
                </c:pt>
                <c:pt idx="1">
                  <c:v>56.45</c:v>
                </c:pt>
                <c:pt idx="2">
                  <c:v>58.26</c:v>
                </c:pt>
                <c:pt idx="3">
                  <c:v>56.76</c:v>
                </c:pt>
                <c:pt idx="4">
                  <c:v>58.02</c:v>
                </c:pt>
              </c:numCache>
            </c:numRef>
          </c:val>
          <c:smooth val="0"/>
          <c:extLst>
            <c:ext xmlns:c16="http://schemas.microsoft.com/office/drawing/2014/chart" uri="{C3380CC4-5D6E-409C-BE32-E72D297353CC}">
              <c16:uniqueId val="{00000001-7940-4126-86E1-D565264E19FB}"/>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F8FE-4C6F-A67B-F8C0F8A956E2}"/>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60.12</c:v>
                </c:pt>
                <c:pt idx="1">
                  <c:v>54.99</c:v>
                </c:pt>
                <c:pt idx="2">
                  <c:v>66.430000000000007</c:v>
                </c:pt>
                <c:pt idx="3">
                  <c:v>66.88</c:v>
                </c:pt>
                <c:pt idx="4">
                  <c:v>63.66</c:v>
                </c:pt>
              </c:numCache>
            </c:numRef>
          </c:val>
          <c:smooth val="0"/>
          <c:extLst>
            <c:ext xmlns:c16="http://schemas.microsoft.com/office/drawing/2014/chart" uri="{C3380CC4-5D6E-409C-BE32-E72D297353CC}">
              <c16:uniqueId val="{00000001-F8FE-4C6F-A67B-F8C0F8A956E2}"/>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92.73</c:v>
                </c:pt>
                <c:pt idx="1">
                  <c:v>107.61</c:v>
                </c:pt>
                <c:pt idx="2">
                  <c:v>99.41</c:v>
                </c:pt>
                <c:pt idx="3">
                  <c:v>96.14</c:v>
                </c:pt>
                <c:pt idx="4">
                  <c:v>107.99</c:v>
                </c:pt>
              </c:numCache>
            </c:numRef>
          </c:val>
          <c:extLst>
            <c:ext xmlns:c16="http://schemas.microsoft.com/office/drawing/2014/chart" uri="{C3380CC4-5D6E-409C-BE32-E72D297353CC}">
              <c16:uniqueId val="{00000000-97DF-4E58-90AC-85F37AA15C27}"/>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7DF-4E58-90AC-85F37AA15C27}"/>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BA8-4144-A09B-406721AFACE6}"/>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BA8-4144-A09B-406721AFACE6}"/>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8ED-4E5A-8AF4-B09817B0819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8ED-4E5A-8AF4-B09817B0819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AD6-4236-86E0-F54CECA1E3AF}"/>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AD6-4236-86E0-F54CECA1E3AF}"/>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674-4402-AA1F-E83507F3FFE7}"/>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674-4402-AA1F-E83507F3FFE7}"/>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424.02</c:v>
                </c:pt>
                <c:pt idx="1">
                  <c:v>433.05</c:v>
                </c:pt>
                <c:pt idx="2">
                  <c:v>476.67</c:v>
                </c:pt>
                <c:pt idx="3">
                  <c:v>479.89</c:v>
                </c:pt>
                <c:pt idx="4">
                  <c:v>580.15</c:v>
                </c:pt>
              </c:numCache>
            </c:numRef>
          </c:val>
          <c:extLst>
            <c:ext xmlns:c16="http://schemas.microsoft.com/office/drawing/2014/chart" uri="{C3380CC4-5D6E-409C-BE32-E72D297353CC}">
              <c16:uniqueId val="{00000000-1287-4126-B03F-DF964DBCE89F}"/>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421.25</c:v>
                </c:pt>
                <c:pt idx="1">
                  <c:v>398.42</c:v>
                </c:pt>
                <c:pt idx="2">
                  <c:v>393.35</c:v>
                </c:pt>
                <c:pt idx="3">
                  <c:v>397.03</c:v>
                </c:pt>
                <c:pt idx="4">
                  <c:v>424.95</c:v>
                </c:pt>
              </c:numCache>
            </c:numRef>
          </c:val>
          <c:smooth val="0"/>
          <c:extLst>
            <c:ext xmlns:c16="http://schemas.microsoft.com/office/drawing/2014/chart" uri="{C3380CC4-5D6E-409C-BE32-E72D297353CC}">
              <c16:uniqueId val="{00000001-1287-4126-B03F-DF964DBCE89F}"/>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73.260000000000005</c:v>
                </c:pt>
                <c:pt idx="1">
                  <c:v>78.069999999999993</c:v>
                </c:pt>
                <c:pt idx="2">
                  <c:v>73.099999999999994</c:v>
                </c:pt>
                <c:pt idx="3">
                  <c:v>71.959999999999994</c:v>
                </c:pt>
                <c:pt idx="4">
                  <c:v>68.650000000000006</c:v>
                </c:pt>
              </c:numCache>
            </c:numRef>
          </c:val>
          <c:extLst>
            <c:ext xmlns:c16="http://schemas.microsoft.com/office/drawing/2014/chart" uri="{C3380CC4-5D6E-409C-BE32-E72D297353CC}">
              <c16:uniqueId val="{00000000-A453-4DA7-9AA3-409CC398F876}"/>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53.23</c:v>
                </c:pt>
                <c:pt idx="1">
                  <c:v>50.7</c:v>
                </c:pt>
                <c:pt idx="2">
                  <c:v>48.13</c:v>
                </c:pt>
                <c:pt idx="3">
                  <c:v>46.58</c:v>
                </c:pt>
                <c:pt idx="4">
                  <c:v>41.67</c:v>
                </c:pt>
              </c:numCache>
            </c:numRef>
          </c:val>
          <c:smooth val="0"/>
          <c:extLst>
            <c:ext xmlns:c16="http://schemas.microsoft.com/office/drawing/2014/chart" uri="{C3380CC4-5D6E-409C-BE32-E72D297353CC}">
              <c16:uniqueId val="{00000001-A453-4DA7-9AA3-409CC398F876}"/>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193.87</c:v>
                </c:pt>
                <c:pt idx="1">
                  <c:v>183.96</c:v>
                </c:pt>
                <c:pt idx="2">
                  <c:v>181.58</c:v>
                </c:pt>
                <c:pt idx="3">
                  <c:v>183.69</c:v>
                </c:pt>
                <c:pt idx="4">
                  <c:v>161.97</c:v>
                </c:pt>
              </c:numCache>
            </c:numRef>
          </c:val>
          <c:extLst>
            <c:ext xmlns:c16="http://schemas.microsoft.com/office/drawing/2014/chart" uri="{C3380CC4-5D6E-409C-BE32-E72D297353CC}">
              <c16:uniqueId val="{00000000-3849-40E8-92E0-8667D358A6C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283.3</c:v>
                </c:pt>
                <c:pt idx="1">
                  <c:v>289.81</c:v>
                </c:pt>
                <c:pt idx="2">
                  <c:v>301.54000000000002</c:v>
                </c:pt>
                <c:pt idx="3">
                  <c:v>311.73</c:v>
                </c:pt>
                <c:pt idx="4">
                  <c:v>326.49</c:v>
                </c:pt>
              </c:numCache>
            </c:numRef>
          </c:val>
          <c:smooth val="0"/>
          <c:extLst>
            <c:ext xmlns:c16="http://schemas.microsoft.com/office/drawing/2014/chart" uri="{C3380CC4-5D6E-409C-BE32-E72D297353CC}">
              <c16:uniqueId val="{00000001-3849-40E8-92E0-8667D358A6C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【349.83】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90" zoomScaleNormal="9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三重県　紀宝町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法非適用</v>
      </c>
      <c r="C8" s="39"/>
      <c r="D8" s="39"/>
      <c r="E8" s="39"/>
      <c r="F8" s="39"/>
      <c r="G8" s="39"/>
      <c r="H8" s="39"/>
      <c r="I8" s="39" t="str">
        <f>データ!J6</f>
        <v>下水道事業</v>
      </c>
      <c r="J8" s="39"/>
      <c r="K8" s="39"/>
      <c r="L8" s="39"/>
      <c r="M8" s="39"/>
      <c r="N8" s="39"/>
      <c r="O8" s="39"/>
      <c r="P8" s="39" t="str">
        <f>データ!K6</f>
        <v>特定地域生活排水処理</v>
      </c>
      <c r="Q8" s="39"/>
      <c r="R8" s="39"/>
      <c r="S8" s="39"/>
      <c r="T8" s="39"/>
      <c r="U8" s="39"/>
      <c r="V8" s="39"/>
      <c r="W8" s="39" t="str">
        <f>データ!L6</f>
        <v>K3</v>
      </c>
      <c r="X8" s="39"/>
      <c r="Y8" s="39"/>
      <c r="Z8" s="39"/>
      <c r="AA8" s="39"/>
      <c r="AB8" s="39"/>
      <c r="AC8" s="39"/>
      <c r="AD8" s="40" t="str">
        <f>データ!$M$6</f>
        <v>非設置</v>
      </c>
      <c r="AE8" s="40"/>
      <c r="AF8" s="40"/>
      <c r="AG8" s="40"/>
      <c r="AH8" s="40"/>
      <c r="AI8" s="40"/>
      <c r="AJ8" s="40"/>
      <c r="AK8" s="3"/>
      <c r="AL8" s="41">
        <f>データ!S6</f>
        <v>10308</v>
      </c>
      <c r="AM8" s="41"/>
      <c r="AN8" s="41"/>
      <c r="AO8" s="41"/>
      <c r="AP8" s="41"/>
      <c r="AQ8" s="41"/>
      <c r="AR8" s="41"/>
      <c r="AS8" s="41"/>
      <c r="AT8" s="34">
        <f>データ!T6</f>
        <v>79.62</v>
      </c>
      <c r="AU8" s="34"/>
      <c r="AV8" s="34"/>
      <c r="AW8" s="34"/>
      <c r="AX8" s="34"/>
      <c r="AY8" s="34"/>
      <c r="AZ8" s="34"/>
      <c r="BA8" s="34"/>
      <c r="BB8" s="34">
        <f>データ!U6</f>
        <v>129.46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t="str">
        <f>データ!O6</f>
        <v>該当数値なし</v>
      </c>
      <c r="J10" s="34"/>
      <c r="K10" s="34"/>
      <c r="L10" s="34"/>
      <c r="M10" s="34"/>
      <c r="N10" s="34"/>
      <c r="O10" s="34"/>
      <c r="P10" s="34">
        <f>データ!P6</f>
        <v>64.55</v>
      </c>
      <c r="Q10" s="34"/>
      <c r="R10" s="34"/>
      <c r="S10" s="34"/>
      <c r="T10" s="34"/>
      <c r="U10" s="34"/>
      <c r="V10" s="34"/>
      <c r="W10" s="34">
        <f>データ!Q6</f>
        <v>100</v>
      </c>
      <c r="X10" s="34"/>
      <c r="Y10" s="34"/>
      <c r="Z10" s="34"/>
      <c r="AA10" s="34"/>
      <c r="AB10" s="34"/>
      <c r="AC10" s="34"/>
      <c r="AD10" s="41">
        <f>データ!R6</f>
        <v>4000</v>
      </c>
      <c r="AE10" s="41"/>
      <c r="AF10" s="41"/>
      <c r="AG10" s="41"/>
      <c r="AH10" s="41"/>
      <c r="AI10" s="41"/>
      <c r="AJ10" s="41"/>
      <c r="AK10" s="2"/>
      <c r="AL10" s="41">
        <f>データ!V6</f>
        <v>6589</v>
      </c>
      <c r="AM10" s="41"/>
      <c r="AN10" s="41"/>
      <c r="AO10" s="41"/>
      <c r="AP10" s="41"/>
      <c r="AQ10" s="41"/>
      <c r="AR10" s="41"/>
      <c r="AS10" s="41"/>
      <c r="AT10" s="34">
        <f>データ!W6</f>
        <v>79.62</v>
      </c>
      <c r="AU10" s="34"/>
      <c r="AV10" s="34"/>
      <c r="AW10" s="34"/>
      <c r="AX10" s="34"/>
      <c r="AY10" s="34"/>
      <c r="AZ10" s="34"/>
      <c r="BA10" s="34"/>
      <c r="BB10" s="34">
        <f>データ!X6</f>
        <v>82.76</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118</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116</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117</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【349.83】</v>
      </c>
      <c r="I86" s="12" t="str">
        <f>データ!CA6</f>
        <v>【53.65】</v>
      </c>
      <c r="J86" s="12" t="str">
        <f>データ!CL6</f>
        <v>【307.86】</v>
      </c>
      <c r="K86" s="12" t="str">
        <f>データ!CW6</f>
        <v>【54.61】</v>
      </c>
      <c r="L86" s="12" t="str">
        <f>データ!DH6</f>
        <v>【85.31】</v>
      </c>
      <c r="M86" s="12" t="s">
        <v>43</v>
      </c>
      <c r="N86" s="12" t="s">
        <v>44</v>
      </c>
      <c r="O86" s="12" t="str">
        <f>データ!EO6</f>
        <v>【-】</v>
      </c>
    </row>
  </sheetData>
  <sheetProtection algorithmName="SHA-512" hashValue="M/DGdo0jTcdlDuVBr9tfiEpj3tGxIOszRdBRy99tYk6BNb5kYs1mbSo5TbAX2oMg+Nf6VvWZwIJYkhkrCUjhNQ==" saltValue="cZnBNf35R8qN44j2YHGvV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2023</v>
      </c>
      <c r="C6" s="19">
        <f t="shared" ref="C6:X6" si="3">C7</f>
        <v>245623</v>
      </c>
      <c r="D6" s="19">
        <f t="shared" si="3"/>
        <v>47</v>
      </c>
      <c r="E6" s="19">
        <f t="shared" si="3"/>
        <v>18</v>
      </c>
      <c r="F6" s="19">
        <f t="shared" si="3"/>
        <v>0</v>
      </c>
      <c r="G6" s="19">
        <f t="shared" si="3"/>
        <v>0</v>
      </c>
      <c r="H6" s="19" t="str">
        <f t="shared" si="3"/>
        <v>三重県　紀宝町</v>
      </c>
      <c r="I6" s="19" t="str">
        <f t="shared" si="3"/>
        <v>法非適用</v>
      </c>
      <c r="J6" s="19" t="str">
        <f t="shared" si="3"/>
        <v>下水道事業</v>
      </c>
      <c r="K6" s="19" t="str">
        <f t="shared" si="3"/>
        <v>特定地域生活排水処理</v>
      </c>
      <c r="L6" s="19" t="str">
        <f t="shared" si="3"/>
        <v>K3</v>
      </c>
      <c r="M6" s="19" t="str">
        <f t="shared" si="3"/>
        <v>非設置</v>
      </c>
      <c r="N6" s="20" t="str">
        <f t="shared" si="3"/>
        <v>-</v>
      </c>
      <c r="O6" s="20" t="str">
        <f t="shared" si="3"/>
        <v>該当数値なし</v>
      </c>
      <c r="P6" s="20">
        <f t="shared" si="3"/>
        <v>64.55</v>
      </c>
      <c r="Q6" s="20">
        <f t="shared" si="3"/>
        <v>100</v>
      </c>
      <c r="R6" s="20">
        <f t="shared" si="3"/>
        <v>4000</v>
      </c>
      <c r="S6" s="20">
        <f t="shared" si="3"/>
        <v>10308</v>
      </c>
      <c r="T6" s="20">
        <f t="shared" si="3"/>
        <v>79.62</v>
      </c>
      <c r="U6" s="20">
        <f t="shared" si="3"/>
        <v>129.46</v>
      </c>
      <c r="V6" s="20">
        <f t="shared" si="3"/>
        <v>6589</v>
      </c>
      <c r="W6" s="20">
        <f t="shared" si="3"/>
        <v>79.62</v>
      </c>
      <c r="X6" s="20">
        <f t="shared" si="3"/>
        <v>82.76</v>
      </c>
      <c r="Y6" s="21">
        <f>IF(Y7="",NA(),Y7)</f>
        <v>92.73</v>
      </c>
      <c r="Z6" s="21">
        <f t="shared" ref="Z6:AH6" si="4">IF(Z7="",NA(),Z7)</f>
        <v>107.61</v>
      </c>
      <c r="AA6" s="21">
        <f t="shared" si="4"/>
        <v>99.41</v>
      </c>
      <c r="AB6" s="21">
        <f t="shared" si="4"/>
        <v>96.14</v>
      </c>
      <c r="AC6" s="21">
        <f t="shared" si="4"/>
        <v>107.99</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424.02</v>
      </c>
      <c r="BG6" s="21">
        <f t="shared" ref="BG6:BO6" si="7">IF(BG7="",NA(),BG7)</f>
        <v>433.05</v>
      </c>
      <c r="BH6" s="21">
        <f t="shared" si="7"/>
        <v>476.67</v>
      </c>
      <c r="BI6" s="21">
        <f t="shared" si="7"/>
        <v>479.89</v>
      </c>
      <c r="BJ6" s="21">
        <f t="shared" si="7"/>
        <v>580.15</v>
      </c>
      <c r="BK6" s="21">
        <f t="shared" si="7"/>
        <v>421.25</v>
      </c>
      <c r="BL6" s="21">
        <f t="shared" si="7"/>
        <v>398.42</v>
      </c>
      <c r="BM6" s="21">
        <f t="shared" si="7"/>
        <v>393.35</v>
      </c>
      <c r="BN6" s="21">
        <f t="shared" si="7"/>
        <v>397.03</v>
      </c>
      <c r="BO6" s="21">
        <f t="shared" si="7"/>
        <v>424.95</v>
      </c>
      <c r="BP6" s="20" t="str">
        <f>IF(BP7="","",IF(BP7="-","【-】","【"&amp;SUBSTITUTE(TEXT(BP7,"#,##0.00"),"-","△")&amp;"】"))</f>
        <v>【349.83】</v>
      </c>
      <c r="BQ6" s="21">
        <f>IF(BQ7="",NA(),BQ7)</f>
        <v>73.260000000000005</v>
      </c>
      <c r="BR6" s="21">
        <f t="shared" ref="BR6:BZ6" si="8">IF(BR7="",NA(),BR7)</f>
        <v>78.069999999999993</v>
      </c>
      <c r="BS6" s="21">
        <f t="shared" si="8"/>
        <v>73.099999999999994</v>
      </c>
      <c r="BT6" s="21">
        <f t="shared" si="8"/>
        <v>71.959999999999994</v>
      </c>
      <c r="BU6" s="21">
        <f t="shared" si="8"/>
        <v>68.650000000000006</v>
      </c>
      <c r="BV6" s="21">
        <f t="shared" si="8"/>
        <v>53.23</v>
      </c>
      <c r="BW6" s="21">
        <f t="shared" si="8"/>
        <v>50.7</v>
      </c>
      <c r="BX6" s="21">
        <f t="shared" si="8"/>
        <v>48.13</v>
      </c>
      <c r="BY6" s="21">
        <f t="shared" si="8"/>
        <v>46.58</v>
      </c>
      <c r="BZ6" s="21">
        <f t="shared" si="8"/>
        <v>41.67</v>
      </c>
      <c r="CA6" s="20" t="str">
        <f>IF(CA7="","",IF(CA7="-","【-】","【"&amp;SUBSTITUTE(TEXT(CA7,"#,##0.00"),"-","△")&amp;"】"))</f>
        <v>【53.65】</v>
      </c>
      <c r="CB6" s="21">
        <f>IF(CB7="",NA(),CB7)</f>
        <v>193.87</v>
      </c>
      <c r="CC6" s="21">
        <f t="shared" ref="CC6:CK6" si="9">IF(CC7="",NA(),CC7)</f>
        <v>183.96</v>
      </c>
      <c r="CD6" s="21">
        <f t="shared" si="9"/>
        <v>181.58</v>
      </c>
      <c r="CE6" s="21">
        <f t="shared" si="9"/>
        <v>183.69</v>
      </c>
      <c r="CF6" s="21">
        <f t="shared" si="9"/>
        <v>161.97</v>
      </c>
      <c r="CG6" s="21">
        <f t="shared" si="9"/>
        <v>283.3</v>
      </c>
      <c r="CH6" s="21">
        <f t="shared" si="9"/>
        <v>289.81</v>
      </c>
      <c r="CI6" s="21">
        <f t="shared" si="9"/>
        <v>301.54000000000002</v>
      </c>
      <c r="CJ6" s="21">
        <f t="shared" si="9"/>
        <v>311.73</v>
      </c>
      <c r="CK6" s="21">
        <f t="shared" si="9"/>
        <v>326.49</v>
      </c>
      <c r="CL6" s="20" t="str">
        <f>IF(CL7="","",IF(CL7="-","【-】","【"&amp;SUBSTITUTE(TEXT(CL7,"#,##0.00"),"-","△")&amp;"】"))</f>
        <v>【307.86】</v>
      </c>
      <c r="CM6" s="20">
        <f>IF(CM7="",NA(),CM7)</f>
        <v>0</v>
      </c>
      <c r="CN6" s="20">
        <f t="shared" ref="CN6:CV6" si="10">IF(CN7="",NA(),CN7)</f>
        <v>0</v>
      </c>
      <c r="CO6" s="20">
        <f t="shared" si="10"/>
        <v>0</v>
      </c>
      <c r="CP6" s="20">
        <f t="shared" si="10"/>
        <v>0</v>
      </c>
      <c r="CQ6" s="20">
        <f t="shared" si="10"/>
        <v>0</v>
      </c>
      <c r="CR6" s="21">
        <f t="shared" si="10"/>
        <v>55.96</v>
      </c>
      <c r="CS6" s="21">
        <f t="shared" si="10"/>
        <v>56.45</v>
      </c>
      <c r="CT6" s="21">
        <f t="shared" si="10"/>
        <v>58.26</v>
      </c>
      <c r="CU6" s="21">
        <f t="shared" si="10"/>
        <v>56.76</v>
      </c>
      <c r="CV6" s="21">
        <f t="shared" si="10"/>
        <v>58.02</v>
      </c>
      <c r="CW6" s="20" t="str">
        <f>IF(CW7="","",IF(CW7="-","【-】","【"&amp;SUBSTITUTE(TEXT(CW7,"#,##0.00"),"-","△")&amp;"】"))</f>
        <v>【54.61】</v>
      </c>
      <c r="CX6" s="21">
        <f>IF(CX7="",NA(),CX7)</f>
        <v>100</v>
      </c>
      <c r="CY6" s="21">
        <f t="shared" ref="CY6:DG6" si="11">IF(CY7="",NA(),CY7)</f>
        <v>100</v>
      </c>
      <c r="CZ6" s="21">
        <f t="shared" si="11"/>
        <v>100</v>
      </c>
      <c r="DA6" s="21">
        <f t="shared" si="11"/>
        <v>100</v>
      </c>
      <c r="DB6" s="21">
        <f t="shared" si="11"/>
        <v>100</v>
      </c>
      <c r="DC6" s="21">
        <f t="shared" si="11"/>
        <v>60.12</v>
      </c>
      <c r="DD6" s="21">
        <f t="shared" si="11"/>
        <v>54.99</v>
      </c>
      <c r="DE6" s="21">
        <f t="shared" si="11"/>
        <v>66.430000000000007</v>
      </c>
      <c r="DF6" s="21">
        <f t="shared" si="11"/>
        <v>66.88</v>
      </c>
      <c r="DG6" s="21">
        <f t="shared" si="11"/>
        <v>63.66</v>
      </c>
      <c r="DH6" s="20" t="str">
        <f>IF(DH7="","",IF(DH7="-","【-】","【"&amp;SUBSTITUTE(TEXT(DH7,"#,##0.00"),"-","△")&amp;"】"))</f>
        <v>【85.31】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2">
      <c r="A7" s="14"/>
      <c r="B7" s="23">
        <v>2023</v>
      </c>
      <c r="C7" s="23">
        <v>245623</v>
      </c>
      <c r="D7" s="23">
        <v>47</v>
      </c>
      <c r="E7" s="23">
        <v>18</v>
      </c>
      <c r="F7" s="23">
        <v>0</v>
      </c>
      <c r="G7" s="23">
        <v>0</v>
      </c>
      <c r="H7" s="23" t="s">
        <v>98</v>
      </c>
      <c r="I7" s="23" t="s">
        <v>99</v>
      </c>
      <c r="J7" s="23" t="s">
        <v>100</v>
      </c>
      <c r="K7" s="23" t="s">
        <v>101</v>
      </c>
      <c r="L7" s="23" t="s">
        <v>102</v>
      </c>
      <c r="M7" s="23" t="s">
        <v>103</v>
      </c>
      <c r="N7" s="24" t="s">
        <v>104</v>
      </c>
      <c r="O7" s="24" t="s">
        <v>105</v>
      </c>
      <c r="P7" s="24">
        <v>64.55</v>
      </c>
      <c r="Q7" s="24">
        <v>100</v>
      </c>
      <c r="R7" s="24">
        <v>4000</v>
      </c>
      <c r="S7" s="24">
        <v>10308</v>
      </c>
      <c r="T7" s="24">
        <v>79.62</v>
      </c>
      <c r="U7" s="24">
        <v>129.46</v>
      </c>
      <c r="V7" s="24">
        <v>6589</v>
      </c>
      <c r="W7" s="24">
        <v>79.62</v>
      </c>
      <c r="X7" s="24">
        <v>82.76</v>
      </c>
      <c r="Y7" s="24">
        <v>92.73</v>
      </c>
      <c r="Z7" s="24">
        <v>107.61</v>
      </c>
      <c r="AA7" s="24">
        <v>99.41</v>
      </c>
      <c r="AB7" s="24">
        <v>96.14</v>
      </c>
      <c r="AC7" s="24">
        <v>107.99</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424.02</v>
      </c>
      <c r="BG7" s="24">
        <v>433.05</v>
      </c>
      <c r="BH7" s="24">
        <v>476.67</v>
      </c>
      <c r="BI7" s="24">
        <v>479.89</v>
      </c>
      <c r="BJ7" s="24">
        <v>580.15</v>
      </c>
      <c r="BK7" s="24">
        <v>421.25</v>
      </c>
      <c r="BL7" s="24">
        <v>398.42</v>
      </c>
      <c r="BM7" s="24">
        <v>393.35</v>
      </c>
      <c r="BN7" s="24">
        <v>397.03</v>
      </c>
      <c r="BO7" s="24">
        <v>424.95</v>
      </c>
      <c r="BP7" s="24">
        <v>349.83</v>
      </c>
      <c r="BQ7" s="24">
        <v>73.260000000000005</v>
      </c>
      <c r="BR7" s="24">
        <v>78.069999999999993</v>
      </c>
      <c r="BS7" s="24">
        <v>73.099999999999994</v>
      </c>
      <c r="BT7" s="24">
        <v>71.959999999999994</v>
      </c>
      <c r="BU7" s="24">
        <v>68.650000000000006</v>
      </c>
      <c r="BV7" s="24">
        <v>53.23</v>
      </c>
      <c r="BW7" s="24">
        <v>50.7</v>
      </c>
      <c r="BX7" s="24">
        <v>48.13</v>
      </c>
      <c r="BY7" s="24">
        <v>46.58</v>
      </c>
      <c r="BZ7" s="24">
        <v>41.67</v>
      </c>
      <c r="CA7" s="24">
        <v>53.65</v>
      </c>
      <c r="CB7" s="24">
        <v>193.87</v>
      </c>
      <c r="CC7" s="24">
        <v>183.96</v>
      </c>
      <c r="CD7" s="24">
        <v>181.58</v>
      </c>
      <c r="CE7" s="24">
        <v>183.69</v>
      </c>
      <c r="CF7" s="24">
        <v>161.97</v>
      </c>
      <c r="CG7" s="24">
        <v>283.3</v>
      </c>
      <c r="CH7" s="24">
        <v>289.81</v>
      </c>
      <c r="CI7" s="24">
        <v>301.54000000000002</v>
      </c>
      <c r="CJ7" s="24">
        <v>311.73</v>
      </c>
      <c r="CK7" s="24">
        <v>326.49</v>
      </c>
      <c r="CL7" s="24">
        <v>307.86</v>
      </c>
      <c r="CM7" s="24">
        <v>0</v>
      </c>
      <c r="CN7" s="24">
        <v>0</v>
      </c>
      <c r="CO7" s="24">
        <v>0</v>
      </c>
      <c r="CP7" s="24">
        <v>0</v>
      </c>
      <c r="CQ7" s="24">
        <v>0</v>
      </c>
      <c r="CR7" s="24">
        <v>55.96</v>
      </c>
      <c r="CS7" s="24">
        <v>56.45</v>
      </c>
      <c r="CT7" s="24">
        <v>58.26</v>
      </c>
      <c r="CU7" s="24">
        <v>56.76</v>
      </c>
      <c r="CV7" s="24">
        <v>58.02</v>
      </c>
      <c r="CW7" s="24">
        <v>54.61</v>
      </c>
      <c r="CX7" s="24">
        <v>100</v>
      </c>
      <c r="CY7" s="24">
        <v>100</v>
      </c>
      <c r="CZ7" s="24">
        <v>100</v>
      </c>
      <c r="DA7" s="24">
        <v>100</v>
      </c>
      <c r="DB7" s="24">
        <v>100</v>
      </c>
      <c r="DC7" s="24">
        <v>60.12</v>
      </c>
      <c r="DD7" s="24">
        <v>54.99</v>
      </c>
      <c r="DE7" s="24">
        <v>66.430000000000007</v>
      </c>
      <c r="DF7" s="24">
        <v>66.88</v>
      </c>
      <c r="DG7" s="24">
        <v>63.66</v>
      </c>
      <c r="DH7" s="24">
        <v>85.31</v>
      </c>
      <c r="DI7" s="24"/>
      <c r="DJ7" s="24"/>
      <c r="DK7" s="24"/>
      <c r="DL7" s="24"/>
      <c r="DM7" s="24"/>
      <c r="DN7" s="24"/>
      <c r="DO7" s="24"/>
      <c r="DP7" s="24"/>
      <c r="DQ7" s="24"/>
      <c r="DR7" s="24"/>
      <c r="DS7" s="24"/>
      <c r="DT7" s="24"/>
      <c r="DU7" s="24"/>
      <c r="DV7" s="24"/>
      <c r="DW7" s="24"/>
      <c r="DX7" s="24"/>
      <c r="DY7" s="24"/>
      <c r="DZ7" s="24"/>
      <c r="EA7" s="24"/>
      <c r="EB7" s="24"/>
      <c r="EC7" s="24"/>
      <c r="ED7" s="24"/>
      <c r="EE7" s="24" t="s">
        <v>104</v>
      </c>
      <c r="EF7" s="24" t="s">
        <v>104</v>
      </c>
      <c r="EG7" s="24" t="s">
        <v>104</v>
      </c>
      <c r="EH7" s="24" t="s">
        <v>104</v>
      </c>
      <c r="EI7" s="24" t="s">
        <v>104</v>
      </c>
      <c r="EJ7" s="24" t="s">
        <v>104</v>
      </c>
      <c r="EK7" s="24" t="s">
        <v>104</v>
      </c>
      <c r="EL7" s="24" t="s">
        <v>104</v>
      </c>
      <c r="EM7" s="24" t="s">
        <v>104</v>
      </c>
      <c r="EN7" s="24" t="s">
        <v>104</v>
      </c>
      <c r="EO7" s="24" t="s">
        <v>104</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111</v>
      </c>
    </row>
    <row r="12" spans="1:145" x14ac:dyDescent="0.2">
      <c r="B12">
        <v>1</v>
      </c>
      <c r="C12">
        <v>1</v>
      </c>
      <c r="D12">
        <v>2</v>
      </c>
      <c r="E12">
        <v>3</v>
      </c>
      <c r="F12">
        <v>4</v>
      </c>
      <c r="G12" t="s">
        <v>112</v>
      </c>
    </row>
    <row r="13" spans="1:145" x14ac:dyDescent="0.2">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