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29_紀宝町\"/>
    </mc:Choice>
  </mc:AlternateContent>
  <xr:revisionPtr revIDLastSave="0" documentId="13_ncr:1_{1D593533-CE4A-433A-A2EB-C002D7A78C36}" xr6:coauthVersionLast="47" xr6:coauthVersionMax="47" xr10:uidLastSave="{00000000-0000-0000-0000-000000000000}"/>
  <workbookProtection workbookAlgorithmName="SHA-512" workbookHashValue="UrCOfyj2pARXLKG3uUIDCZO5Ob3d05/i/tf6STGS+PFgyGSOnC8xfjzet7aA9TbRfsTbu+EOy5RWaOkMvciEug==" workbookSaltValue="hUhFS17QjsJMB1kbBhhV4g==" workbookSpinCount="100000" lockStructure="1"/>
  <bookViews>
    <workbookView xWindow="-289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AL10" i="4" s="1"/>
  <c r="T6" i="5"/>
  <c r="S6" i="5"/>
  <c r="R6" i="5"/>
  <c r="AL8" i="4" s="1"/>
  <c r="Q6" i="5"/>
  <c r="P6" i="5"/>
  <c r="P10" i="4" s="1"/>
  <c r="O6" i="5"/>
  <c r="I10" i="4" s="1"/>
  <c r="N6" i="5"/>
  <c r="B10" i="4" s="1"/>
  <c r="M6" i="5"/>
  <c r="L6" i="5"/>
  <c r="K6" i="5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I85" i="4"/>
  <c r="H85" i="4"/>
  <c r="W10" i="4"/>
  <c r="BB8" i="4"/>
  <c r="AT8" i="4"/>
  <c r="AD8" i="4"/>
  <c r="W8" i="4"/>
  <c r="P8" i="4"/>
  <c r="I8" i="4"/>
  <c r="B8" i="4"/>
</calcChain>
</file>

<file path=xl/sharedStrings.xml><?xml version="1.0" encoding="utf-8"?>
<sst xmlns="http://schemas.openxmlformats.org/spreadsheetml/2006/main" count="228" uniqueCount="113">
  <si>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</si>
  <si>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</si>
  <si>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</si>
  <si>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</si>
  <si>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</si>
  <si>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</si>
  <si>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</si>
  <si>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</si>
  <si>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</si>
  <si>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</si>
  <si>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</si>
  <si>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</si>
  <si>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</si>
  <si>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</si>
  <si>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</si>
  <si>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</si>
  <si>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</si>
  <si>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</si>
  <si>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</si>
  <si>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</si>
  <si>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</si>
  <si>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</si>
  <si>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</si>
  <si>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</si>
  <si>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</si>
  <si>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</si>
  <si>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</si>
  <si>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</si>
  <si>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</si>
  <si>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</si>
  <si>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</si>
  <si>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</si>
  <si>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</si>
  <si>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</si>
  <si>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</si>
  <si>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</si>
  <si>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</si>
  <si>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</si>
  <si>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</si>
  <si>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</si>
  <si>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</si>
  <si>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</si>
  <si>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</si>
  <si>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</si>
  <si>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</si>
  <si>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</si>
  <si>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</si>
  <si>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</si>
  <si>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</si>
  <si>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</si>
  <si>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</si>
  <si>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</si>
  <si>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</si>
  <si>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</si>
  <si>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</si>
  <si>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</si>
  <si>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</si>
  <si>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</si>
  <si>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</si>
  <si>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</si>
  <si>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</si>
  <si>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</si>
  <si>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</si>
  <si>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</si>
  <si>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</si>
  <si>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</si>
  <si>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</si>
  <si>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</si>
  <si>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</si>
  <si>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</si>
  <si>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</si>
  <si>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</si>
  <si>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</si>
  <si>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</si>
  <si>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</si>
  <si>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</si>
  <si>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</si>
  <si>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</si>
  <si>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</si>
  <si>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</si>
  <si>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</si>
  <si>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</si>
  <si>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</si>
  <si>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</si>
  <si>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</si>
  <si>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</si>
  <si>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</si>
  <si>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</si>
  <si>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</si>
  <si>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</si>
  <si>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</si>
  <si>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</si>
  <si>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</si>
  <si>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紀宝町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</si>
  <si>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</si>
  <si>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</si>
  <si>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</si>
  <si>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</si>
  <si>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</si>
  <si>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</si>
  <si>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</si>
  <si>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</si>
  <si>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</si>
  <si>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</si>
  <si>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</si>
  <si>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</si>
  <si>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</si>
  <si>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</si>
  <si>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</si>
  <si>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</si>
  <si>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平成27年度に料金改定を行ったこともあり、料金改定以降は経常収支比率は100％を上回っている。累積欠損金比率は年々減少し、令和2年度において欠損金は解消された。流動比率においては100％を上回ってはいるが、類似団体と比べると平均値を下回っている。企業債残高対給水収益比率は少しずつ改善してきている。料金回収率は令和3年度に鮒田水管橋修繕により費用が多くかかったため100％を下回ったが、令和4年度からは100％を上回っている。
施設利用率については、平均値を上回ってはいるが、余裕があり問題はないと思われる。
有収率は、昨年と比べ少し増加している。全国平均、類似団体と比べても低い状態であるため、有収率の向上に努めていかなければならない。</t>
    <rPh sb="267" eb="269">
      <t>ゾウカ</t>
    </rPh>
    <phoneticPr fontId="4"/>
  </si>
  <si>
    <t>令和5年度において有形固定資産減価償却率は微増している。減価償却率が高く、資産の老朽化が進んでいる状況であるが、施設を更新する財源の確保が難しい状況である。
管路経年化率においても微増しているが、管路も老朽化が進行しており、アセットマネジメント（資産管理計画）を基に管路更新率の向上に努めていかなくてはならない。</t>
    <phoneticPr fontId="4"/>
  </si>
  <si>
    <t>平成27年度に料金改定を行ったことにより、料金改定以降は経常収支比率は100％を上回ており、累積欠損金比率は年々減少し、令和2年度において、欠損金は解消された。今後とも費用の抑制及び収益の確保において改善を行い、有収率についても向上のため、効率的に管路更新や漏水修理を行っていく必要がある。
創設から40年以上経過し、施設及び管路の老朽化が進んでいる。アセットマネジメント（資産管理計画）を基に更新を進めていく予定である。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</si>
</sst>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0.17</c:v>
                </c:pt>
                <c:pt idx="2">
                  <c:v>0.84</c:v>
                </c:pt>
                <c:pt idx="3">
                  <c:v>0.38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5-4942-9AAA-E17A8B72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0.42</c:v>
                </c:pt>
                <c:pt idx="1">
                  <c:v>0.44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5-4942-9AAA-E17A8B72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63.93</c:v>
                </c:pt>
                <c:pt idx="1">
                  <c:v>71.260000000000005</c:v>
                </c:pt>
                <c:pt idx="2">
                  <c:v>68.55</c:v>
                </c:pt>
                <c:pt idx="3">
                  <c:v>68.22</c:v>
                </c:pt>
                <c:pt idx="4">
                  <c:v>65.95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6-4D70-A0A1-19E752C9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54.05</c:v>
                </c:pt>
                <c:pt idx="1">
                  <c:v>54.43</c:v>
                </c:pt>
                <c:pt idx="2">
                  <c:v>53.87</c:v>
                </c:pt>
                <c:pt idx="3">
                  <c:v>54.49</c:v>
                </c:pt>
                <c:pt idx="4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6-4D70-A0A1-19E752C9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76.180000000000007</c:v>
                </c:pt>
                <c:pt idx="1">
                  <c:v>70.260000000000005</c:v>
                </c:pt>
                <c:pt idx="2">
                  <c:v>70.28</c:v>
                </c:pt>
                <c:pt idx="3">
                  <c:v>69.11</c:v>
                </c:pt>
                <c:pt idx="4">
                  <c:v>69.739999999999995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D-4C1F-95CF-F6E3099B7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80.510000000000005</c:v>
                </c:pt>
                <c:pt idx="1">
                  <c:v>79.44</c:v>
                </c:pt>
                <c:pt idx="2">
                  <c:v>79.489999999999995</c:v>
                </c:pt>
                <c:pt idx="3">
                  <c:v>78.8</c:v>
                </c:pt>
                <c:pt idx="4">
                  <c:v>77.98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D-4C1F-95CF-F6E3099B7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143.99</c:v>
                </c:pt>
                <c:pt idx="1">
                  <c:v>138.11000000000001</c:v>
                </c:pt>
                <c:pt idx="2">
                  <c:v>130.32</c:v>
                </c:pt>
                <c:pt idx="3">
                  <c:v>128.26</c:v>
                </c:pt>
                <c:pt idx="4">
                  <c:v>129.46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9-4645-B358-8BBBB40B3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108.46</c:v>
                </c:pt>
                <c:pt idx="1">
                  <c:v>109.02</c:v>
                </c:pt>
                <c:pt idx="2">
                  <c:v>107.81</c:v>
                </c:pt>
                <c:pt idx="3">
                  <c:v>107.21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9-4645-B358-8BBBB40B3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58.87</c:v>
                </c:pt>
                <c:pt idx="1">
                  <c:v>60.09</c:v>
                </c:pt>
                <c:pt idx="2">
                  <c:v>54.56</c:v>
                </c:pt>
                <c:pt idx="3">
                  <c:v>55.92</c:v>
                </c:pt>
                <c:pt idx="4">
                  <c:v>57.09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E-4FE2-BB62-F9775925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49.12</c:v>
                </c:pt>
                <c:pt idx="1">
                  <c:v>49.39</c:v>
                </c:pt>
                <c:pt idx="2">
                  <c:v>50.75</c:v>
                </c:pt>
                <c:pt idx="3">
                  <c:v>51.72</c:v>
                </c:pt>
                <c:pt idx="4">
                  <c:v>52.27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E-4FE2-BB62-F9775925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46.96</c:v>
                </c:pt>
                <c:pt idx="1">
                  <c:v>61.61</c:v>
                </c:pt>
                <c:pt idx="2">
                  <c:v>57.91</c:v>
                </c:pt>
                <c:pt idx="3">
                  <c:v>59.41</c:v>
                </c:pt>
                <c:pt idx="4">
                  <c:v>62.63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D-4F63-A795-873B5223B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16.760000000000002</c:v>
                </c:pt>
                <c:pt idx="1">
                  <c:v>18.57</c:v>
                </c:pt>
                <c:pt idx="2">
                  <c:v>21.14</c:v>
                </c:pt>
                <c:pt idx="3">
                  <c:v>22.12</c:v>
                </c:pt>
                <c:pt idx="4">
                  <c:v>25.67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D-4F63-A795-873B5223B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 formatCode="#,##0.00;&quot;△&quot;#,##0.00;&quot;-&quot;">
                  <c:v>20.75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1-41C4-8490-CF0ED9369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11.94</c:v>
                </c:pt>
                <c:pt idx="1">
                  <c:v>11</c:v>
                </c:pt>
                <c:pt idx="2">
                  <c:v>8.86</c:v>
                </c:pt>
                <c:pt idx="3">
                  <c:v>7.65</c:v>
                </c:pt>
                <c:pt idx="4">
                  <c:v>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1-41C4-8490-CF0ED9369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218.85</c:v>
                </c:pt>
                <c:pt idx="1">
                  <c:v>212.08</c:v>
                </c:pt>
                <c:pt idx="2">
                  <c:v>279.7</c:v>
                </c:pt>
                <c:pt idx="3">
                  <c:v>274.27</c:v>
                </c:pt>
                <c:pt idx="4">
                  <c:v>258.29000000000002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0-4C08-BF96-D814B19D4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362.93</c:v>
                </c:pt>
                <c:pt idx="1">
                  <c:v>371.81</c:v>
                </c:pt>
                <c:pt idx="2">
                  <c:v>384.23</c:v>
                </c:pt>
                <c:pt idx="3">
                  <c:v>364.3</c:v>
                </c:pt>
                <c:pt idx="4">
                  <c:v>378.87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0-4C08-BF96-D814B19D4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462.54</c:v>
                </c:pt>
                <c:pt idx="1">
                  <c:v>411.29</c:v>
                </c:pt>
                <c:pt idx="2">
                  <c:v>378.13</c:v>
                </c:pt>
                <c:pt idx="3">
                  <c:v>334.67</c:v>
                </c:pt>
                <c:pt idx="4">
                  <c:v>297.47000000000003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8-4D71-98B1-3DF2EF55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439.05</c:v>
                </c:pt>
                <c:pt idx="1">
                  <c:v>465.85</c:v>
                </c:pt>
                <c:pt idx="2">
                  <c:v>439.43</c:v>
                </c:pt>
                <c:pt idx="3">
                  <c:v>438.41</c:v>
                </c:pt>
                <c:pt idx="4">
                  <c:v>430.23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8-4D71-98B1-3DF2EF55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128.38999999999999</c:v>
                </c:pt>
                <c:pt idx="1">
                  <c:v>120.88</c:v>
                </c:pt>
                <c:pt idx="2">
                  <c:v>85.1</c:v>
                </c:pt>
                <c:pt idx="3">
                  <c:v>115.74</c:v>
                </c:pt>
                <c:pt idx="4">
                  <c:v>117.93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8-449B-9609-7474F079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95.26</c:v>
                </c:pt>
                <c:pt idx="1">
                  <c:v>92.39</c:v>
                </c:pt>
                <c:pt idx="2">
                  <c:v>94.41</c:v>
                </c:pt>
                <c:pt idx="3">
                  <c:v>90.96</c:v>
                </c:pt>
                <c:pt idx="4">
                  <c:v>90.66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8-449B-9609-7474F079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137.66</c:v>
                </c:pt>
                <c:pt idx="1">
                  <c:v>145.62</c:v>
                </c:pt>
                <c:pt idx="2">
                  <c:v>209.75</c:v>
                </c:pt>
                <c:pt idx="3">
                  <c:v>154.38999999999999</c:v>
                </c:pt>
                <c:pt idx="4">
                  <c:v>151.34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5-404E-B72C-B295C7FBE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192.82</c:v>
                </c:pt>
                <c:pt idx="1">
                  <c:v>192.98</c:v>
                </c:pt>
                <c:pt idx="2">
                  <c:v>192.13</c:v>
                </c:pt>
                <c:pt idx="3">
                  <c:v>197.04</c:v>
                </c:pt>
                <c:pt idx="4">
                  <c:v>199.33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5-404E-B72C-B295C7FBE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2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6" t="str">
        <f>データ!H6</f>
        <v>三重県　紀宝町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2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A7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10308</v>
      </c>
      <c r="AM8" s="65"/>
      <c r="AN8" s="65"/>
      <c r="AO8" s="65"/>
      <c r="AP8" s="65"/>
      <c r="AQ8" s="65"/>
      <c r="AR8" s="65"/>
      <c r="AS8" s="65"/>
      <c r="AT8" s="36">
        <f>データ!$S$6</f>
        <v>79.62</v>
      </c>
      <c r="AU8" s="37"/>
      <c r="AV8" s="37"/>
      <c r="AW8" s="37"/>
      <c r="AX8" s="37"/>
      <c r="AY8" s="37"/>
      <c r="AZ8" s="37"/>
      <c r="BA8" s="37"/>
      <c r="BB8" s="54">
        <f>データ!$T$6</f>
        <v>129.46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69.42</v>
      </c>
      <c r="J10" s="37"/>
      <c r="K10" s="37"/>
      <c r="L10" s="37"/>
      <c r="M10" s="37"/>
      <c r="N10" s="37"/>
      <c r="O10" s="64"/>
      <c r="P10" s="54">
        <f>データ!$P$6</f>
        <v>98.64</v>
      </c>
      <c r="Q10" s="54"/>
      <c r="R10" s="54"/>
      <c r="S10" s="54"/>
      <c r="T10" s="54"/>
      <c r="U10" s="54"/>
      <c r="V10" s="54"/>
      <c r="W10" s="65">
        <f>データ!$Q$6</f>
        <v>3170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10068</v>
      </c>
      <c r="AM10" s="65"/>
      <c r="AN10" s="65"/>
      <c r="AO10" s="65"/>
      <c r="AP10" s="65"/>
      <c r="AQ10" s="65"/>
      <c r="AR10" s="65"/>
      <c r="AS10" s="65"/>
      <c r="AT10" s="36">
        <f>データ!$V$6</f>
        <v>15.86</v>
      </c>
      <c r="AU10" s="37"/>
      <c r="AV10" s="37"/>
      <c r="AW10" s="37"/>
      <c r="AX10" s="37"/>
      <c r="AY10" s="37"/>
      <c r="AZ10" s="37"/>
      <c r="BA10" s="37"/>
      <c r="BB10" s="54">
        <f>データ!$W$6</f>
        <v>634.79999999999995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110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111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112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X+tbpO1Ccyjtgf8KTW2xWwD1+42DCbt2i0PC/oTKLyaqOtyD1qS2yNJ+wPyKDvEvIgyM0PDEmCaelbzT1QsBhw==" saltValue="tOvf6cIcRN/PWPht/jY/a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245623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紀宝町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A7</v>
      </c>
      <c r="M6" s="20" t="str">
        <f t="shared" si="3"/>
        <v>非設置</v>
      </c>
      <c r="N6" s="21" t="str">
        <f t="shared" si="3"/>
        <v>-</v>
      </c>
      <c r="O6" s="21">
        <f t="shared" si="3"/>
        <v>69.42</v>
      </c>
      <c r="P6" s="21">
        <f t="shared" si="3"/>
        <v>98.64</v>
      </c>
      <c r="Q6" s="21">
        <f t="shared" si="3"/>
        <v>3170</v>
      </c>
      <c r="R6" s="21">
        <f t="shared" si="3"/>
        <v>10308</v>
      </c>
      <c r="S6" s="21">
        <f t="shared" si="3"/>
        <v>79.62</v>
      </c>
      <c r="T6" s="21">
        <f t="shared" si="3"/>
        <v>129.46</v>
      </c>
      <c r="U6" s="21">
        <f t="shared" si="3"/>
        <v>10068</v>
      </c>
      <c r="V6" s="21">
        <f t="shared" si="3"/>
        <v>15.86</v>
      </c>
      <c r="W6" s="21">
        <f t="shared" si="3"/>
        <v>634.79999999999995</v>
      </c>
      <c r="X6" s="22">
        <f>IF(X7="",NA(),X7)</f>
        <v>143.99</v>
      </c>
      <c r="Y6" s="22">
        <f t="shared" ref="Y6:AG6" si="4">IF(Y7="",NA(),Y7)</f>
        <v>138.11000000000001</v>
      </c>
      <c r="Z6" s="22">
        <f t="shared" si="4"/>
        <v>130.32</v>
      </c>
      <c r="AA6" s="22">
        <f t="shared" si="4"/>
        <v>128.26</v>
      </c>
      <c r="AB6" s="22">
        <f t="shared" si="4"/>
        <v>129.46</v>
      </c>
      <c r="AC6" s="22">
        <f t="shared" si="4"/>
        <v>108.46</v>
      </c>
      <c r="AD6" s="22">
        <f t="shared" si="4"/>
        <v>109.02</v>
      </c>
      <c r="AE6" s="22">
        <f t="shared" si="4"/>
        <v>107.81</v>
      </c>
      <c r="AF6" s="22">
        <f t="shared" si="4"/>
        <v>107.21</v>
      </c>
      <c r="AG6" s="22">
        <f t="shared" si="4"/>
        <v>105.97</v>
      </c>
      <c r="AH6" s="21" t="str">
        <f>IF(AH7="","",IF(AH7="-","【-】","【"&amp;SUBSTITUTE(TEXT(AH7,"#,##0.00"),"-","△")&amp;"】"))</f>
        <v>【108.24】</v>
      </c>
      <c r="AI6" s="22">
        <f>IF(AI7="",NA(),AI7)</f>
        <v>20.75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11.94</v>
      </c>
      <c r="AO6" s="22">
        <f t="shared" si="5"/>
        <v>11</v>
      </c>
      <c r="AP6" s="22">
        <f t="shared" si="5"/>
        <v>8.86</v>
      </c>
      <c r="AQ6" s="22">
        <f t="shared" si="5"/>
        <v>7.65</v>
      </c>
      <c r="AR6" s="22">
        <f t="shared" si="5"/>
        <v>8.52</v>
      </c>
      <c r="AS6" s="21" t="str">
        <f>IF(AS7="","",IF(AS7="-","【-】","【"&amp;SUBSTITUTE(TEXT(AS7,"#,##0.00"),"-","△")&amp;"】"))</f>
        <v>【1.50】</v>
      </c>
      <c r="AT6" s="22">
        <f>IF(AT7="",NA(),AT7)</f>
        <v>218.85</v>
      </c>
      <c r="AU6" s="22">
        <f t="shared" ref="AU6:BC6" si="6">IF(AU7="",NA(),AU7)</f>
        <v>212.08</v>
      </c>
      <c r="AV6" s="22">
        <f t="shared" si="6"/>
        <v>279.7</v>
      </c>
      <c r="AW6" s="22">
        <f t="shared" si="6"/>
        <v>274.27</v>
      </c>
      <c r="AX6" s="22">
        <f t="shared" si="6"/>
        <v>258.29000000000002</v>
      </c>
      <c r="AY6" s="22">
        <f t="shared" si="6"/>
        <v>362.93</v>
      </c>
      <c r="AZ6" s="22">
        <f t="shared" si="6"/>
        <v>371.81</v>
      </c>
      <c r="BA6" s="22">
        <f t="shared" si="6"/>
        <v>384.23</v>
      </c>
      <c r="BB6" s="22">
        <f t="shared" si="6"/>
        <v>364.3</v>
      </c>
      <c r="BC6" s="22">
        <f t="shared" si="6"/>
        <v>378.87</v>
      </c>
      <c r="BD6" s="21" t="str">
        <f>IF(BD7="","",IF(BD7="-","【-】","【"&amp;SUBSTITUTE(TEXT(BD7,"#,##0.00"),"-","△")&amp;"】"))</f>
        <v>【243.36】</v>
      </c>
      <c r="BE6" s="22">
        <f>IF(BE7="",NA(),BE7)</f>
        <v>462.54</v>
      </c>
      <c r="BF6" s="22">
        <f t="shared" ref="BF6:BN6" si="7">IF(BF7="",NA(),BF7)</f>
        <v>411.29</v>
      </c>
      <c r="BG6" s="22">
        <f t="shared" si="7"/>
        <v>378.13</v>
      </c>
      <c r="BH6" s="22">
        <f t="shared" si="7"/>
        <v>334.67</v>
      </c>
      <c r="BI6" s="22">
        <f t="shared" si="7"/>
        <v>297.47000000000003</v>
      </c>
      <c r="BJ6" s="22">
        <f t="shared" si="7"/>
        <v>439.05</v>
      </c>
      <c r="BK6" s="22">
        <f t="shared" si="7"/>
        <v>465.85</v>
      </c>
      <c r="BL6" s="22">
        <f t="shared" si="7"/>
        <v>439.43</v>
      </c>
      <c r="BM6" s="22">
        <f t="shared" si="7"/>
        <v>438.41</v>
      </c>
      <c r="BN6" s="22">
        <f t="shared" si="7"/>
        <v>430.23</v>
      </c>
      <c r="BO6" s="21" t="str">
        <f>IF(BO7="","",IF(BO7="-","【-】","【"&amp;SUBSTITUTE(TEXT(BO7,"#,##0.00"),"-","△")&amp;"】"))</f>
        <v>【265.93】</v>
      </c>
      <c r="BP6" s="22">
        <f>IF(BP7="",NA(),BP7)</f>
        <v>128.38999999999999</v>
      </c>
      <c r="BQ6" s="22">
        <f t="shared" ref="BQ6:BY6" si="8">IF(BQ7="",NA(),BQ7)</f>
        <v>120.88</v>
      </c>
      <c r="BR6" s="22">
        <f t="shared" si="8"/>
        <v>85.1</v>
      </c>
      <c r="BS6" s="22">
        <f t="shared" si="8"/>
        <v>115.74</v>
      </c>
      <c r="BT6" s="22">
        <f t="shared" si="8"/>
        <v>117.93</v>
      </c>
      <c r="BU6" s="22">
        <f t="shared" si="8"/>
        <v>95.26</v>
      </c>
      <c r="BV6" s="22">
        <f t="shared" si="8"/>
        <v>92.39</v>
      </c>
      <c r="BW6" s="22">
        <f t="shared" si="8"/>
        <v>94.41</v>
      </c>
      <c r="BX6" s="22">
        <f t="shared" si="8"/>
        <v>90.96</v>
      </c>
      <c r="BY6" s="22">
        <f t="shared" si="8"/>
        <v>90.66</v>
      </c>
      <c r="BZ6" s="21" t="str">
        <f>IF(BZ7="","",IF(BZ7="-","【-】","【"&amp;SUBSTITUTE(TEXT(BZ7,"#,##0.00"),"-","△")&amp;"】"))</f>
        <v>【97.82】</v>
      </c>
      <c r="CA6" s="22">
        <f>IF(CA7="",NA(),CA7)</f>
        <v>137.66</v>
      </c>
      <c r="CB6" s="22">
        <f t="shared" ref="CB6:CJ6" si="9">IF(CB7="",NA(),CB7)</f>
        <v>145.62</v>
      </c>
      <c r="CC6" s="22">
        <f t="shared" si="9"/>
        <v>209.75</v>
      </c>
      <c r="CD6" s="22">
        <f t="shared" si="9"/>
        <v>154.38999999999999</v>
      </c>
      <c r="CE6" s="22">
        <f t="shared" si="9"/>
        <v>151.34</v>
      </c>
      <c r="CF6" s="22">
        <f t="shared" si="9"/>
        <v>192.82</v>
      </c>
      <c r="CG6" s="22">
        <f t="shared" si="9"/>
        <v>192.98</v>
      </c>
      <c r="CH6" s="22">
        <f t="shared" si="9"/>
        <v>192.13</v>
      </c>
      <c r="CI6" s="22">
        <f t="shared" si="9"/>
        <v>197.04</v>
      </c>
      <c r="CJ6" s="22">
        <f t="shared" si="9"/>
        <v>199.33</v>
      </c>
      <c r="CK6" s="21" t="str">
        <f>IF(CK7="","",IF(CK7="-","【-】","【"&amp;SUBSTITUTE(TEXT(CK7,"#,##0.00"),"-","△")&amp;"】"))</f>
        <v>【177.56】</v>
      </c>
      <c r="CL6" s="22">
        <f>IF(CL7="",NA(),CL7)</f>
        <v>63.93</v>
      </c>
      <c r="CM6" s="22">
        <f t="shared" ref="CM6:CU6" si="10">IF(CM7="",NA(),CM7)</f>
        <v>71.260000000000005</v>
      </c>
      <c r="CN6" s="22">
        <f t="shared" si="10"/>
        <v>68.55</v>
      </c>
      <c r="CO6" s="22">
        <f t="shared" si="10"/>
        <v>68.22</v>
      </c>
      <c r="CP6" s="22">
        <f t="shared" si="10"/>
        <v>65.95</v>
      </c>
      <c r="CQ6" s="22">
        <f t="shared" si="10"/>
        <v>54.05</v>
      </c>
      <c r="CR6" s="22">
        <f t="shared" si="10"/>
        <v>54.43</v>
      </c>
      <c r="CS6" s="22">
        <f t="shared" si="10"/>
        <v>53.87</v>
      </c>
      <c r="CT6" s="22">
        <f t="shared" si="10"/>
        <v>54.49</v>
      </c>
      <c r="CU6" s="22">
        <f t="shared" si="10"/>
        <v>54.8</v>
      </c>
      <c r="CV6" s="21" t="str">
        <f>IF(CV7="","",IF(CV7="-","【-】","【"&amp;SUBSTITUTE(TEXT(CV7,"#,##0.00"),"-","△")&amp;"】"))</f>
        <v>【59.81】</v>
      </c>
      <c r="CW6" s="22">
        <f>IF(CW7="",NA(),CW7)</f>
        <v>76.180000000000007</v>
      </c>
      <c r="CX6" s="22">
        <f t="shared" ref="CX6:DF6" si="11">IF(CX7="",NA(),CX7)</f>
        <v>70.260000000000005</v>
      </c>
      <c r="CY6" s="22">
        <f t="shared" si="11"/>
        <v>70.28</v>
      </c>
      <c r="CZ6" s="22">
        <f t="shared" si="11"/>
        <v>69.11</v>
      </c>
      <c r="DA6" s="22">
        <f t="shared" si="11"/>
        <v>69.739999999999995</v>
      </c>
      <c r="DB6" s="22">
        <f t="shared" si="11"/>
        <v>80.510000000000005</v>
      </c>
      <c r="DC6" s="22">
        <f t="shared" si="11"/>
        <v>79.44</v>
      </c>
      <c r="DD6" s="22">
        <f t="shared" si="11"/>
        <v>79.489999999999995</v>
      </c>
      <c r="DE6" s="22">
        <f t="shared" si="11"/>
        <v>78.8</v>
      </c>
      <c r="DF6" s="22">
        <f t="shared" si="11"/>
        <v>77.98</v>
      </c>
      <c r="DG6" s="21" t="str">
        <f>IF(DG7="","",IF(DG7="-","【-】","【"&amp;SUBSTITUTE(TEXT(DG7,"#,##0.00"),"-","△")&amp;"】"))</f>
        <v>【89.42】</v>
      </c>
      <c r="DH6" s="22">
        <f>IF(DH7="",NA(),DH7)</f>
        <v>58.87</v>
      </c>
      <c r="DI6" s="22">
        <f t="shared" ref="DI6:DQ6" si="12">IF(DI7="",NA(),DI7)</f>
        <v>60.09</v>
      </c>
      <c r="DJ6" s="22">
        <f t="shared" si="12"/>
        <v>54.56</v>
      </c>
      <c r="DK6" s="22">
        <f t="shared" si="12"/>
        <v>55.92</v>
      </c>
      <c r="DL6" s="22">
        <f t="shared" si="12"/>
        <v>57.09</v>
      </c>
      <c r="DM6" s="22">
        <f t="shared" si="12"/>
        <v>49.12</v>
      </c>
      <c r="DN6" s="22">
        <f t="shared" si="12"/>
        <v>49.39</v>
      </c>
      <c r="DO6" s="22">
        <f t="shared" si="12"/>
        <v>50.75</v>
      </c>
      <c r="DP6" s="22">
        <f t="shared" si="12"/>
        <v>51.72</v>
      </c>
      <c r="DQ6" s="22">
        <f t="shared" si="12"/>
        <v>52.27</v>
      </c>
      <c r="DR6" s="21" t="str">
        <f>IF(DR7="","",IF(DR7="-","【-】","【"&amp;SUBSTITUTE(TEXT(DR7,"#,##0.00"),"-","△")&amp;"】"))</f>
        <v>【52.02】</v>
      </c>
      <c r="DS6" s="22">
        <f>IF(DS7="",NA(),DS7)</f>
        <v>46.96</v>
      </c>
      <c r="DT6" s="22">
        <f t="shared" ref="DT6:EB6" si="13">IF(DT7="",NA(),DT7)</f>
        <v>61.61</v>
      </c>
      <c r="DU6" s="22">
        <f t="shared" si="13"/>
        <v>57.91</v>
      </c>
      <c r="DV6" s="22">
        <f t="shared" si="13"/>
        <v>59.41</v>
      </c>
      <c r="DW6" s="22">
        <f t="shared" si="13"/>
        <v>62.63</v>
      </c>
      <c r="DX6" s="22">
        <f t="shared" si="13"/>
        <v>16.760000000000002</v>
      </c>
      <c r="DY6" s="22">
        <f t="shared" si="13"/>
        <v>18.57</v>
      </c>
      <c r="DZ6" s="22">
        <f t="shared" si="13"/>
        <v>21.14</v>
      </c>
      <c r="EA6" s="22">
        <f t="shared" si="13"/>
        <v>22.12</v>
      </c>
      <c r="EB6" s="22">
        <f t="shared" si="13"/>
        <v>25.67</v>
      </c>
      <c r="EC6" s="21" t="str">
        <f>IF(EC7="","",IF(EC7="-","【-】","【"&amp;SUBSTITUTE(TEXT(EC7,"#,##0.00"),"-","△")&amp;"】"))</f>
        <v>【25.37】</v>
      </c>
      <c r="ED6" s="21">
        <f>IF(ED7="",NA(),ED7)</f>
        <v>0</v>
      </c>
      <c r="EE6" s="22">
        <f t="shared" ref="EE6:EM6" si="14">IF(EE7="",NA(),EE7)</f>
        <v>0.17</v>
      </c>
      <c r="EF6" s="22">
        <f t="shared" si="14"/>
        <v>0.84</v>
      </c>
      <c r="EG6" s="22">
        <f t="shared" si="14"/>
        <v>0.38</v>
      </c>
      <c r="EH6" s="22">
        <f t="shared" si="14"/>
        <v>0.1</v>
      </c>
      <c r="EI6" s="22">
        <f t="shared" si="14"/>
        <v>0.42</v>
      </c>
      <c r="EJ6" s="22">
        <f t="shared" si="14"/>
        <v>0.44</v>
      </c>
      <c r="EK6" s="22">
        <f t="shared" si="14"/>
        <v>0.5</v>
      </c>
      <c r="EL6" s="22">
        <f t="shared" si="14"/>
        <v>0.4</v>
      </c>
      <c r="EM6" s="22">
        <f t="shared" si="14"/>
        <v>0.4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245623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69.42</v>
      </c>
      <c r="P7" s="25">
        <v>98.64</v>
      </c>
      <c r="Q7" s="25">
        <v>3170</v>
      </c>
      <c r="R7" s="25">
        <v>10308</v>
      </c>
      <c r="S7" s="25">
        <v>79.62</v>
      </c>
      <c r="T7" s="25">
        <v>129.46</v>
      </c>
      <c r="U7" s="25">
        <v>10068</v>
      </c>
      <c r="V7" s="25">
        <v>15.86</v>
      </c>
      <c r="W7" s="25">
        <v>634.79999999999995</v>
      </c>
      <c r="X7" s="25">
        <v>143.99</v>
      </c>
      <c r="Y7" s="25">
        <v>138.11000000000001</v>
      </c>
      <c r="Z7" s="25">
        <v>130.32</v>
      </c>
      <c r="AA7" s="25">
        <v>128.26</v>
      </c>
      <c r="AB7" s="25">
        <v>129.46</v>
      </c>
      <c r="AC7" s="25">
        <v>108.46</v>
      </c>
      <c r="AD7" s="25">
        <v>109.02</v>
      </c>
      <c r="AE7" s="25">
        <v>107.81</v>
      </c>
      <c r="AF7" s="25">
        <v>107.21</v>
      </c>
      <c r="AG7" s="25">
        <v>105.97</v>
      </c>
      <c r="AH7" s="25">
        <v>108.24</v>
      </c>
      <c r="AI7" s="25">
        <v>20.75</v>
      </c>
      <c r="AJ7" s="25">
        <v>0</v>
      </c>
      <c r="AK7" s="25">
        <v>0</v>
      </c>
      <c r="AL7" s="25">
        <v>0</v>
      </c>
      <c r="AM7" s="25">
        <v>0</v>
      </c>
      <c r="AN7" s="25">
        <v>11.94</v>
      </c>
      <c r="AO7" s="25">
        <v>11</v>
      </c>
      <c r="AP7" s="25">
        <v>8.86</v>
      </c>
      <c r="AQ7" s="25">
        <v>7.65</v>
      </c>
      <c r="AR7" s="25">
        <v>8.52</v>
      </c>
      <c r="AS7" s="25">
        <v>1.5</v>
      </c>
      <c r="AT7" s="25">
        <v>218.85</v>
      </c>
      <c r="AU7" s="25">
        <v>212.08</v>
      </c>
      <c r="AV7" s="25">
        <v>279.7</v>
      </c>
      <c r="AW7" s="25">
        <v>274.27</v>
      </c>
      <c r="AX7" s="25">
        <v>258.29000000000002</v>
      </c>
      <c r="AY7" s="25">
        <v>362.93</v>
      </c>
      <c r="AZ7" s="25">
        <v>371.81</v>
      </c>
      <c r="BA7" s="25">
        <v>384.23</v>
      </c>
      <c r="BB7" s="25">
        <v>364.3</v>
      </c>
      <c r="BC7" s="25">
        <v>378.87</v>
      </c>
      <c r="BD7" s="25">
        <v>243.36</v>
      </c>
      <c r="BE7" s="25">
        <v>462.54</v>
      </c>
      <c r="BF7" s="25">
        <v>411.29</v>
      </c>
      <c r="BG7" s="25">
        <v>378.13</v>
      </c>
      <c r="BH7" s="25">
        <v>334.67</v>
      </c>
      <c r="BI7" s="25">
        <v>297.47000000000003</v>
      </c>
      <c r="BJ7" s="25">
        <v>439.05</v>
      </c>
      <c r="BK7" s="25">
        <v>465.85</v>
      </c>
      <c r="BL7" s="25">
        <v>439.43</v>
      </c>
      <c r="BM7" s="25">
        <v>438.41</v>
      </c>
      <c r="BN7" s="25">
        <v>430.23</v>
      </c>
      <c r="BO7" s="25">
        <v>265.93</v>
      </c>
      <c r="BP7" s="25">
        <v>128.38999999999999</v>
      </c>
      <c r="BQ7" s="25">
        <v>120.88</v>
      </c>
      <c r="BR7" s="25">
        <v>85.1</v>
      </c>
      <c r="BS7" s="25">
        <v>115.74</v>
      </c>
      <c r="BT7" s="25">
        <v>117.93</v>
      </c>
      <c r="BU7" s="25">
        <v>95.26</v>
      </c>
      <c r="BV7" s="25">
        <v>92.39</v>
      </c>
      <c r="BW7" s="25">
        <v>94.41</v>
      </c>
      <c r="BX7" s="25">
        <v>90.96</v>
      </c>
      <c r="BY7" s="25">
        <v>90.66</v>
      </c>
      <c r="BZ7" s="25">
        <v>97.82</v>
      </c>
      <c r="CA7" s="25">
        <v>137.66</v>
      </c>
      <c r="CB7" s="25">
        <v>145.62</v>
      </c>
      <c r="CC7" s="25">
        <v>209.75</v>
      </c>
      <c r="CD7" s="25">
        <v>154.38999999999999</v>
      </c>
      <c r="CE7" s="25">
        <v>151.34</v>
      </c>
      <c r="CF7" s="25">
        <v>192.82</v>
      </c>
      <c r="CG7" s="25">
        <v>192.98</v>
      </c>
      <c r="CH7" s="25">
        <v>192.13</v>
      </c>
      <c r="CI7" s="25">
        <v>197.04</v>
      </c>
      <c r="CJ7" s="25">
        <v>199.33</v>
      </c>
      <c r="CK7" s="25">
        <v>177.56</v>
      </c>
      <c r="CL7" s="25">
        <v>63.93</v>
      </c>
      <c r="CM7" s="25">
        <v>71.260000000000005</v>
      </c>
      <c r="CN7" s="25">
        <v>68.55</v>
      </c>
      <c r="CO7" s="25">
        <v>68.22</v>
      </c>
      <c r="CP7" s="25">
        <v>65.95</v>
      </c>
      <c r="CQ7" s="25">
        <v>54.05</v>
      </c>
      <c r="CR7" s="25">
        <v>54.43</v>
      </c>
      <c r="CS7" s="25">
        <v>53.87</v>
      </c>
      <c r="CT7" s="25">
        <v>54.49</v>
      </c>
      <c r="CU7" s="25">
        <v>54.8</v>
      </c>
      <c r="CV7" s="25">
        <v>59.81</v>
      </c>
      <c r="CW7" s="25">
        <v>76.180000000000007</v>
      </c>
      <c r="CX7" s="25">
        <v>70.260000000000005</v>
      </c>
      <c r="CY7" s="25">
        <v>70.28</v>
      </c>
      <c r="CZ7" s="25">
        <v>69.11</v>
      </c>
      <c r="DA7" s="25">
        <v>69.739999999999995</v>
      </c>
      <c r="DB7" s="25">
        <v>80.510000000000005</v>
      </c>
      <c r="DC7" s="25">
        <v>79.44</v>
      </c>
      <c r="DD7" s="25">
        <v>79.489999999999995</v>
      </c>
      <c r="DE7" s="25">
        <v>78.8</v>
      </c>
      <c r="DF7" s="25">
        <v>77.98</v>
      </c>
      <c r="DG7" s="25">
        <v>89.42</v>
      </c>
      <c r="DH7" s="25">
        <v>58.87</v>
      </c>
      <c r="DI7" s="25">
        <v>60.09</v>
      </c>
      <c r="DJ7" s="25">
        <v>54.56</v>
      </c>
      <c r="DK7" s="25">
        <v>55.92</v>
      </c>
      <c r="DL7" s="25">
        <v>57.09</v>
      </c>
      <c r="DM7" s="25">
        <v>49.12</v>
      </c>
      <c r="DN7" s="25">
        <v>49.39</v>
      </c>
      <c r="DO7" s="25">
        <v>50.75</v>
      </c>
      <c r="DP7" s="25">
        <v>51.72</v>
      </c>
      <c r="DQ7" s="25">
        <v>52.27</v>
      </c>
      <c r="DR7" s="25">
        <v>52.02</v>
      </c>
      <c r="DS7" s="25">
        <v>46.96</v>
      </c>
      <c r="DT7" s="25">
        <v>61.61</v>
      </c>
      <c r="DU7" s="25">
        <v>57.91</v>
      </c>
      <c r="DV7" s="25">
        <v>59.41</v>
      </c>
      <c r="DW7" s="25">
        <v>62.63</v>
      </c>
      <c r="DX7" s="25">
        <v>16.760000000000002</v>
      </c>
      <c r="DY7" s="25">
        <v>18.57</v>
      </c>
      <c r="DZ7" s="25">
        <v>21.14</v>
      </c>
      <c r="EA7" s="25">
        <v>22.12</v>
      </c>
      <c r="EB7" s="25">
        <v>25.67</v>
      </c>
      <c r="EC7" s="25">
        <v>25.37</v>
      </c>
      <c r="ED7" s="25">
        <v>0</v>
      </c>
      <c r="EE7" s="25">
        <v>0.17</v>
      </c>
      <c r="EF7" s="25">
        <v>0.84</v>
      </c>
      <c r="EG7" s="25">
        <v>0.38</v>
      </c>
      <c r="EH7" s="25">
        <v>0.1</v>
      </c>
      <c r="EI7" s="25">
        <v>0.42</v>
      </c>
      <c r="EJ7" s="25">
        <v>0.44</v>
      </c>
      <c r="EK7" s="25">
        <v>0.5</v>
      </c>
      <c r="EL7" s="25">
        <v>0.4</v>
      </c>
      <c r="EM7" s="25">
        <v>0.4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