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4_度会町\"/>
    </mc:Choice>
  </mc:AlternateContent>
  <xr:revisionPtr revIDLastSave="0" documentId="13_ncr:1_{EB3790C2-E266-48FE-918E-9689A1633075}" xr6:coauthVersionLast="47" xr6:coauthVersionMax="47" xr10:uidLastSave="{00000000-0000-0000-0000-000000000000}"/>
  <workbookProtection workbookAlgorithmName="SHA-512" workbookHashValue="78dUDcjP+sy4iAMxiSZ37lAwNxK1sk0c0Qr6M2mtfGZ5x6mdpseXex90XKnczUS7ULfYy33B97wm2TCvtym6nA==" workbookSaltValue="9tfKfJAddq8NamaNe5XcO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BB10" i="4"/>
  <c r="AT10" i="4"/>
  <c r="AL10" i="4"/>
  <c r="W10" i="4"/>
  <c r="I10" i="4"/>
  <c r="BB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<sst xmlns="http://schemas.openxmlformats.org/spreadsheetml/2006/main" count="228" uniqueCount="112">
  <si>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</si>
  <si>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</si>
  <si>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</si>
  <si>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</si>
  <si>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</si>
  <si>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</si>
  <si>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</si>
  <si>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</si>
  <si>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</si>
  <si>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</si>
  <si>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</si>
  <si>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</si>
  <si>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</si>
  <si>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</si>
  <si>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</si>
  <si>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</si>
  <si>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</si>
  <si>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</si>
  <si>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</si>
  <si>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</si>
  <si>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</si>
  <si>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</si>
  <si>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</si>
  <si>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</si>
  <si>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</si>
  <si>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</si>
  <si>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</si>
  <si>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</si>
  <si>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</si>
  <si>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</si>
  <si>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</si>
  <si>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</si>
  <si>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</si>
  <si>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</si>
  <si>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</si>
  <si>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</si>
  <si>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</si>
  <si>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</si>
  <si>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</si>
  <si>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</si>
  <si>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</si>
  <si>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</si>
  <si>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</si>
  <si>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</si>
  <si>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</si>
  <si>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</si>
  <si>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</si>
  <si>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</si>
  <si>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</si>
  <si>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</si>
  <si>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</si>
  <si>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</si>
  <si>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</si>
  <si>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</si>
  <si>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</si>
  <si>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</si>
  <si>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</si>
  <si>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</si>
  <si>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</si>
  <si>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</si>
  <si>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</si>
  <si>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</si>
  <si>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</si>
  <si>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</si>
  <si>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</si>
  <si>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</si>
  <si>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</si>
  <si>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</si>
  <si>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</si>
  <si>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</si>
  <si>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</si>
  <si>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</si>
  <si>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</si>
  <si>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</si>
  <si>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</si>
  <si>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</si>
  <si>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</si>
  <si>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</si>
  <si>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</si>
  <si>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</si>
  <si>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</si>
  <si>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</si>
  <si>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</si>
  <si>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</si>
  <si>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</si>
  <si>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</si>
  <si>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</si>
  <si>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</si>
  <si>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</si>
  <si>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</si>
  <si>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</si>
  <si>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</si>
  <si>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</si>
  <si>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</si>
  <si>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</si>
  <si>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</si>
  <si>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</si>
  <si>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</si>
  <si>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</si>
  <si>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</si>
  <si>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</si>
  <si>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</si>
  <si>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</si>
  <si>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</si>
  <si>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</si>
  <si>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</si>
  <si>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</si>
  <si>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</si>
  <si>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</si>
  <si>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町の管路は、旧簡易水道創設時の昭和50年代に布設されたものが多く、経年化率は類似団体平均値を大きく上回っている。早急に安定した管の更新・耐震化を維持できるよう、財源確保や経営に取り組む必要がある。</t>
    <phoneticPr fontId="4"/>
  </si>
  <si>
    <t>　当町の経常収支比率は、令和元年の水道料金の改定により令和２年度以降100％以上であったが、令和４年度以降、物価上昇等の影響により100％を下回るようになった。
　累積欠損比率は、令和５年度にコロナ対策として基本料金減免を行った影響により０％を上回った。
　企業債残高対給水収益率は、料金改定により改善傾向にあったが、浄水場更新事業等の継続による起債により、令和５年度においても増加した。
　料金回収率においても、令和５年度にコロナ対策として基本料金減免を行った影響により、前年度から減少が見られる。
　給水原価は、経常費用の増加により増加傾向が見られるため、更なる経費削減に努めなければならない。
　施設利用率は、類似団体平均値を上回っているが、将来の給水人口の減少による悪化が懸念される。
　有収率は、漏水調査を随時実施し、早期対応していることから、どうにかほぼ横ばいの効率性を維持している。</t>
    <rPh sb="51" eb="53">
      <t>イコウ</t>
    </rPh>
    <rPh sb="70" eb="72">
      <t>シタマワ</t>
    </rPh>
    <rPh sb="90" eb="92">
      <t>レイワ</t>
    </rPh>
    <rPh sb="104" eb="106">
      <t>キホン</t>
    </rPh>
    <rPh sb="106" eb="108">
      <t>リョウキン</t>
    </rPh>
    <rPh sb="108" eb="110">
      <t>ゲンメン</t>
    </rPh>
    <rPh sb="122" eb="123">
      <t>ウエ</t>
    </rPh>
    <rPh sb="168" eb="170">
      <t>ケイゾク</t>
    </rPh>
    <phoneticPr fontId="4"/>
  </si>
  <si>
    <t>　当町の経常収支比率・企業債残高対給水収益比率は、類似団体平均値及び全国平均と比較して低い数値となっており、令和元年の水道料金改定により改善傾向にあったものの、最近の物価上昇等の影響により悪化傾向が見られる。
　令和元年度策定の「水道事業経営戦略」及び令和５年度策定の「新水道ビジョン」に基づき、計画的な料金改定の実施による財源確保と一般会計からの繰入金で収支均衡を図りながら、健全な経営を維持しつつ、施設の耐震化及び管路の更新・耐震化事業を積極的に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</si>
</sst>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0.88</c:v>
                </c:pt>
                <c:pt idx="1">
                  <c:v>0.7</c:v>
                </c:pt>
                <c:pt idx="2">
                  <c:v>0.76</c:v>
                </c:pt>
                <c:pt idx="3">
                  <c:v>1.1399999999999999</c:v>
                </c:pt>
                <c:pt idx="4">
                  <c:v>0.48</c:v>
                </c:pt>
              </c:numCache>
            </c:numRef>
          </c:val>
          <c:extLst>
            <c:ext xmlns:c16="http://schemas.microsoft.com/office/drawing/2014/chart" uri="{C3380CC4-5D6E-409C-BE32-E72D297353CC}">
              <c16:uniqueId val="{00000000-7DC5-43B6-B979-CD066543541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7DC5-43B6-B979-CD066543541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75.930000000000007</c:v>
                </c:pt>
                <c:pt idx="1">
                  <c:v>78.11</c:v>
                </c:pt>
                <c:pt idx="2">
                  <c:v>79.400000000000006</c:v>
                </c:pt>
                <c:pt idx="3">
                  <c:v>80.510000000000005</c:v>
                </c:pt>
                <c:pt idx="4">
                  <c:v>78.02</c:v>
                </c:pt>
              </c:numCache>
            </c:numRef>
          </c:val>
          <c:extLst>
            <c:ext xmlns:c16="http://schemas.microsoft.com/office/drawing/2014/chart" uri="{C3380CC4-5D6E-409C-BE32-E72D297353CC}">
              <c16:uniqueId val="{00000000-FC60-4B2A-8315-BAD01C856A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C60-4B2A-8315-BAD01C856A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84.34</c:v>
                </c:pt>
                <c:pt idx="1">
                  <c:v>86.88</c:v>
                </c:pt>
                <c:pt idx="2">
                  <c:v>83.5</c:v>
                </c:pt>
                <c:pt idx="3">
                  <c:v>80.849999999999994</c:v>
                </c:pt>
                <c:pt idx="4">
                  <c:v>82.25</c:v>
                </c:pt>
              </c:numCache>
            </c:numRef>
          </c:val>
          <c:extLst>
            <c:ext xmlns:c16="http://schemas.microsoft.com/office/drawing/2014/chart" uri="{C3380CC4-5D6E-409C-BE32-E72D297353CC}">
              <c16:uniqueId val="{00000000-B5BD-4C88-A06B-AFB04B8498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5BD-4C88-A06B-AFB04B8498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94.7</c:v>
                </c:pt>
                <c:pt idx="1">
                  <c:v>101.06</c:v>
                </c:pt>
                <c:pt idx="2">
                  <c:v>104</c:v>
                </c:pt>
                <c:pt idx="3">
                  <c:v>98.5</c:v>
                </c:pt>
                <c:pt idx="4">
                  <c:v>92.15</c:v>
                </c:pt>
              </c:numCache>
            </c:numRef>
          </c:val>
          <c:extLst>
            <c:ext xmlns:c16="http://schemas.microsoft.com/office/drawing/2014/chart" uri="{C3380CC4-5D6E-409C-BE32-E72D297353CC}">
              <c16:uniqueId val="{00000000-F600-43A2-99E5-A598848591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F600-43A2-99E5-A598848591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14.88</c:v>
                </c:pt>
                <c:pt idx="1">
                  <c:v>18.760000000000002</c:v>
                </c:pt>
                <c:pt idx="2">
                  <c:v>22.47</c:v>
                </c:pt>
                <c:pt idx="3">
                  <c:v>23.64</c:v>
                </c:pt>
                <c:pt idx="4">
                  <c:v>27.2</c:v>
                </c:pt>
              </c:numCache>
            </c:numRef>
          </c:val>
          <c:extLst>
            <c:ext xmlns:c16="http://schemas.microsoft.com/office/drawing/2014/chart" uri="{C3380CC4-5D6E-409C-BE32-E72D297353CC}">
              <c16:uniqueId val="{00000000-2AFA-4BCD-8763-268CC3E12E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2AFA-4BCD-8763-268CC3E12E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56.77</c:v>
                </c:pt>
                <c:pt idx="1">
                  <c:v>61.39</c:v>
                </c:pt>
                <c:pt idx="2">
                  <c:v>64.34</c:v>
                </c:pt>
                <c:pt idx="3">
                  <c:v>63.62</c:v>
                </c:pt>
                <c:pt idx="4">
                  <c:v>64.819999999999993</c:v>
                </c:pt>
              </c:numCache>
            </c:numRef>
          </c:val>
          <c:extLst>
            <c:ext xmlns:c16="http://schemas.microsoft.com/office/drawing/2014/chart" uri="{C3380CC4-5D6E-409C-BE32-E72D297353CC}">
              <c16:uniqueId val="{00000000-DE7A-42D5-93F5-6D4D485FA5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DE7A-42D5-93F5-6D4D485FA5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10.3</c:v>
                </c:pt>
                <c:pt idx="1">
                  <c:v>8.92</c:v>
                </c:pt>
                <c:pt idx="2" formatCode="#,##0.00;&quot;△&quot;#,##0.00">
                  <c:v>0</c:v>
                </c:pt>
                <c:pt idx="3" formatCode="#,##0.00;&quot;△&quot;#,##0.00">
                  <c:v>0</c:v>
                </c:pt>
                <c:pt idx="4">
                  <c:v>13.45</c:v>
                </c:pt>
              </c:numCache>
            </c:numRef>
          </c:val>
          <c:extLst>
            <c:ext xmlns:c16="http://schemas.microsoft.com/office/drawing/2014/chart" uri="{C3380CC4-5D6E-409C-BE32-E72D297353CC}">
              <c16:uniqueId val="{00000000-0E76-4A2A-9E3C-7C479F9870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0E76-4A2A-9E3C-7C479F9870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192.52</c:v>
                </c:pt>
                <c:pt idx="1">
                  <c:v>193.97</c:v>
                </c:pt>
                <c:pt idx="2">
                  <c:v>218.72</c:v>
                </c:pt>
                <c:pt idx="3">
                  <c:v>223.19</c:v>
                </c:pt>
                <c:pt idx="4">
                  <c:v>231.45</c:v>
                </c:pt>
              </c:numCache>
            </c:numRef>
          </c:val>
          <c:extLst>
            <c:ext xmlns:c16="http://schemas.microsoft.com/office/drawing/2014/chart" uri="{C3380CC4-5D6E-409C-BE32-E72D297353CC}">
              <c16:uniqueId val="{00000000-0F3E-4556-BF61-CA6D474D5A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0F3E-4556-BF61-CA6D474D5A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593.45000000000005</c:v>
                </c:pt>
                <c:pt idx="1">
                  <c:v>643.66999999999996</c:v>
                </c:pt>
                <c:pt idx="2">
                  <c:v>602.72</c:v>
                </c:pt>
                <c:pt idx="3">
                  <c:v>667.79</c:v>
                </c:pt>
                <c:pt idx="4">
                  <c:v>887.56</c:v>
                </c:pt>
              </c:numCache>
            </c:numRef>
          </c:val>
          <c:extLst>
            <c:ext xmlns:c16="http://schemas.microsoft.com/office/drawing/2014/chart" uri="{C3380CC4-5D6E-409C-BE32-E72D297353CC}">
              <c16:uniqueId val="{00000000-F90C-459C-B3A7-1874E5EA28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F90C-459C-B3A7-1874E5EA28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72.27</c:v>
                </c:pt>
                <c:pt idx="1">
                  <c:v>87.5</c:v>
                </c:pt>
                <c:pt idx="2">
                  <c:v>97.95</c:v>
                </c:pt>
                <c:pt idx="3">
                  <c:v>81.34</c:v>
                </c:pt>
                <c:pt idx="4">
                  <c:v>63.81</c:v>
                </c:pt>
              </c:numCache>
            </c:numRef>
          </c:val>
          <c:extLst>
            <c:ext xmlns:c16="http://schemas.microsoft.com/office/drawing/2014/chart" uri="{C3380CC4-5D6E-409C-BE32-E72D297353CC}">
              <c16:uniqueId val="{00000000-A159-450F-8995-A685421997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159-450F-8995-A685421997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218.86</c:v>
                </c:pt>
                <c:pt idx="1">
                  <c:v>169.81</c:v>
                </c:pt>
                <c:pt idx="2">
                  <c:v>163.71</c:v>
                </c:pt>
                <c:pt idx="3">
                  <c:v>184.03</c:v>
                </c:pt>
                <c:pt idx="4">
                  <c:v>198.85</c:v>
                </c:pt>
              </c:numCache>
            </c:numRef>
          </c:val>
          <c:extLst>
            <c:ext xmlns:c16="http://schemas.microsoft.com/office/drawing/2014/chart" uri="{C3380CC4-5D6E-409C-BE32-E72D297353CC}">
              <c16:uniqueId val="{00000000-23F5-4212-9FA4-8275324DE8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3F5-4212-9FA4-8275324DE8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度会町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7708</v>
      </c>
      <c r="AM8" s="44"/>
      <c r="AN8" s="44"/>
      <c r="AO8" s="44"/>
      <c r="AP8" s="44"/>
      <c r="AQ8" s="44"/>
      <c r="AR8" s="44"/>
      <c r="AS8" s="44"/>
      <c r="AT8" s="45">
        <f>データ!$S$6</f>
        <v>134.97999999999999</v>
      </c>
      <c r="AU8" s="46"/>
      <c r="AV8" s="46"/>
      <c r="AW8" s="46"/>
      <c r="AX8" s="46"/>
      <c r="AY8" s="46"/>
      <c r="AZ8" s="46"/>
      <c r="BA8" s="46"/>
      <c r="BB8" s="47">
        <f>データ!$T$6</f>
        <v>57.1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70.58</v>
      </c>
      <c r="J10" s="46"/>
      <c r="K10" s="46"/>
      <c r="L10" s="46"/>
      <c r="M10" s="46"/>
      <c r="N10" s="46"/>
      <c r="O10" s="80"/>
      <c r="P10" s="47">
        <f>データ!$P$6</f>
        <v>99.91</v>
      </c>
      <c r="Q10" s="47"/>
      <c r="R10" s="47"/>
      <c r="S10" s="47"/>
      <c r="T10" s="47"/>
      <c r="U10" s="47"/>
      <c r="V10" s="47"/>
      <c r="W10" s="44">
        <f>データ!$Q$6</f>
        <v>3240</v>
      </c>
      <c r="X10" s="44"/>
      <c r="Y10" s="44"/>
      <c r="Z10" s="44"/>
      <c r="AA10" s="44"/>
      <c r="AB10" s="44"/>
      <c r="AC10" s="44"/>
      <c r="AD10" s="2"/>
      <c r="AE10" s="2"/>
      <c r="AF10" s="2"/>
      <c r="AG10" s="2"/>
      <c r="AH10" s="2"/>
      <c r="AI10" s="2"/>
      <c r="AJ10" s="2"/>
      <c r="AK10" s="2"/>
      <c r="AL10" s="44">
        <f>データ!$U$6</f>
        <v>7653</v>
      </c>
      <c r="AM10" s="44"/>
      <c r="AN10" s="44"/>
      <c r="AO10" s="44"/>
      <c r="AP10" s="44"/>
      <c r="AQ10" s="44"/>
      <c r="AR10" s="44"/>
      <c r="AS10" s="44"/>
      <c r="AT10" s="45">
        <f>データ!$V$6</f>
        <v>21.07</v>
      </c>
      <c r="AU10" s="46"/>
      <c r="AV10" s="46"/>
      <c r="AW10" s="46"/>
      <c r="AX10" s="46"/>
      <c r="AY10" s="46"/>
      <c r="AZ10" s="46"/>
      <c r="BA10" s="46"/>
      <c r="BB10" s="47">
        <f>データ!$W$6</f>
        <v>363.22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1Hin6t+CoqgVQpy1Te5Uk2Kp4+k3wDVldTm9ECaCE+2MBotvJ9hhmsdK61c5JsVldGnFFcQ30X1ugov+6JzDA==" saltValue="4Rd/U7g232hxefaP54qpY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244708</v>
      </c>
      <c r="D6" s="20">
        <f t="shared" si="3"/>
        <v>46</v>
      </c>
      <c r="E6" s="20">
        <f t="shared" si="3"/>
        <v>1</v>
      </c>
      <c r="F6" s="20">
        <f t="shared" si="3"/>
        <v>0</v>
      </c>
      <c r="G6" s="20">
        <f t="shared" si="3"/>
        <v>1</v>
      </c>
      <c r="H6" s="20" t="str">
        <f t="shared" si="3"/>
        <v>三重県　度会町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70.58</v>
      </c>
      <c r="P6" s="21">
        <f t="shared" si="3"/>
        <v>99.91</v>
      </c>
      <c r="Q6" s="21">
        <f t="shared" si="3"/>
        <v>3240</v>
      </c>
      <c r="R6" s="21">
        <f t="shared" si="3"/>
        <v>7708</v>
      </c>
      <c r="S6" s="21">
        <f t="shared" si="3"/>
        <v>134.97999999999999</v>
      </c>
      <c r="T6" s="21">
        <f t="shared" si="3"/>
        <v>57.1</v>
      </c>
      <c r="U6" s="21">
        <f t="shared" si="3"/>
        <v>7653</v>
      </c>
      <c r="V6" s="21">
        <f t="shared" si="3"/>
        <v>21.07</v>
      </c>
      <c r="W6" s="21">
        <f t="shared" si="3"/>
        <v>363.22</v>
      </c>
      <c r="X6" s="22">
        <f>IF(X7="",NA(),X7)</f>
        <v>94.7</v>
      </c>
      <c r="Y6" s="22">
        <f t="shared" ref="Y6:AG6" si="4">IF(Y7="",NA(),Y7)</f>
        <v>101.06</v>
      </c>
      <c r="Z6" s="22">
        <f t="shared" si="4"/>
        <v>104</v>
      </c>
      <c r="AA6" s="22">
        <f t="shared" si="4"/>
        <v>98.5</v>
      </c>
      <c r="AB6" s="22">
        <f t="shared" si="4"/>
        <v>92.15</v>
      </c>
      <c r="AC6" s="22">
        <f t="shared" si="4"/>
        <v>104.35</v>
      </c>
      <c r="AD6" s="22">
        <f t="shared" si="4"/>
        <v>105.34</v>
      </c>
      <c r="AE6" s="22">
        <f t="shared" si="4"/>
        <v>105.77</v>
      </c>
      <c r="AF6" s="22">
        <f t="shared" si="4"/>
        <v>104.82</v>
      </c>
      <c r="AG6" s="22">
        <f t="shared" si="4"/>
        <v>106.46</v>
      </c>
      <c r="AH6" s="21" t="str">
        <f>IF(AH7="","",IF(AH7="-","【-】","【"&amp;SUBSTITUTE(TEXT(AH7,"#,##0.00"),"-","△")&amp;"】"))</f>
        <v>【108.24】</v>
      </c>
      <c r="AI6" s="22">
        <f>IF(AI7="",NA(),AI7)</f>
        <v>10.3</v>
      </c>
      <c r="AJ6" s="22">
        <f t="shared" ref="AJ6:AR6" si="5">IF(AJ7="",NA(),AJ7)</f>
        <v>8.92</v>
      </c>
      <c r="AK6" s="21">
        <f t="shared" si="5"/>
        <v>0</v>
      </c>
      <c r="AL6" s="21">
        <f t="shared" si="5"/>
        <v>0</v>
      </c>
      <c r="AM6" s="22">
        <f t="shared" si="5"/>
        <v>13.45</v>
      </c>
      <c r="AN6" s="22">
        <f t="shared" si="5"/>
        <v>21.69</v>
      </c>
      <c r="AO6" s="22">
        <f t="shared" si="5"/>
        <v>24.04</v>
      </c>
      <c r="AP6" s="22">
        <f t="shared" si="5"/>
        <v>28.03</v>
      </c>
      <c r="AQ6" s="22">
        <f t="shared" si="5"/>
        <v>26.73</v>
      </c>
      <c r="AR6" s="22">
        <f t="shared" si="5"/>
        <v>27.85</v>
      </c>
      <c r="AS6" s="21" t="str">
        <f>IF(AS7="","",IF(AS7="-","【-】","【"&amp;SUBSTITUTE(TEXT(AS7,"#,##0.00"),"-","△")&amp;"】"))</f>
        <v>【1.50】</v>
      </c>
      <c r="AT6" s="22">
        <f>IF(AT7="",NA(),AT7)</f>
        <v>192.52</v>
      </c>
      <c r="AU6" s="22">
        <f t="shared" ref="AU6:BC6" si="6">IF(AU7="",NA(),AU7)</f>
        <v>193.97</v>
      </c>
      <c r="AV6" s="22">
        <f t="shared" si="6"/>
        <v>218.72</v>
      </c>
      <c r="AW6" s="22">
        <f t="shared" si="6"/>
        <v>223.19</v>
      </c>
      <c r="AX6" s="22">
        <f t="shared" si="6"/>
        <v>231.45</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593.45000000000005</v>
      </c>
      <c r="BF6" s="22">
        <f t="shared" ref="BF6:BN6" si="7">IF(BF7="",NA(),BF7)</f>
        <v>643.66999999999996</v>
      </c>
      <c r="BG6" s="22">
        <f t="shared" si="7"/>
        <v>602.72</v>
      </c>
      <c r="BH6" s="22">
        <f t="shared" si="7"/>
        <v>667.79</v>
      </c>
      <c r="BI6" s="22">
        <f t="shared" si="7"/>
        <v>887.56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72.27</v>
      </c>
      <c r="BQ6" s="22">
        <f t="shared" ref="BQ6:BY6" si="8">IF(BQ7="",NA(),BQ7)</f>
        <v>87.5</v>
      </c>
      <c r="BR6" s="22">
        <f t="shared" si="8"/>
        <v>97.95</v>
      </c>
      <c r="BS6" s="22">
        <f t="shared" si="8"/>
        <v>81.34</v>
      </c>
      <c r="BT6" s="22">
        <f t="shared" si="8"/>
        <v>63.81</v>
      </c>
      <c r="BU6" s="22">
        <f t="shared" si="8"/>
        <v>87.11</v>
      </c>
      <c r="BV6" s="22">
        <f t="shared" si="8"/>
        <v>82.78</v>
      </c>
      <c r="BW6" s="22">
        <f t="shared" si="8"/>
        <v>84.82</v>
      </c>
      <c r="BX6" s="22">
        <f t="shared" si="8"/>
        <v>82.29</v>
      </c>
      <c r="BY6" s="22">
        <f t="shared" si="8"/>
        <v>84.16</v>
      </c>
      <c r="BZ6" s="21" t="str">
        <f>IF(BZ7="","",IF(BZ7="-","【-】","【"&amp;SUBSTITUTE(TEXT(BZ7,"#,##0.00"),"-","△")&amp;"】"))</f>
        <v>【97.82】</v>
      </c>
      <c r="CA6" s="22">
        <f>IF(CA7="",NA(),CA7)</f>
        <v>218.86</v>
      </c>
      <c r="CB6" s="22">
        <f t="shared" ref="CB6:CJ6" si="9">IF(CB7="",NA(),CB7)</f>
        <v>169.81</v>
      </c>
      <c r="CC6" s="22">
        <f t="shared" si="9"/>
        <v>163.71</v>
      </c>
      <c r="CD6" s="22">
        <f t="shared" si="9"/>
        <v>184.03</v>
      </c>
      <c r="CE6" s="22">
        <f t="shared" si="9"/>
        <v>198.85</v>
      </c>
      <c r="CF6" s="22">
        <f t="shared" si="9"/>
        <v>223.98</v>
      </c>
      <c r="CG6" s="22">
        <f t="shared" si="9"/>
        <v>225.09</v>
      </c>
      <c r="CH6" s="22">
        <f t="shared" si="9"/>
        <v>224.82</v>
      </c>
      <c r="CI6" s="22">
        <f t="shared" si="9"/>
        <v>230.85</v>
      </c>
      <c r="CJ6" s="22">
        <f t="shared" si="9"/>
        <v>230.21</v>
      </c>
      <c r="CK6" s="21" t="str">
        <f>IF(CK7="","",IF(CK7="-","【-】","【"&amp;SUBSTITUTE(TEXT(CK7,"#,##0.00"),"-","△")&amp;"】"))</f>
        <v>【177.56】</v>
      </c>
      <c r="CL6" s="22">
        <f>IF(CL7="",NA(),CL7)</f>
        <v>75.930000000000007</v>
      </c>
      <c r="CM6" s="22">
        <f t="shared" ref="CM6:CU6" si="10">IF(CM7="",NA(),CM7)</f>
        <v>78.11</v>
      </c>
      <c r="CN6" s="22">
        <f t="shared" si="10"/>
        <v>79.400000000000006</v>
      </c>
      <c r="CO6" s="22">
        <f t="shared" si="10"/>
        <v>80.510000000000005</v>
      </c>
      <c r="CP6" s="22">
        <f t="shared" si="10"/>
        <v>78.02</v>
      </c>
      <c r="CQ6" s="22">
        <f t="shared" si="10"/>
        <v>49.64</v>
      </c>
      <c r="CR6" s="22">
        <f t="shared" si="10"/>
        <v>49.38</v>
      </c>
      <c r="CS6" s="22">
        <f t="shared" si="10"/>
        <v>50.09</v>
      </c>
      <c r="CT6" s="22">
        <f t="shared" si="10"/>
        <v>50.1</v>
      </c>
      <c r="CU6" s="22">
        <f t="shared" si="10"/>
        <v>49.76</v>
      </c>
      <c r="CV6" s="21" t="str">
        <f>IF(CV7="","",IF(CV7="-","【-】","【"&amp;SUBSTITUTE(TEXT(CV7,"#,##0.00"),"-","△")&amp;"】"))</f>
        <v>【59.81】</v>
      </c>
      <c r="CW6" s="22">
        <f>IF(CW7="",NA(),CW7)</f>
        <v>84.34</v>
      </c>
      <c r="CX6" s="22">
        <f t="shared" ref="CX6:DF6" si="11">IF(CX7="",NA(),CX7)</f>
        <v>86.88</v>
      </c>
      <c r="CY6" s="22">
        <f t="shared" si="11"/>
        <v>83.5</v>
      </c>
      <c r="CZ6" s="22">
        <f t="shared" si="11"/>
        <v>80.849999999999994</v>
      </c>
      <c r="DA6" s="22">
        <f t="shared" si="11"/>
        <v>82.25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14.88</v>
      </c>
      <c r="DI6" s="22">
        <f t="shared" ref="DI6:DQ6" si="12">IF(DI7="",NA(),DI7)</f>
        <v>18.760000000000002</v>
      </c>
      <c r="DJ6" s="22">
        <f t="shared" si="12"/>
        <v>22.47</v>
      </c>
      <c r="DK6" s="22">
        <f t="shared" si="12"/>
        <v>23.64</v>
      </c>
      <c r="DL6" s="22">
        <f t="shared" si="12"/>
        <v>27.2</v>
      </c>
      <c r="DM6" s="22">
        <f t="shared" si="12"/>
        <v>47.31</v>
      </c>
      <c r="DN6" s="22">
        <f t="shared" si="12"/>
        <v>47.5</v>
      </c>
      <c r="DO6" s="22">
        <f t="shared" si="12"/>
        <v>48.41</v>
      </c>
      <c r="DP6" s="22">
        <f t="shared" si="12"/>
        <v>50.02</v>
      </c>
      <c r="DQ6" s="22">
        <f t="shared" si="12"/>
        <v>51.38</v>
      </c>
      <c r="DR6" s="21" t="str">
        <f>IF(DR7="","",IF(DR7="-","【-】","【"&amp;SUBSTITUTE(TEXT(DR7,"#,##0.00"),"-","△")&amp;"】"))</f>
        <v>【52.02】</v>
      </c>
      <c r="DS6" s="22">
        <f>IF(DS7="",NA(),DS7)</f>
        <v>56.77</v>
      </c>
      <c r="DT6" s="22">
        <f t="shared" ref="DT6:EB6" si="13">IF(DT7="",NA(),DT7)</f>
        <v>61.39</v>
      </c>
      <c r="DU6" s="22">
        <f t="shared" si="13"/>
        <v>64.34</v>
      </c>
      <c r="DV6" s="22">
        <f t="shared" si="13"/>
        <v>63.62</v>
      </c>
      <c r="DW6" s="22">
        <f t="shared" si="13"/>
        <v>64.819999999999993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0.88</v>
      </c>
      <c r="EE6" s="22">
        <f t="shared" ref="EE6:EM6" si="14">IF(EE7="",NA(),EE7)</f>
        <v>0.7</v>
      </c>
      <c r="EF6" s="22">
        <f t="shared" si="14"/>
        <v>0.76</v>
      </c>
      <c r="EG6" s="22">
        <f t="shared" si="14"/>
        <v>1.1399999999999999</v>
      </c>
      <c r="EH6" s="22">
        <f t="shared" si="14"/>
        <v>0.48</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244708</v>
      </c>
      <c r="D7" s="24">
        <v>46</v>
      </c>
      <c r="E7" s="24">
        <v>1</v>
      </c>
      <c r="F7" s="24">
        <v>0</v>
      </c>
      <c r="G7" s="24">
        <v>1</v>
      </c>
      <c r="H7" s="24" t="s">
        <v>93</v>
      </c>
      <c r="I7" s="24" t="s">
        <v>94</v>
      </c>
      <c r="J7" s="24" t="s">
        <v>95</v>
      </c>
      <c r="K7" s="24" t="s">
        <v>96</v>
      </c>
      <c r="L7" s="24" t="s">
        <v>97</v>
      </c>
      <c r="M7" s="24" t="s">
        <v>98</v>
      </c>
      <c r="N7" s="25" t="s">
        <v>99</v>
      </c>
      <c r="O7" s="25">
        <v>70.58</v>
      </c>
      <c r="P7" s="25">
        <v>99.91</v>
      </c>
      <c r="Q7" s="25">
        <v>3240</v>
      </c>
      <c r="R7" s="25">
        <v>7708</v>
      </c>
      <c r="S7" s="25">
        <v>134.97999999999999</v>
      </c>
      <c r="T7" s="25">
        <v>57.1</v>
      </c>
      <c r="U7" s="25">
        <v>7653</v>
      </c>
      <c r="V7" s="25">
        <v>21.07</v>
      </c>
      <c r="W7" s="25">
        <v>363.22</v>
      </c>
      <c r="X7" s="25">
        <v>94.7</v>
      </c>
      <c r="Y7" s="25">
        <v>101.06</v>
      </c>
      <c r="Z7" s="25">
        <v>104</v>
      </c>
      <c r="AA7" s="25">
        <v>98.5</v>
      </c>
      <c r="AB7" s="25">
        <v>92.15</v>
      </c>
      <c r="AC7" s="25">
        <v>104.35</v>
      </c>
      <c r="AD7" s="25">
        <v>105.34</v>
      </c>
      <c r="AE7" s="25">
        <v>105.77</v>
      </c>
      <c r="AF7" s="25">
        <v>104.82</v>
      </c>
      <c r="AG7" s="25">
        <v>106.46</v>
      </c>
      <c r="AH7" s="25">
        <v>108.24</v>
      </c>
      <c r="AI7" s="25">
        <v>10.3</v>
      </c>
      <c r="AJ7" s="25">
        <v>8.92</v>
      </c>
      <c r="AK7" s="25">
        <v>0</v>
      </c>
      <c r="AL7" s="25">
        <v>0</v>
      </c>
      <c r="AM7" s="25">
        <v>13.45</v>
      </c>
      <c r="AN7" s="25">
        <v>21.69</v>
      </c>
      <c r="AO7" s="25">
        <v>24.04</v>
      </c>
      <c r="AP7" s="25">
        <v>28.03</v>
      </c>
      <c r="AQ7" s="25">
        <v>26.73</v>
      </c>
      <c r="AR7" s="25">
        <v>27.85</v>
      </c>
      <c r="AS7" s="25">
        <v>1.5</v>
      </c>
      <c r="AT7" s="25">
        <v>192.52</v>
      </c>
      <c r="AU7" s="25">
        <v>193.97</v>
      </c>
      <c r="AV7" s="25">
        <v>218.72</v>
      </c>
      <c r="AW7" s="25">
        <v>223.19</v>
      </c>
      <c r="AX7" s="25">
        <v>231.45</v>
      </c>
      <c r="AY7" s="25">
        <v>301.04000000000002</v>
      </c>
      <c r="AZ7" s="25">
        <v>305.08</v>
      </c>
      <c r="BA7" s="25">
        <v>305.33999999999997</v>
      </c>
      <c r="BB7" s="25">
        <v>310.01</v>
      </c>
      <c r="BC7" s="25">
        <v>311.12</v>
      </c>
      <c r="BD7" s="25">
        <v>243.36</v>
      </c>
      <c r="BE7" s="25">
        <v>593.45000000000005</v>
      </c>
      <c r="BF7" s="25">
        <v>643.66999999999996</v>
      </c>
      <c r="BG7" s="25">
        <v>602.72</v>
      </c>
      <c r="BH7" s="25">
        <v>667.79</v>
      </c>
      <c r="BI7" s="25">
        <v>887.56</v>
      </c>
      <c r="BJ7" s="25">
        <v>551.62</v>
      </c>
      <c r="BK7" s="25">
        <v>585.59</v>
      </c>
      <c r="BL7" s="25">
        <v>561.34</v>
      </c>
      <c r="BM7" s="25">
        <v>538.33000000000004</v>
      </c>
      <c r="BN7" s="25">
        <v>515.14</v>
      </c>
      <c r="BO7" s="25">
        <v>265.93</v>
      </c>
      <c r="BP7" s="25">
        <v>72.27</v>
      </c>
      <c r="BQ7" s="25">
        <v>87.5</v>
      </c>
      <c r="BR7" s="25">
        <v>97.95</v>
      </c>
      <c r="BS7" s="25">
        <v>81.34</v>
      </c>
      <c r="BT7" s="25">
        <v>63.81</v>
      </c>
      <c r="BU7" s="25">
        <v>87.11</v>
      </c>
      <c r="BV7" s="25">
        <v>82.78</v>
      </c>
      <c r="BW7" s="25">
        <v>84.82</v>
      </c>
      <c r="BX7" s="25">
        <v>82.29</v>
      </c>
      <c r="BY7" s="25">
        <v>84.16</v>
      </c>
      <c r="BZ7" s="25">
        <v>97.82</v>
      </c>
      <c r="CA7" s="25">
        <v>218.86</v>
      </c>
      <c r="CB7" s="25">
        <v>169.81</v>
      </c>
      <c r="CC7" s="25">
        <v>163.71</v>
      </c>
      <c r="CD7" s="25">
        <v>184.03</v>
      </c>
      <c r="CE7" s="25">
        <v>198.85</v>
      </c>
      <c r="CF7" s="25">
        <v>223.98</v>
      </c>
      <c r="CG7" s="25">
        <v>225.09</v>
      </c>
      <c r="CH7" s="25">
        <v>224.82</v>
      </c>
      <c r="CI7" s="25">
        <v>230.85</v>
      </c>
      <c r="CJ7" s="25">
        <v>230.21</v>
      </c>
      <c r="CK7" s="25">
        <v>177.56</v>
      </c>
      <c r="CL7" s="25">
        <v>75.930000000000007</v>
      </c>
      <c r="CM7" s="25">
        <v>78.11</v>
      </c>
      <c r="CN7" s="25">
        <v>79.400000000000006</v>
      </c>
      <c r="CO7" s="25">
        <v>80.510000000000005</v>
      </c>
      <c r="CP7" s="25">
        <v>78.02</v>
      </c>
      <c r="CQ7" s="25">
        <v>49.64</v>
      </c>
      <c r="CR7" s="25">
        <v>49.38</v>
      </c>
      <c r="CS7" s="25">
        <v>50.09</v>
      </c>
      <c r="CT7" s="25">
        <v>50.1</v>
      </c>
      <c r="CU7" s="25">
        <v>49.76</v>
      </c>
      <c r="CV7" s="25">
        <v>59.81</v>
      </c>
      <c r="CW7" s="25">
        <v>84.34</v>
      </c>
      <c r="CX7" s="25">
        <v>86.88</v>
      </c>
      <c r="CY7" s="25">
        <v>83.5</v>
      </c>
      <c r="CZ7" s="25">
        <v>80.849999999999994</v>
      </c>
      <c r="DA7" s="25">
        <v>82.25</v>
      </c>
      <c r="DB7" s="25">
        <v>78.09</v>
      </c>
      <c r="DC7" s="25">
        <v>78.010000000000005</v>
      </c>
      <c r="DD7" s="25">
        <v>77.599999999999994</v>
      </c>
      <c r="DE7" s="25">
        <v>77.3</v>
      </c>
      <c r="DF7" s="25">
        <v>76.64</v>
      </c>
      <c r="DG7" s="25">
        <v>89.42</v>
      </c>
      <c r="DH7" s="25">
        <v>14.88</v>
      </c>
      <c r="DI7" s="25">
        <v>18.760000000000002</v>
      </c>
      <c r="DJ7" s="25">
        <v>22.47</v>
      </c>
      <c r="DK7" s="25">
        <v>23.64</v>
      </c>
      <c r="DL7" s="25">
        <v>27.2</v>
      </c>
      <c r="DM7" s="25">
        <v>47.31</v>
      </c>
      <c r="DN7" s="25">
        <v>47.5</v>
      </c>
      <c r="DO7" s="25">
        <v>48.41</v>
      </c>
      <c r="DP7" s="25">
        <v>50.02</v>
      </c>
      <c r="DQ7" s="25">
        <v>51.38</v>
      </c>
      <c r="DR7" s="25">
        <v>52.02</v>
      </c>
      <c r="DS7" s="25">
        <v>56.77</v>
      </c>
      <c r="DT7" s="25">
        <v>61.39</v>
      </c>
      <c r="DU7" s="25">
        <v>64.34</v>
      </c>
      <c r="DV7" s="25">
        <v>63.62</v>
      </c>
      <c r="DW7" s="25">
        <v>64.819999999999993</v>
      </c>
      <c r="DX7" s="25">
        <v>16.77</v>
      </c>
      <c r="DY7" s="25">
        <v>17.399999999999999</v>
      </c>
      <c r="DZ7" s="25">
        <v>18.64</v>
      </c>
      <c r="EA7" s="25">
        <v>19.510000000000002</v>
      </c>
      <c r="EB7" s="25">
        <v>21.6</v>
      </c>
      <c r="EC7" s="25">
        <v>25.37</v>
      </c>
      <c r="ED7" s="25">
        <v>0.88</v>
      </c>
      <c r="EE7" s="25">
        <v>0.7</v>
      </c>
      <c r="EF7" s="25">
        <v>0.76</v>
      </c>
      <c r="EG7" s="25">
        <v>1.1399999999999999</v>
      </c>
      <c r="EH7" s="25">
        <v>0.48</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