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3_玉城町\"/>
    </mc:Choice>
  </mc:AlternateContent>
  <xr:revisionPtr revIDLastSave="0" documentId="13_ncr:1_{F1A2E180-9228-4BDC-9EB1-B4BB71B0B224}" xr6:coauthVersionLast="47" xr6:coauthVersionMax="47" xr10:uidLastSave="{00000000-0000-0000-0000-000000000000}"/>
  <workbookProtection workbookAlgorithmName="SHA-512" workbookHashValue="OMdLn3YvSRrtlmsQ4f7POh6ULaiXQR72LwLpBgvq71JKEF68K7rkI4ttIkR1ydgr1q3jkQUIVDlbNlpN8B0TNA==" workbookSaltValue="ILUXyKoQePsXiu0U87vLS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AT8" i="4"/>
  <c r="W8" i="4"/>
  <c r="P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<sst xmlns="http://schemas.openxmlformats.org/spreadsheetml/2006/main" count="236" uniqueCount="115">
  <si>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</si>
  <si>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</si>
  <si>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</si>
  <si>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</si>
  <si>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</si>
  <si>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</si>
  <si>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</si>
  <si>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</si>
  <si>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</si>
  <si>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</si>
  <si>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</si>
  <si>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</si>
  <si>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</si>
  <si>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</si>
  <si>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</si>
  <si>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</si>
  <si>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</si>
  <si>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</si>
  <si>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</si>
  <si>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</si>
  <si>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</si>
  <si>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</si>
  <si>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</si>
  <si>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</si>
  <si>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</si>
  <si>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</si>
  <si>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</si>
  <si>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</si>
  <si>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</si>
  <si>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</si>
  <si>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</si>
  <si>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</si>
  <si>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</si>
  <si>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</si>
  <si>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</si>
  <si>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</si>
  <si>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</si>
  <si>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</si>
  <si>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</si>
  <si>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</si>
  <si>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</si>
  <si>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</si>
  <si>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</si>
  <si>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</si>
  <si>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</si>
  <si>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</si>
  <si>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</si>
  <si>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</si>
  <si>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</si>
  <si>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</si>
  <si>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</si>
  <si>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</si>
  <si>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</si>
  <si>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</si>
  <si>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</si>
  <si>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</si>
  <si>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</si>
  <si>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</si>
  <si>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</si>
  <si>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</si>
  <si>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</si>
  <si>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</si>
  <si>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</si>
  <si>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</si>
  <si>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</si>
  <si>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</si>
  <si>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</si>
  <si>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</si>
  <si>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</si>
  <si>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</si>
  <si>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</si>
  <si>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</si>
  <si>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</si>
  <si>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</si>
  <si>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</si>
  <si>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</si>
  <si>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</si>
  <si>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</si>
  <si>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</si>
  <si>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</si>
  <si>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</si>
  <si>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</si>
  <si>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</si>
  <si>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</si>
  <si>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</si>
  <si>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</si>
  <si>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</si>
  <si>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</si>
  <si>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</si>
  <si>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</si>
  <si>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</si>
  <si>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</si>
  <si>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</si>
  <si>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</si>
  <si>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</si>
  <si>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</si>
  <si>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</si>
  <si>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</si>
  <si>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</si>
  <si>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</si>
  <si>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</si>
  <si>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</si>
  <si>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</si>
  <si>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</si>
  <si>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</si>
  <si>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</si>
  <si>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</si>
  <si>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</si>
  <si>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</si>
  <si>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</si>
  <si>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</si>
  <si>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</si>
  <si>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令和4年度の下水道使用料改定により公費負担を抑制しておりますが、維持管理費を賄えるまでには至っておりません。今後も適正な維持管理に努め、水洗化率向上を図り使用料収入の確保と処理費用の削減に努めていきます。
</t>
    <rPh sb="0" eb="2">
      <t>レイワ</t>
    </rPh>
    <rPh sb="3" eb="5">
      <t>ネンド</t>
    </rPh>
    <phoneticPr fontId="4"/>
  </si>
  <si>
    <t>①有形固定資産減価償却率：
平成9年度から整備を始めたため、下水道管渠について法定耐用年数は経過していません。
②管渠老朽化率：
法定耐用年数を経過していないため0％です。
③管渠改善率：
更新・改良等は法定耐用年数及び老朽度合により計画しています。法定耐用年数が管渠より短く常時稼働しているポンプ修繕を計画・実施しています。</t>
    <phoneticPr fontId="4"/>
  </si>
  <si>
    <t>①経常収支比率：前年度より28.9％増加となりました。要因は令和4年度下水道使用料改定による増となります。
②累積欠損金比率：令和5年度で累積欠損金の解消に努めたため、類似団体平均値に近づきました。
③流動比率：8.4％増加しましたが、今後更なる償還金の増加が予定されます。
④企業債残高対事業規模比率：前年度同様類似団体平均値を上回り高い比率となっています。将来的な企業債償還に係る更なる使用料収入の確保が必要と考えます。
⑤経費回収率：前年度より2.3％増加しましたが、類似団体平均よりは下回っています。
⑥汚水処理原価：令和2年度より流域下水道維持管理負担金が実流入量負担となりました。年間有収水量が年度間で変動が生じておらず、一定推移となっております。
⑧水洗化率：前年度と比べれば若干増加し、類似団体平均値を上回りました。</t>
    <rPh sb="63" eb="65">
      <t>レイワ</t>
    </rPh>
    <rPh sb="66" eb="68">
      <t>ネンド</t>
    </rPh>
    <rPh sb="69" eb="71">
      <t>ルイセキ</t>
    </rPh>
    <rPh sb="75" eb="77">
      <t>カイショウ</t>
    </rPh>
    <rPh sb="78" eb="79">
      <t>ツト</t>
    </rPh>
    <rPh sb="84" eb="86">
      <t>ルイジ</t>
    </rPh>
    <rPh sb="86" eb="88">
      <t>ダンタイ</t>
    </rPh>
    <rPh sb="88" eb="91">
      <t>ヘイキンチ</t>
    </rPh>
    <rPh sb="92" eb="93">
      <t>チカ</t>
    </rPh>
    <rPh sb="157" eb="159">
      <t>ルイジ</t>
    </rPh>
    <rPh sb="159" eb="161">
      <t>ダンタイ</t>
    </rPh>
    <rPh sb="161" eb="164">
      <t>ヘイキンチ</t>
    </rPh>
    <rPh sb="165" eb="167">
      <t>ウワマワ</t>
    </rPh>
    <rPh sb="192" eb="193">
      <t>サラ</t>
    </rPh>
    <rPh sb="241" eb="243">
      <t>ヘイキン</t>
    </rPh>
    <rPh sb="345" eb="347">
      <t>ジャッカン</t>
    </rPh>
    <rPh sb="347" eb="349">
      <t>ゾウカ</t>
    </rPh>
    <rPh sb="351" eb="353">
      <t>ルイジ</t>
    </rPh>
    <rPh sb="353" eb="355">
      <t>ダンタイ</t>
    </rPh>
    <rPh sb="355" eb="358">
      <t>ヘイキンチ</t>
    </rPh>
    <rPh sb="359" eb="36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</si>
</sst>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5B-419E-84A2-28902DB0C1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985B-419E-84A2-28902DB0C1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E-4D11-8EE7-3B8457F885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30DE-4D11-8EE7-3B8457F885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77.959999999999994</c:v>
                </c:pt>
                <c:pt idx="1">
                  <c:v>77</c:v>
                </c:pt>
                <c:pt idx="2">
                  <c:v>79.16</c:v>
                </c:pt>
                <c:pt idx="3">
                  <c:v>80.33</c:v>
                </c:pt>
                <c:pt idx="4">
                  <c:v>80.87</c:v>
                </c:pt>
              </c:numCache>
            </c:numRef>
          </c:val>
          <c:extLst>
            <c:ext xmlns:c16="http://schemas.microsoft.com/office/drawing/2014/chart" uri="{C3380CC4-5D6E-409C-BE32-E72D297353CC}">
              <c16:uniqueId val="{00000000-89A1-476B-8B90-FFD38744CC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89A1-476B-8B90-FFD38744CC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79.48</c:v>
                </c:pt>
                <c:pt idx="1">
                  <c:v>100.92</c:v>
                </c:pt>
                <c:pt idx="2">
                  <c:v>90.31</c:v>
                </c:pt>
                <c:pt idx="3">
                  <c:v>99.03</c:v>
                </c:pt>
                <c:pt idx="4">
                  <c:v>127.99</c:v>
                </c:pt>
              </c:numCache>
            </c:numRef>
          </c:val>
          <c:extLst>
            <c:ext xmlns:c16="http://schemas.microsoft.com/office/drawing/2014/chart" uri="{C3380CC4-5D6E-409C-BE32-E72D297353CC}">
              <c16:uniqueId val="{00000000-0BDE-4DDD-AF25-245FAB67A0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0BDE-4DDD-AF25-245FAB67A0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22.32</c:v>
                </c:pt>
                <c:pt idx="1">
                  <c:v>24.04</c:v>
                </c:pt>
                <c:pt idx="2">
                  <c:v>25.67</c:v>
                </c:pt>
                <c:pt idx="3">
                  <c:v>27.06</c:v>
                </c:pt>
                <c:pt idx="4">
                  <c:v>28.59</c:v>
                </c:pt>
              </c:numCache>
            </c:numRef>
          </c:val>
          <c:extLst>
            <c:ext xmlns:c16="http://schemas.microsoft.com/office/drawing/2014/chart" uri="{C3380CC4-5D6E-409C-BE32-E72D297353CC}">
              <c16:uniqueId val="{00000000-F5A2-4A41-8FD7-19A828D8F8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F5A2-4A41-8FD7-19A828D8F8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D3-4470-A59C-A2A3932652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71D3-4470-A59C-A2A3932652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875.68</c:v>
                </c:pt>
                <c:pt idx="1">
                  <c:v>830.56</c:v>
                </c:pt>
                <c:pt idx="2">
                  <c:v>812.24</c:v>
                </c:pt>
                <c:pt idx="3">
                  <c:v>661.72</c:v>
                </c:pt>
                <c:pt idx="4">
                  <c:v>10.42</c:v>
                </c:pt>
              </c:numCache>
            </c:numRef>
          </c:val>
          <c:extLst>
            <c:ext xmlns:c16="http://schemas.microsoft.com/office/drawing/2014/chart" uri="{C3380CC4-5D6E-409C-BE32-E72D297353CC}">
              <c16:uniqueId val="{00000000-76A2-451F-9001-6B277AFDDE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76A2-451F-9001-6B277AFDDE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140.86000000000001</c:v>
                </c:pt>
                <c:pt idx="1">
                  <c:v>141.41</c:v>
                </c:pt>
                <c:pt idx="2">
                  <c:v>136.75</c:v>
                </c:pt>
                <c:pt idx="3">
                  <c:v>137.58000000000001</c:v>
                </c:pt>
                <c:pt idx="4">
                  <c:v>129.22</c:v>
                </c:pt>
              </c:numCache>
            </c:numRef>
          </c:val>
          <c:extLst>
            <c:ext xmlns:c16="http://schemas.microsoft.com/office/drawing/2014/chart" uri="{C3380CC4-5D6E-409C-BE32-E72D297353CC}">
              <c16:uniqueId val="{00000000-4D0E-4978-A362-9EE4691AA4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4D0E-4978-A362-9EE4691AA4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2152.91</c:v>
                </c:pt>
                <c:pt idx="2">
                  <c:v>2047.75</c:v>
                </c:pt>
                <c:pt idx="3">
                  <c:v>1626.91</c:v>
                </c:pt>
                <c:pt idx="4">
                  <c:v>1512.94</c:v>
                </c:pt>
              </c:numCache>
            </c:numRef>
          </c:val>
          <c:extLst>
            <c:ext xmlns:c16="http://schemas.microsoft.com/office/drawing/2014/chart" uri="{C3380CC4-5D6E-409C-BE32-E72D297353CC}">
              <c16:uniqueId val="{00000000-F4C0-41D9-B9B6-F4CB10D45F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F4C0-41D9-B9B6-F4CB10D45F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55.81</c:v>
                </c:pt>
                <c:pt idx="1">
                  <c:v>63.8</c:v>
                </c:pt>
                <c:pt idx="2">
                  <c:v>64.739999999999995</c:v>
                </c:pt>
                <c:pt idx="3">
                  <c:v>78.92</c:v>
                </c:pt>
                <c:pt idx="4">
                  <c:v>81.180000000000007</c:v>
                </c:pt>
              </c:numCache>
            </c:numRef>
          </c:val>
          <c:extLst>
            <c:ext xmlns:c16="http://schemas.microsoft.com/office/drawing/2014/chart" uri="{C3380CC4-5D6E-409C-BE32-E72D297353CC}">
              <c16:uniqueId val="{00000000-4FE3-4FE0-9991-086B36CB3F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4FE3-4FE0-9991-086B36CB3F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171.24</c:v>
                </c:pt>
                <c:pt idx="1">
                  <c:v>150</c:v>
                </c:pt>
                <c:pt idx="2">
                  <c:v>148.94999999999999</c:v>
                </c:pt>
                <c:pt idx="3">
                  <c:v>149.99</c:v>
                </c:pt>
                <c:pt idx="4">
                  <c:v>149.18</c:v>
                </c:pt>
              </c:numCache>
            </c:numRef>
          </c:val>
          <c:extLst>
            <c:ext xmlns:c16="http://schemas.microsoft.com/office/drawing/2014/chart" uri="{C3380CC4-5D6E-409C-BE32-E72D297353CC}">
              <c16:uniqueId val="{00000000-727D-455E-92B8-8693DFAF12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727D-455E-92B8-8693DFAF12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玉城町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15107</v>
      </c>
      <c r="AM8" s="41"/>
      <c r="AN8" s="41"/>
      <c r="AO8" s="41"/>
      <c r="AP8" s="41"/>
      <c r="AQ8" s="41"/>
      <c r="AR8" s="41"/>
      <c r="AS8" s="41"/>
      <c r="AT8" s="34">
        <f>データ!T6</f>
        <v>241.89</v>
      </c>
      <c r="AU8" s="34"/>
      <c r="AV8" s="34"/>
      <c r="AW8" s="34"/>
      <c r="AX8" s="34"/>
      <c r="AY8" s="34"/>
      <c r="AZ8" s="34"/>
      <c r="BA8" s="34"/>
      <c r="BB8" s="34">
        <f>データ!U6</f>
        <v>62.45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56.56</v>
      </c>
      <c r="J10" s="34"/>
      <c r="K10" s="34"/>
      <c r="L10" s="34"/>
      <c r="M10" s="34"/>
      <c r="N10" s="34"/>
      <c r="O10" s="34"/>
      <c r="P10" s="34">
        <f>データ!P6</f>
        <v>89.62</v>
      </c>
      <c r="Q10" s="34"/>
      <c r="R10" s="34"/>
      <c r="S10" s="34"/>
      <c r="T10" s="34"/>
      <c r="U10" s="34"/>
      <c r="V10" s="34"/>
      <c r="W10" s="34">
        <f>データ!Q6</f>
        <v>97.06</v>
      </c>
      <c r="X10" s="34"/>
      <c r="Y10" s="34"/>
      <c r="Z10" s="34"/>
      <c r="AA10" s="34"/>
      <c r="AB10" s="34"/>
      <c r="AC10" s="34"/>
      <c r="AD10" s="41">
        <f>データ!R6</f>
        <v>2049</v>
      </c>
      <c r="AE10" s="41"/>
      <c r="AF10" s="41"/>
      <c r="AG10" s="41"/>
      <c r="AH10" s="41"/>
      <c r="AI10" s="41"/>
      <c r="AJ10" s="41"/>
      <c r="AK10" s="2"/>
      <c r="AL10" s="41">
        <f>データ!V6</f>
        <v>13515</v>
      </c>
      <c r="AM10" s="41"/>
      <c r="AN10" s="41"/>
      <c r="AO10" s="41"/>
      <c r="AP10" s="41"/>
      <c r="AQ10" s="41"/>
      <c r="AR10" s="41"/>
      <c r="AS10" s="41"/>
      <c r="AT10" s="34">
        <f>データ!W6</f>
        <v>3.92</v>
      </c>
      <c r="AU10" s="34"/>
      <c r="AV10" s="34"/>
      <c r="AW10" s="34"/>
      <c r="AX10" s="34"/>
      <c r="AY10" s="34"/>
      <c r="AZ10" s="34"/>
      <c r="BA10" s="34"/>
      <c r="BB10" s="34">
        <f>データ!X6</f>
        <v>3447.7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KyrSHFsBzglt9RtRT0hViPK72+LnL8ddUtDOG/6VCkS6H2PnKu4zKvR0OdanSXwcKIPGD8GWaLqQoQl4MJ+Ew==" saltValue="RVAfSjNPaEPA+tmLtnf2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244619</v>
      </c>
      <c r="D6" s="19">
        <f t="shared" si="3"/>
        <v>46</v>
      </c>
      <c r="E6" s="19">
        <f t="shared" si="3"/>
        <v>17</v>
      </c>
      <c r="F6" s="19">
        <f t="shared" si="3"/>
        <v>1</v>
      </c>
      <c r="G6" s="19">
        <f t="shared" si="3"/>
        <v>0</v>
      </c>
      <c r="H6" s="19" t="str">
        <f t="shared" si="3"/>
        <v>三重県　玉城町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56.56</v>
      </c>
      <c r="P6" s="20">
        <f t="shared" si="3"/>
        <v>89.62</v>
      </c>
      <c r="Q6" s="20">
        <f t="shared" si="3"/>
        <v>97.06</v>
      </c>
      <c r="R6" s="20">
        <f t="shared" si="3"/>
        <v>2049</v>
      </c>
      <c r="S6" s="20">
        <f t="shared" si="3"/>
        <v>15107</v>
      </c>
      <c r="T6" s="20">
        <f t="shared" si="3"/>
        <v>241.89</v>
      </c>
      <c r="U6" s="20">
        <f t="shared" si="3"/>
        <v>62.45</v>
      </c>
      <c r="V6" s="20">
        <f t="shared" si="3"/>
        <v>13515</v>
      </c>
      <c r="W6" s="20">
        <f t="shared" si="3"/>
        <v>3.92</v>
      </c>
      <c r="X6" s="20">
        <f t="shared" si="3"/>
        <v>3447.7</v>
      </c>
      <c r="Y6" s="21">
        <f>IF(Y7="",NA(),Y7)</f>
        <v>79.48</v>
      </c>
      <c r="Z6" s="21">
        <f t="shared" ref="Z6:AH6" si="4">IF(Z7="",NA(),Z7)</f>
        <v>100.92</v>
      </c>
      <c r="AA6" s="21">
        <f t="shared" si="4"/>
        <v>90.31</v>
      </c>
      <c r="AB6" s="21">
        <f t="shared" si="4"/>
        <v>99.03</v>
      </c>
      <c r="AC6" s="21">
        <f t="shared" si="4"/>
        <v>127.99</v>
      </c>
      <c r="AD6" s="21">
        <f t="shared" si="4"/>
        <v>106.57</v>
      </c>
      <c r="AE6" s="21">
        <f t="shared" si="4"/>
        <v>107.21</v>
      </c>
      <c r="AF6" s="21">
        <f t="shared" si="4"/>
        <v>107.08</v>
      </c>
      <c r="AG6" s="21">
        <f t="shared" si="4"/>
        <v>106.08</v>
      </c>
      <c r="AH6" s="21">
        <f t="shared" si="4"/>
        <v>106.87</v>
      </c>
      <c r="AI6" s="20" t="str">
        <f>IF(AI7="","",IF(AI7="-","【-】","【"&amp;SUBSTITUTE(TEXT(AI7,"#,##0.00"),"-","△")&amp;"】"))</f>
        <v>【105.91】</v>
      </c>
      <c r="AJ6" s="21">
        <f>IF(AJ7="",NA(),AJ7)</f>
        <v>875.68</v>
      </c>
      <c r="AK6" s="21">
        <f t="shared" ref="AK6:AS6" si="5">IF(AK7="",NA(),AK7)</f>
        <v>830.56</v>
      </c>
      <c r="AL6" s="21">
        <f t="shared" si="5"/>
        <v>812.24</v>
      </c>
      <c r="AM6" s="21">
        <f t="shared" si="5"/>
        <v>661.72</v>
      </c>
      <c r="AN6" s="21">
        <f t="shared" si="5"/>
        <v>10.42</v>
      </c>
      <c r="AO6" s="21">
        <f t="shared" si="5"/>
        <v>53.44</v>
      </c>
      <c r="AP6" s="21">
        <f t="shared" si="5"/>
        <v>43.71</v>
      </c>
      <c r="AQ6" s="21">
        <f t="shared" si="5"/>
        <v>45.94</v>
      </c>
      <c r="AR6" s="21">
        <f t="shared" si="5"/>
        <v>29.34</v>
      </c>
      <c r="AS6" s="21">
        <f t="shared" si="5"/>
        <v>21.73</v>
      </c>
      <c r="AT6" s="20" t="str">
        <f>IF(AT7="","",IF(AT7="-","【-】","【"&amp;SUBSTITUTE(TEXT(AT7,"#,##0.00"),"-","△")&amp;"】"))</f>
        <v>【3.03】</v>
      </c>
      <c r="AU6" s="21">
        <f>IF(AU7="",NA(),AU7)</f>
        <v>140.86000000000001</v>
      </c>
      <c r="AV6" s="21">
        <f t="shared" ref="AV6:BD6" si="6">IF(AV7="",NA(),AV7)</f>
        <v>141.41</v>
      </c>
      <c r="AW6" s="21">
        <f t="shared" si="6"/>
        <v>136.75</v>
      </c>
      <c r="AX6" s="21">
        <f t="shared" si="6"/>
        <v>137.58000000000001</v>
      </c>
      <c r="AY6" s="21">
        <f t="shared" si="6"/>
        <v>129.22</v>
      </c>
      <c r="AZ6" s="21">
        <f t="shared" si="6"/>
        <v>47.03</v>
      </c>
      <c r="BA6" s="21">
        <f t="shared" si="6"/>
        <v>40.67</v>
      </c>
      <c r="BB6" s="21">
        <f t="shared" si="6"/>
        <v>47.7</v>
      </c>
      <c r="BC6" s="21">
        <f t="shared" si="6"/>
        <v>50.59</v>
      </c>
      <c r="BD6" s="21">
        <f t="shared" si="6"/>
        <v>62.37</v>
      </c>
      <c r="BE6" s="20" t="str">
        <f>IF(BE7="","",IF(BE7="-","【-】","【"&amp;SUBSTITUTE(TEXT(BE7,"#,##0.00"),"-","△")&amp;"】"))</f>
        <v>【78.43】</v>
      </c>
      <c r="BF6" s="20">
        <f>IF(BF7="",NA(),BF7)</f>
        <v>0</v>
      </c>
      <c r="BG6" s="21">
        <f t="shared" ref="BG6:BO6" si="7">IF(BG7="",NA(),BG7)</f>
        <v>2152.91</v>
      </c>
      <c r="BH6" s="21">
        <f t="shared" si="7"/>
        <v>2047.75</v>
      </c>
      <c r="BI6" s="21">
        <f t="shared" si="7"/>
        <v>1626.91</v>
      </c>
      <c r="BJ6" s="21">
        <f t="shared" si="7"/>
        <v>1512.94</v>
      </c>
      <c r="BK6" s="21">
        <f t="shared" si="7"/>
        <v>1001.3</v>
      </c>
      <c r="BL6" s="21">
        <f t="shared" si="7"/>
        <v>1050.51</v>
      </c>
      <c r="BM6" s="21">
        <f t="shared" si="7"/>
        <v>1102.01</v>
      </c>
      <c r="BN6" s="21">
        <f t="shared" si="7"/>
        <v>987.36</v>
      </c>
      <c r="BO6" s="21">
        <f t="shared" si="7"/>
        <v>1042.77</v>
      </c>
      <c r="BP6" s="20" t="str">
        <f>IF(BP7="","",IF(BP7="-","【-】","【"&amp;SUBSTITUTE(TEXT(BP7,"#,##0.00"),"-","△")&amp;"】"))</f>
        <v>【630.82】</v>
      </c>
      <c r="BQ6" s="21">
        <f>IF(BQ7="",NA(),BQ7)</f>
        <v>55.81</v>
      </c>
      <c r="BR6" s="21">
        <f t="shared" ref="BR6:BZ6" si="8">IF(BR7="",NA(),BR7)</f>
        <v>63.8</v>
      </c>
      <c r="BS6" s="21">
        <f t="shared" si="8"/>
        <v>64.739999999999995</v>
      </c>
      <c r="BT6" s="21">
        <f t="shared" si="8"/>
        <v>78.92</v>
      </c>
      <c r="BU6" s="21">
        <f t="shared" si="8"/>
        <v>81.180000000000007</v>
      </c>
      <c r="BV6" s="21">
        <f t="shared" si="8"/>
        <v>81.88</v>
      </c>
      <c r="BW6" s="21">
        <f t="shared" si="8"/>
        <v>82.65</v>
      </c>
      <c r="BX6" s="21">
        <f t="shared" si="8"/>
        <v>82.55</v>
      </c>
      <c r="BY6" s="21">
        <f t="shared" si="8"/>
        <v>83.55</v>
      </c>
      <c r="BZ6" s="21">
        <f t="shared" si="8"/>
        <v>84.48</v>
      </c>
      <c r="CA6" s="20" t="str">
        <f>IF(CA7="","",IF(CA7="-","【-】","【"&amp;SUBSTITUTE(TEXT(CA7,"#,##0.00"),"-","△")&amp;"】"))</f>
        <v>【97.81】</v>
      </c>
      <c r="CB6" s="21">
        <f>IF(CB7="",NA(),CB7)</f>
        <v>171.24</v>
      </c>
      <c r="CC6" s="21">
        <f t="shared" ref="CC6:CK6" si="9">IF(CC7="",NA(),CC7)</f>
        <v>150</v>
      </c>
      <c r="CD6" s="21">
        <f t="shared" si="9"/>
        <v>148.94999999999999</v>
      </c>
      <c r="CE6" s="21">
        <f t="shared" si="9"/>
        <v>149.99</v>
      </c>
      <c r="CF6" s="21">
        <f t="shared" si="9"/>
        <v>149.18</v>
      </c>
      <c r="CG6" s="21">
        <f t="shared" si="9"/>
        <v>187.55</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49.28</v>
      </c>
      <c r="CW6" s="20" t="str">
        <f>IF(CW7="","",IF(CW7="-","【-】","【"&amp;SUBSTITUTE(TEXT(CW7,"#,##0.00"),"-","△")&amp;"】"))</f>
        <v>【58.94】</v>
      </c>
      <c r="CX6" s="21">
        <f>IF(CX7="",NA(),CX7)</f>
        <v>77.959999999999994</v>
      </c>
      <c r="CY6" s="21">
        <f t="shared" ref="CY6:DG6" si="11">IF(CY7="",NA(),CY7)</f>
        <v>77</v>
      </c>
      <c r="CZ6" s="21">
        <f t="shared" si="11"/>
        <v>79.16</v>
      </c>
      <c r="DA6" s="21">
        <f t="shared" si="11"/>
        <v>80.33</v>
      </c>
      <c r="DB6" s="21">
        <f t="shared" si="11"/>
        <v>80.87</v>
      </c>
      <c r="DC6" s="21">
        <f t="shared" si="11"/>
        <v>82.55</v>
      </c>
      <c r="DD6" s="21">
        <f t="shared" si="11"/>
        <v>82.08</v>
      </c>
      <c r="DE6" s="21">
        <f t="shared" si="11"/>
        <v>81.34</v>
      </c>
      <c r="DF6" s="21">
        <f t="shared" si="11"/>
        <v>81.14</v>
      </c>
      <c r="DG6" s="21">
        <f t="shared" si="11"/>
        <v>79.7</v>
      </c>
      <c r="DH6" s="20" t="str">
        <f>IF(DH7="","",IF(DH7="-","【-】","【"&amp;SUBSTITUTE(TEXT(DH7,"#,##0.00"),"-","△")&amp;"】"))</f>
        <v>【95.91】</v>
      </c>
      <c r="DI6" s="21">
        <f>IF(DI7="",NA(),DI7)</f>
        <v>22.32</v>
      </c>
      <c r="DJ6" s="21">
        <f t="shared" ref="DJ6:DR6" si="12">IF(DJ7="",NA(),DJ7)</f>
        <v>24.04</v>
      </c>
      <c r="DK6" s="21">
        <f t="shared" si="12"/>
        <v>25.67</v>
      </c>
      <c r="DL6" s="21">
        <f t="shared" si="12"/>
        <v>27.06</v>
      </c>
      <c r="DM6" s="21">
        <f t="shared" si="12"/>
        <v>28.59</v>
      </c>
      <c r="DN6" s="21">
        <f t="shared" si="12"/>
        <v>15.85</v>
      </c>
      <c r="DO6" s="21">
        <f t="shared" si="12"/>
        <v>12.7</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244619</v>
      </c>
      <c r="D7" s="23">
        <v>46</v>
      </c>
      <c r="E7" s="23">
        <v>17</v>
      </c>
      <c r="F7" s="23">
        <v>1</v>
      </c>
      <c r="G7" s="23">
        <v>0</v>
      </c>
      <c r="H7" s="23" t="s">
        <v>95</v>
      </c>
      <c r="I7" s="23" t="s">
        <v>96</v>
      </c>
      <c r="J7" s="23" t="s">
        <v>97</v>
      </c>
      <c r="K7" s="23" t="s">
        <v>98</v>
      </c>
      <c r="L7" s="23" t="s">
        <v>99</v>
      </c>
      <c r="M7" s="23" t="s">
        <v>100</v>
      </c>
      <c r="N7" s="24" t="s">
        <v>101</v>
      </c>
      <c r="O7" s="24">
        <v>56.56</v>
      </c>
      <c r="P7" s="24">
        <v>89.62</v>
      </c>
      <c r="Q7" s="24">
        <v>97.06</v>
      </c>
      <c r="R7" s="24">
        <v>2049</v>
      </c>
      <c r="S7" s="24">
        <v>15107</v>
      </c>
      <c r="T7" s="24">
        <v>241.89</v>
      </c>
      <c r="U7" s="24">
        <v>62.45</v>
      </c>
      <c r="V7" s="24">
        <v>13515</v>
      </c>
      <c r="W7" s="24">
        <v>3.92</v>
      </c>
      <c r="X7" s="24">
        <v>3447.7</v>
      </c>
      <c r="Y7" s="24">
        <v>79.48</v>
      </c>
      <c r="Z7" s="24">
        <v>100.92</v>
      </c>
      <c r="AA7" s="24">
        <v>90.31</v>
      </c>
      <c r="AB7" s="24">
        <v>99.03</v>
      </c>
      <c r="AC7" s="24">
        <v>127.99</v>
      </c>
      <c r="AD7" s="24">
        <v>106.57</v>
      </c>
      <c r="AE7" s="24">
        <v>107.21</v>
      </c>
      <c r="AF7" s="24">
        <v>107.08</v>
      </c>
      <c r="AG7" s="24">
        <v>106.08</v>
      </c>
      <c r="AH7" s="24">
        <v>106.87</v>
      </c>
      <c r="AI7" s="24">
        <v>105.91</v>
      </c>
      <c r="AJ7" s="24">
        <v>875.68</v>
      </c>
      <c r="AK7" s="24">
        <v>830.56</v>
      </c>
      <c r="AL7" s="24">
        <v>812.24</v>
      </c>
      <c r="AM7" s="24">
        <v>661.72</v>
      </c>
      <c r="AN7" s="24">
        <v>10.42</v>
      </c>
      <c r="AO7" s="24">
        <v>53.44</v>
      </c>
      <c r="AP7" s="24">
        <v>43.71</v>
      </c>
      <c r="AQ7" s="24">
        <v>45.94</v>
      </c>
      <c r="AR7" s="24">
        <v>29.34</v>
      </c>
      <c r="AS7" s="24">
        <v>21.73</v>
      </c>
      <c r="AT7" s="24">
        <v>3.03</v>
      </c>
      <c r="AU7" s="24">
        <v>140.86000000000001</v>
      </c>
      <c r="AV7" s="24">
        <v>141.41</v>
      </c>
      <c r="AW7" s="24">
        <v>136.75</v>
      </c>
      <c r="AX7" s="24">
        <v>137.58000000000001</v>
      </c>
      <c r="AY7" s="24">
        <v>129.22</v>
      </c>
      <c r="AZ7" s="24">
        <v>47.03</v>
      </c>
      <c r="BA7" s="24">
        <v>40.67</v>
      </c>
      <c r="BB7" s="24">
        <v>47.7</v>
      </c>
      <c r="BC7" s="24">
        <v>50.59</v>
      </c>
      <c r="BD7" s="24">
        <v>62.37</v>
      </c>
      <c r="BE7" s="24">
        <v>78.430000000000007</v>
      </c>
      <c r="BF7" s="24">
        <v>0</v>
      </c>
      <c r="BG7" s="24">
        <v>2152.91</v>
      </c>
      <c r="BH7" s="24">
        <v>2047.75</v>
      </c>
      <c r="BI7" s="24">
        <v>1626.91</v>
      </c>
      <c r="BJ7" s="24">
        <v>1512.94</v>
      </c>
      <c r="BK7" s="24">
        <v>1001.3</v>
      </c>
      <c r="BL7" s="24">
        <v>1050.51</v>
      </c>
      <c r="BM7" s="24">
        <v>1102.01</v>
      </c>
      <c r="BN7" s="24">
        <v>987.36</v>
      </c>
      <c r="BO7" s="24">
        <v>1042.77</v>
      </c>
      <c r="BP7" s="24">
        <v>630.82000000000005</v>
      </c>
      <c r="BQ7" s="24">
        <v>55.81</v>
      </c>
      <c r="BR7" s="24">
        <v>63.8</v>
      </c>
      <c r="BS7" s="24">
        <v>64.739999999999995</v>
      </c>
      <c r="BT7" s="24">
        <v>78.92</v>
      </c>
      <c r="BU7" s="24">
        <v>81.180000000000007</v>
      </c>
      <c r="BV7" s="24">
        <v>81.88</v>
      </c>
      <c r="BW7" s="24">
        <v>82.65</v>
      </c>
      <c r="BX7" s="24">
        <v>82.55</v>
      </c>
      <c r="BY7" s="24">
        <v>83.55</v>
      </c>
      <c r="BZ7" s="24">
        <v>84.48</v>
      </c>
      <c r="CA7" s="24">
        <v>97.81</v>
      </c>
      <c r="CB7" s="24">
        <v>171.24</v>
      </c>
      <c r="CC7" s="24">
        <v>150</v>
      </c>
      <c r="CD7" s="24">
        <v>148.94999999999999</v>
      </c>
      <c r="CE7" s="24">
        <v>149.99</v>
      </c>
      <c r="CF7" s="24">
        <v>149.18</v>
      </c>
      <c r="CG7" s="24">
        <v>187.55</v>
      </c>
      <c r="CH7" s="24">
        <v>186.3</v>
      </c>
      <c r="CI7" s="24">
        <v>188.38</v>
      </c>
      <c r="CJ7" s="24">
        <v>185.98</v>
      </c>
      <c r="CK7" s="24">
        <v>187.11</v>
      </c>
      <c r="CL7" s="24">
        <v>138.75</v>
      </c>
      <c r="CM7" s="24" t="s">
        <v>101</v>
      </c>
      <c r="CN7" s="24" t="s">
        <v>101</v>
      </c>
      <c r="CO7" s="24" t="s">
        <v>101</v>
      </c>
      <c r="CP7" s="24" t="s">
        <v>101</v>
      </c>
      <c r="CQ7" s="24" t="s">
        <v>101</v>
      </c>
      <c r="CR7" s="24">
        <v>50.94</v>
      </c>
      <c r="CS7" s="24">
        <v>50.53</v>
      </c>
      <c r="CT7" s="24">
        <v>51.42</v>
      </c>
      <c r="CU7" s="24">
        <v>48.95</v>
      </c>
      <c r="CV7" s="24">
        <v>49.28</v>
      </c>
      <c r="CW7" s="24">
        <v>58.94</v>
      </c>
      <c r="CX7" s="24">
        <v>77.959999999999994</v>
      </c>
      <c r="CY7" s="24">
        <v>77</v>
      </c>
      <c r="CZ7" s="24">
        <v>79.16</v>
      </c>
      <c r="DA7" s="24">
        <v>80.33</v>
      </c>
      <c r="DB7" s="24">
        <v>80.87</v>
      </c>
      <c r="DC7" s="24">
        <v>82.55</v>
      </c>
      <c r="DD7" s="24">
        <v>82.08</v>
      </c>
      <c r="DE7" s="24">
        <v>81.34</v>
      </c>
      <c r="DF7" s="24">
        <v>81.14</v>
      </c>
      <c r="DG7" s="24">
        <v>79.7</v>
      </c>
      <c r="DH7" s="24">
        <v>95.91</v>
      </c>
      <c r="DI7" s="24">
        <v>22.32</v>
      </c>
      <c r="DJ7" s="24">
        <v>24.04</v>
      </c>
      <c r="DK7" s="24">
        <v>25.67</v>
      </c>
      <c r="DL7" s="24">
        <v>27.06</v>
      </c>
      <c r="DM7" s="24">
        <v>28.59</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0.15</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