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9_川越町\"/>
    </mc:Choice>
  </mc:AlternateContent>
  <xr:revisionPtr revIDLastSave="0" documentId="13_ncr:1_{7DD4E2EA-FDD7-4515-B3CC-B2562020CC27}" xr6:coauthVersionLast="47" xr6:coauthVersionMax="47" xr10:uidLastSave="{00000000-0000-0000-0000-000000000000}"/>
  <workbookProtection workbookAlgorithmName="SHA-512" workbookHashValue="C6zBzXY2pCekDlWniezJ9MjFBhzTte+0gCsn6ncTTokTjtWJfMdo37P+4G+48QJv59ogpZUhqoKkAjyr+27AiQ==" workbookSaltValue="YroAEaSHU+arj0inIMDt6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<sst xmlns="http://schemas.openxmlformats.org/spreadsheetml/2006/main" count="228" uniqueCount="114">
  <si>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</si>
  <si>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</si>
  <si>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</si>
  <si>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</si>
  <si>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</si>
  <si>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</si>
  <si>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</si>
  <si>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</si>
  <si>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</si>
  <si>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</si>
  <si>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</si>
  <si>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</si>
  <si>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</si>
  <si>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</si>
  <si>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</si>
  <si>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</si>
  <si>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</si>
  <si>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</si>
  <si>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</si>
  <si>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</si>
  <si>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</si>
  <si>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</si>
  <si>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</si>
  <si>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</si>
  <si>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</si>
  <si>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</si>
  <si>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</si>
  <si>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</si>
  <si>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</si>
  <si>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</si>
  <si>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</si>
  <si>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</si>
  <si>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</si>
  <si>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</si>
  <si>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</si>
  <si>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</si>
  <si>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</si>
  <si>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</si>
  <si>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</si>
  <si>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</si>
  <si>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</si>
  <si>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</si>
  <si>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</si>
  <si>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</si>
  <si>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</si>
  <si>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</si>
  <si>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</si>
  <si>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</si>
  <si>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</si>
  <si>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</si>
  <si>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</si>
  <si>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</si>
  <si>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</si>
  <si>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</si>
  <si>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</si>
  <si>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</si>
  <si>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</si>
  <si>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</si>
  <si>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</si>
  <si>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</si>
  <si>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</si>
  <si>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</si>
  <si>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</si>
  <si>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</si>
  <si>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</si>
  <si>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</si>
  <si>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</si>
  <si>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</si>
  <si>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</si>
  <si>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</si>
  <si>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</si>
  <si>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</si>
  <si>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</si>
  <si>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</si>
  <si>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</si>
  <si>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</si>
  <si>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</si>
  <si>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</si>
  <si>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</si>
  <si>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</si>
  <si>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</si>
  <si>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</si>
  <si>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</si>
  <si>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</si>
  <si>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</si>
  <si>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</si>
  <si>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</si>
  <si>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</si>
  <si>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</si>
  <si>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</si>
  <si>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</si>
  <si>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</si>
  <si>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</si>
  <si>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</si>
  <si>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</si>
  <si>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</si>
  <si>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</si>
  <si>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</si>
  <si>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</si>
  <si>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</si>
  <si>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</si>
  <si>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</si>
  <si>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</si>
  <si>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</si>
  <si>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</si>
  <si>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</si>
  <si>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</si>
  <si>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</si>
  <si>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</si>
  <si>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</si>
  <si>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</si>
  <si>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①数値が100％を下回り、経常損失が生じている状態であり、繰入金に依存した状況にある。さらなる経営改善に向けた取り組みが必要。
②累積欠損金はこれまで発生していない。
③毎年度100％を上回っているため、支払能力は備わっている。
④令和5年度より企業債の借入を行った。
⑤毎年度100％を下回っている。これまでも給水に係る費用を給水収益で賄えておらず、繰入金に依存している状況にあるため、適切な料金収入が確保できるよう料金設定を見直す必要がある。　　　　　⑥類似団体より28.44円低く、抑えられている。　　　　⑦類似団体より22.31％上回っており、適正といえる。　　　　　　　　　　　　　　　　　　　　　　⑧前年度より低水準となり90％を下回ったが、毎年度類似団体の平均値を上回る稼働率となっている。　　　　　　　　　　　　　　　　　　　　　　　　　　　　　　　　　　　　　　　　　　　　　　　　　　　　　　　　　　　以上のことから、施設使用率や有収率が高く、施設の効率性は高いといえるが、料金回収率が低水準となっており、健全な経営ができているとはいえないため、さらなる経営改善が必要。</t>
    <rPh sb="116" eb="118">
      <t>レイワ</t>
    </rPh>
    <rPh sb="119" eb="121">
      <t>ネンド</t>
    </rPh>
    <rPh sb="123" eb="125">
      <t>キギョウ</t>
    </rPh>
    <rPh sb="125" eb="126">
      <t>サイ</t>
    </rPh>
    <rPh sb="127" eb="129">
      <t>カリイレ</t>
    </rPh>
    <rPh sb="130" eb="131">
      <t>オコナ</t>
    </rPh>
    <rPh sb="306" eb="309">
      <t>ゼンネンド</t>
    </rPh>
    <rPh sb="321" eb="323">
      <t>シタマワ</t>
    </rPh>
    <rPh sb="340" eb="341">
      <t>マワ</t>
    </rPh>
    <phoneticPr fontId="4"/>
  </si>
  <si>
    <t>①毎年度概ね類似団体平均値付近を推移しているが、法定耐用年数に近い資産が多くなっていることが推測できる。　　　　　　　　　　　　　　　　②類似団体平均値より低くなっており、法定耐用年数を経過していた管路の保有率が高まっているため、計画的な更新が必要。　　　　　　　　　　　③類似団体平均値、全国平均値を下回っているものの現在基幹管路を中心に計画的に更新を進めている。　　　　　　　　　　　　　　　　　　　　　以上のことから、基幹管路や重要施設につながる管を中心に効率的な更新投資を行っていく。</t>
    <rPh sb="217" eb="219">
      <t>ジュウヨウ</t>
    </rPh>
    <rPh sb="219" eb="221">
      <t>シセツ</t>
    </rPh>
    <rPh sb="226" eb="227">
      <t>カン</t>
    </rPh>
    <phoneticPr fontId="4"/>
  </si>
  <si>
    <t>人口の微増はあるものの、水需要が伸び悩んでおり、依然として経営は良好とはいえない。また、一般会計からの繰入金に依存しており、適正な給水収益の確保が必要である。　　
今後は、水道事業の安定した経営を図るため、料金改定を含め適正な収益の確保に努めるとともに、施設や管路の健全性を維持すべく、経営戦略に基づいた計画的な更新を進めて行く必要がある</t>
    <rPh sb="103" eb="105">
      <t>リョウキン</t>
    </rPh>
    <rPh sb="105" eb="107">
      <t>カイテイ</t>
    </rPh>
    <rPh sb="108" eb="109">
      <t>フク</t>
    </rPh>
    <rPh sb="110" eb="112">
      <t>テキセイ</t>
    </rPh>
    <rPh sb="113" eb="115">
      <t>シュウエキ</t>
    </rPh>
    <rPh sb="116" eb="118">
      <t>カクホ</t>
    </rPh>
    <rPh sb="119" eb="12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</si>
</sst>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0.34</c:v>
                </c:pt>
                <c:pt idx="1">
                  <c:v>0.52</c:v>
                </c:pt>
                <c:pt idx="2">
                  <c:v>0.17</c:v>
                </c:pt>
                <c:pt idx="3">
                  <c:v>0.17</c:v>
                </c:pt>
                <c:pt idx="4">
                  <c:v>0.24</c:v>
                </c:pt>
              </c:numCache>
            </c:numRef>
          </c:val>
          <c:extLst>
            <c:ext xmlns:c16="http://schemas.microsoft.com/office/drawing/2014/chart" uri="{C3380CC4-5D6E-409C-BE32-E72D297353CC}">
              <c16:uniqueId val="{00000000-CBA8-489A-830C-9DFE0BA86F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CBA8-489A-830C-9DFE0BA86F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72.38</c:v>
                </c:pt>
                <c:pt idx="1">
                  <c:v>72.36</c:v>
                </c:pt>
                <c:pt idx="2">
                  <c:v>74.27</c:v>
                </c:pt>
                <c:pt idx="3">
                  <c:v>73.650000000000006</c:v>
                </c:pt>
                <c:pt idx="4">
                  <c:v>77.45</c:v>
                </c:pt>
              </c:numCache>
            </c:numRef>
          </c:val>
          <c:extLst>
            <c:ext xmlns:c16="http://schemas.microsoft.com/office/drawing/2014/chart" uri="{C3380CC4-5D6E-409C-BE32-E72D297353CC}">
              <c16:uniqueId val="{00000000-8931-446B-AF65-281BD99ACA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8931-446B-AF65-281BD99ACA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92.62</c:v>
                </c:pt>
                <c:pt idx="1">
                  <c:v>94.87</c:v>
                </c:pt>
                <c:pt idx="2">
                  <c:v>93.63</c:v>
                </c:pt>
                <c:pt idx="3">
                  <c:v>93.9</c:v>
                </c:pt>
                <c:pt idx="4">
                  <c:v>87.76</c:v>
                </c:pt>
              </c:numCache>
            </c:numRef>
          </c:val>
          <c:extLst>
            <c:ext xmlns:c16="http://schemas.microsoft.com/office/drawing/2014/chart" uri="{C3380CC4-5D6E-409C-BE32-E72D297353CC}">
              <c16:uniqueId val="{00000000-88BB-4EEE-B224-98BE7F91C1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88BB-4EEE-B224-98BE7F91C1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99.25</c:v>
                </c:pt>
                <c:pt idx="1">
                  <c:v>99.7</c:v>
                </c:pt>
                <c:pt idx="2">
                  <c:v>102.27</c:v>
                </c:pt>
                <c:pt idx="3">
                  <c:v>97.73</c:v>
                </c:pt>
                <c:pt idx="4">
                  <c:v>98.71</c:v>
                </c:pt>
              </c:numCache>
            </c:numRef>
          </c:val>
          <c:extLst>
            <c:ext xmlns:c16="http://schemas.microsoft.com/office/drawing/2014/chart" uri="{C3380CC4-5D6E-409C-BE32-E72D297353CC}">
              <c16:uniqueId val="{00000000-9A36-4037-BD98-60A2A3BE48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9A36-4037-BD98-60A2A3BE48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53.23</c:v>
                </c:pt>
                <c:pt idx="1">
                  <c:v>53.79</c:v>
                </c:pt>
                <c:pt idx="2">
                  <c:v>54.38</c:v>
                </c:pt>
                <c:pt idx="3">
                  <c:v>55.66</c:v>
                </c:pt>
                <c:pt idx="4">
                  <c:v>56.81</c:v>
                </c:pt>
              </c:numCache>
            </c:numRef>
          </c:val>
          <c:extLst>
            <c:ext xmlns:c16="http://schemas.microsoft.com/office/drawing/2014/chart" uri="{C3380CC4-5D6E-409C-BE32-E72D297353CC}">
              <c16:uniqueId val="{00000000-F879-41A7-BA90-5AAF0FA2487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F879-41A7-BA90-5AAF0FA2487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9.24</c:v>
                </c:pt>
                <c:pt idx="1">
                  <c:v>10.26</c:v>
                </c:pt>
                <c:pt idx="2">
                  <c:v>10.85</c:v>
                </c:pt>
                <c:pt idx="3">
                  <c:v>11.33</c:v>
                </c:pt>
                <c:pt idx="4">
                  <c:v>12.45</c:v>
                </c:pt>
              </c:numCache>
            </c:numRef>
          </c:val>
          <c:extLst>
            <c:ext xmlns:c16="http://schemas.microsoft.com/office/drawing/2014/chart" uri="{C3380CC4-5D6E-409C-BE32-E72D297353CC}">
              <c16:uniqueId val="{00000000-754A-49B0-BB54-D27816EA7F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54A-49B0-BB54-D27816EA7F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70-449F-8B8B-DE7910FC18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CF70-449F-8B8B-DE7910FC18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1636.22</c:v>
                </c:pt>
                <c:pt idx="1">
                  <c:v>1336.17</c:v>
                </c:pt>
                <c:pt idx="2">
                  <c:v>1225.57</c:v>
                </c:pt>
                <c:pt idx="3">
                  <c:v>492.43</c:v>
                </c:pt>
                <c:pt idx="4">
                  <c:v>700.94</c:v>
                </c:pt>
              </c:numCache>
            </c:numRef>
          </c:val>
          <c:extLst>
            <c:ext xmlns:c16="http://schemas.microsoft.com/office/drawing/2014/chart" uri="{C3380CC4-5D6E-409C-BE32-E72D297353CC}">
              <c16:uniqueId val="{00000000-66F1-4B8C-8FEC-131BA2A6A0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6F1-4B8C-8FEC-131BA2A6A0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formatCode="#,##0.00;&quot;△&quot;#,##0.00;&quot;-&quot;">
                  <c:v>8.64</c:v>
                </c:pt>
              </c:numCache>
            </c:numRef>
          </c:val>
          <c:extLst>
            <c:ext xmlns:c16="http://schemas.microsoft.com/office/drawing/2014/chart" uri="{C3380CC4-5D6E-409C-BE32-E72D297353CC}">
              <c16:uniqueId val="{00000000-EDB7-41E3-BD3F-A16FDD158F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EDB7-41E3-BD3F-A16FDD158F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87.27</c:v>
                </c:pt>
                <c:pt idx="1">
                  <c:v>62.38</c:v>
                </c:pt>
                <c:pt idx="2">
                  <c:v>87.51</c:v>
                </c:pt>
                <c:pt idx="3">
                  <c:v>80.650000000000006</c:v>
                </c:pt>
                <c:pt idx="4">
                  <c:v>85.08</c:v>
                </c:pt>
              </c:numCache>
            </c:numRef>
          </c:val>
          <c:extLst>
            <c:ext xmlns:c16="http://schemas.microsoft.com/office/drawing/2014/chart" uri="{C3380CC4-5D6E-409C-BE32-E72D297353CC}">
              <c16:uniqueId val="{00000000-0CAE-4EAF-AC5A-A8D228D550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0CAE-4EAF-AC5A-A8D228D550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158.71</c:v>
                </c:pt>
                <c:pt idx="1">
                  <c:v>159.54</c:v>
                </c:pt>
                <c:pt idx="2">
                  <c:v>152.94999999999999</c:v>
                </c:pt>
                <c:pt idx="3">
                  <c:v>169.78</c:v>
                </c:pt>
                <c:pt idx="4">
                  <c:v>160.99</c:v>
                </c:pt>
              </c:numCache>
            </c:numRef>
          </c:val>
          <c:extLst>
            <c:ext xmlns:c16="http://schemas.microsoft.com/office/drawing/2014/chart" uri="{C3380CC4-5D6E-409C-BE32-E72D297353CC}">
              <c16:uniqueId val="{00000000-22BA-49DC-B1CA-339D95C143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22BA-49DC-B1CA-339D95C143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川越町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15643</v>
      </c>
      <c r="AM8" s="44"/>
      <c r="AN8" s="44"/>
      <c r="AO8" s="44"/>
      <c r="AP8" s="44"/>
      <c r="AQ8" s="44"/>
      <c r="AR8" s="44"/>
      <c r="AS8" s="44"/>
      <c r="AT8" s="45">
        <f>データ!$S$6</f>
        <v>8.7200000000000006</v>
      </c>
      <c r="AU8" s="46"/>
      <c r="AV8" s="46"/>
      <c r="AW8" s="46"/>
      <c r="AX8" s="46"/>
      <c r="AY8" s="46"/>
      <c r="AZ8" s="46"/>
      <c r="BA8" s="46"/>
      <c r="BB8" s="47">
        <f>データ!$T$6</f>
        <v>1793.92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96.66</v>
      </c>
      <c r="J10" s="46"/>
      <c r="K10" s="46"/>
      <c r="L10" s="46"/>
      <c r="M10" s="46"/>
      <c r="N10" s="46"/>
      <c r="O10" s="80"/>
      <c r="P10" s="47">
        <f>データ!$P$6</f>
        <v>100</v>
      </c>
      <c r="Q10" s="47"/>
      <c r="R10" s="47"/>
      <c r="S10" s="47"/>
      <c r="T10" s="47"/>
      <c r="U10" s="47"/>
      <c r="V10" s="47"/>
      <c r="W10" s="44">
        <f>データ!$Q$6</f>
        <v>2104</v>
      </c>
      <c r="X10" s="44"/>
      <c r="Y10" s="44"/>
      <c r="Z10" s="44"/>
      <c r="AA10" s="44"/>
      <c r="AB10" s="44"/>
      <c r="AC10" s="44"/>
      <c r="AD10" s="2"/>
      <c r="AE10" s="2"/>
      <c r="AF10" s="2"/>
      <c r="AG10" s="2"/>
      <c r="AH10" s="2"/>
      <c r="AI10" s="2"/>
      <c r="AJ10" s="2"/>
      <c r="AK10" s="2"/>
      <c r="AL10" s="44">
        <f>データ!$U$6</f>
        <v>15650</v>
      </c>
      <c r="AM10" s="44"/>
      <c r="AN10" s="44"/>
      <c r="AO10" s="44"/>
      <c r="AP10" s="44"/>
      <c r="AQ10" s="44"/>
      <c r="AR10" s="44"/>
      <c r="AS10" s="44"/>
      <c r="AT10" s="45">
        <f>データ!$V$6</f>
        <v>8.02</v>
      </c>
      <c r="AU10" s="46"/>
      <c r="AV10" s="46"/>
      <c r="AW10" s="46"/>
      <c r="AX10" s="46"/>
      <c r="AY10" s="46"/>
      <c r="AZ10" s="46"/>
      <c r="BA10" s="46"/>
      <c r="BB10" s="47">
        <f>データ!$W$6</f>
        <v>1951.37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6rIROHVSCdvdOoeo/EeF/3Rl3O+LKDlL0t5rcZW5zfLj7B1xKz8s6qewkwjMIpFff5SHlS1B5/cjxuqwv+4Ow==" saltValue="qYRZFYLM6XBhq91kp1C1n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243442</v>
      </c>
      <c r="D6" s="20">
        <f t="shared" si="3"/>
        <v>46</v>
      </c>
      <c r="E6" s="20">
        <f t="shared" si="3"/>
        <v>1</v>
      </c>
      <c r="F6" s="20">
        <f t="shared" si="3"/>
        <v>0</v>
      </c>
      <c r="G6" s="20">
        <f t="shared" si="3"/>
        <v>1</v>
      </c>
      <c r="H6" s="20" t="str">
        <f t="shared" si="3"/>
        <v>三重県　川越町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96.66</v>
      </c>
      <c r="P6" s="21">
        <f t="shared" si="3"/>
        <v>100</v>
      </c>
      <c r="Q6" s="21">
        <f t="shared" si="3"/>
        <v>2104</v>
      </c>
      <c r="R6" s="21">
        <f t="shared" si="3"/>
        <v>15643</v>
      </c>
      <c r="S6" s="21">
        <f t="shared" si="3"/>
        <v>8.7200000000000006</v>
      </c>
      <c r="T6" s="21">
        <f t="shared" si="3"/>
        <v>1793.92</v>
      </c>
      <c r="U6" s="21">
        <f t="shared" si="3"/>
        <v>15650</v>
      </c>
      <c r="V6" s="21">
        <f t="shared" si="3"/>
        <v>8.02</v>
      </c>
      <c r="W6" s="21">
        <f t="shared" si="3"/>
        <v>1951.37</v>
      </c>
      <c r="X6" s="22">
        <f>IF(X7="",NA(),X7)</f>
        <v>99.25</v>
      </c>
      <c r="Y6" s="22">
        <f t="shared" ref="Y6:AG6" si="4">IF(Y7="",NA(),Y7)</f>
        <v>99.7</v>
      </c>
      <c r="Z6" s="22">
        <f t="shared" si="4"/>
        <v>102.27</v>
      </c>
      <c r="AA6" s="22">
        <f t="shared" si="4"/>
        <v>97.73</v>
      </c>
      <c r="AB6" s="22">
        <f t="shared" si="4"/>
        <v>98.71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1636.22</v>
      </c>
      <c r="AU6" s="22">
        <f t="shared" ref="AU6:BC6" si="6">IF(AU7="",NA(),AU7)</f>
        <v>1336.17</v>
      </c>
      <c r="AV6" s="22">
        <f t="shared" si="6"/>
        <v>1225.57</v>
      </c>
      <c r="AW6" s="22">
        <f t="shared" si="6"/>
        <v>492.43</v>
      </c>
      <c r="AX6" s="22">
        <f t="shared" si="6"/>
        <v>700.94</v>
      </c>
      <c r="AY6" s="22">
        <f t="shared" si="6"/>
        <v>379.08</v>
      </c>
      <c r="AZ6" s="22">
        <f t="shared" si="6"/>
        <v>367.55</v>
      </c>
      <c r="BA6" s="22">
        <f t="shared" si="6"/>
        <v>378.56</v>
      </c>
      <c r="BB6" s="22">
        <f t="shared" si="6"/>
        <v>364.46</v>
      </c>
      <c r="BC6" s="22">
        <f t="shared" si="6"/>
        <v>338.89</v>
      </c>
      <c r="BD6" s="21" t="str">
        <f>IF(BD7="","",IF(BD7="-","【-】","【"&amp;SUBSTITUTE(TEXT(BD7,"#,##0.00"),"-","△")&amp;"】"))</f>
        <v>【243.36】</v>
      </c>
      <c r="BE6" s="21">
        <f>IF(BE7="",NA(),BE7)</f>
        <v>0</v>
      </c>
      <c r="BF6" s="21">
        <f t="shared" ref="BF6:BN6" si="7">IF(BF7="",NA(),BF7)</f>
        <v>0</v>
      </c>
      <c r="BG6" s="21">
        <f t="shared" si="7"/>
        <v>0</v>
      </c>
      <c r="BH6" s="21">
        <f t="shared" si="7"/>
        <v>0</v>
      </c>
      <c r="BI6" s="22">
        <f t="shared" si="7"/>
        <v>8.64</v>
      </c>
      <c r="BJ6" s="22">
        <f t="shared" si="7"/>
        <v>398.98</v>
      </c>
      <c r="BK6" s="22">
        <f t="shared" si="7"/>
        <v>418.68</v>
      </c>
      <c r="BL6" s="22">
        <f t="shared" si="7"/>
        <v>395.68</v>
      </c>
      <c r="BM6" s="22">
        <f t="shared" si="7"/>
        <v>403.72</v>
      </c>
      <c r="BN6" s="22">
        <f t="shared" si="7"/>
        <v>400.21</v>
      </c>
      <c r="BO6" s="21" t="str">
        <f>IF(BO7="","",IF(BO7="-","【-】","【"&amp;SUBSTITUTE(TEXT(BO7,"#,##0.00"),"-","△")&amp;"】"))</f>
        <v>【265.93】</v>
      </c>
      <c r="BP6" s="22">
        <f>IF(BP7="",NA(),BP7)</f>
        <v>87.27</v>
      </c>
      <c r="BQ6" s="22">
        <f t="shared" ref="BQ6:BY6" si="8">IF(BQ7="",NA(),BQ7)</f>
        <v>62.38</v>
      </c>
      <c r="BR6" s="22">
        <f t="shared" si="8"/>
        <v>87.51</v>
      </c>
      <c r="BS6" s="22">
        <f t="shared" si="8"/>
        <v>80.650000000000006</v>
      </c>
      <c r="BT6" s="22">
        <f t="shared" si="8"/>
        <v>85.08</v>
      </c>
      <c r="BU6" s="22">
        <f t="shared" si="8"/>
        <v>98.64</v>
      </c>
      <c r="BV6" s="22">
        <f t="shared" si="8"/>
        <v>94.78</v>
      </c>
      <c r="BW6" s="22">
        <f t="shared" si="8"/>
        <v>97.59</v>
      </c>
      <c r="BX6" s="22">
        <f t="shared" si="8"/>
        <v>92.17</v>
      </c>
      <c r="BY6" s="22">
        <f t="shared" si="8"/>
        <v>92.83</v>
      </c>
      <c r="BZ6" s="21" t="str">
        <f>IF(BZ7="","",IF(BZ7="-","【-】","【"&amp;SUBSTITUTE(TEXT(BZ7,"#,##0.00"),"-","△")&amp;"】"))</f>
        <v>【97.82】</v>
      </c>
      <c r="CA6" s="22">
        <f>IF(CA7="",NA(),CA7)</f>
        <v>158.71</v>
      </c>
      <c r="CB6" s="22">
        <f t="shared" ref="CB6:CJ6" si="9">IF(CB7="",NA(),CB7)</f>
        <v>159.54</v>
      </c>
      <c r="CC6" s="22">
        <f t="shared" si="9"/>
        <v>152.94999999999999</v>
      </c>
      <c r="CD6" s="22">
        <f t="shared" si="9"/>
        <v>169.78</v>
      </c>
      <c r="CE6" s="22">
        <f t="shared" si="9"/>
        <v>160.99</v>
      </c>
      <c r="CF6" s="22">
        <f t="shared" si="9"/>
        <v>178.92</v>
      </c>
      <c r="CG6" s="22">
        <f t="shared" si="9"/>
        <v>181.3</v>
      </c>
      <c r="CH6" s="22">
        <f t="shared" si="9"/>
        <v>181.71</v>
      </c>
      <c r="CI6" s="22">
        <f t="shared" si="9"/>
        <v>188.51</v>
      </c>
      <c r="CJ6" s="22">
        <f t="shared" si="9"/>
        <v>189.43</v>
      </c>
      <c r="CK6" s="21" t="str">
        <f>IF(CK7="","",IF(CK7="-","【-】","【"&amp;SUBSTITUTE(TEXT(CK7,"#,##0.00"),"-","△")&amp;"】"))</f>
        <v>【177.56】</v>
      </c>
      <c r="CL6" s="22">
        <f>IF(CL7="",NA(),CL7)</f>
        <v>72.38</v>
      </c>
      <c r="CM6" s="22">
        <f t="shared" ref="CM6:CU6" si="10">IF(CM7="",NA(),CM7)</f>
        <v>72.36</v>
      </c>
      <c r="CN6" s="22">
        <f t="shared" si="10"/>
        <v>74.27</v>
      </c>
      <c r="CO6" s="22">
        <f t="shared" si="10"/>
        <v>73.650000000000006</v>
      </c>
      <c r="CP6" s="22">
        <f t="shared" si="10"/>
        <v>77.45</v>
      </c>
      <c r="CQ6" s="22">
        <f t="shared" si="10"/>
        <v>55.14</v>
      </c>
      <c r="CR6" s="22">
        <f t="shared" si="10"/>
        <v>55.89</v>
      </c>
      <c r="CS6" s="22">
        <f t="shared" si="10"/>
        <v>55.72</v>
      </c>
      <c r="CT6" s="22">
        <f t="shared" si="10"/>
        <v>55.31</v>
      </c>
      <c r="CU6" s="22">
        <f t="shared" si="10"/>
        <v>55.14</v>
      </c>
      <c r="CV6" s="21" t="str">
        <f>IF(CV7="","",IF(CV7="-","【-】","【"&amp;SUBSTITUTE(TEXT(CV7,"#,##0.00"),"-","△")&amp;"】"))</f>
        <v>【59.81】</v>
      </c>
      <c r="CW6" s="22">
        <f>IF(CW7="",NA(),CW7)</f>
        <v>92.62</v>
      </c>
      <c r="CX6" s="22">
        <f t="shared" ref="CX6:DF6" si="11">IF(CX7="",NA(),CX7)</f>
        <v>94.87</v>
      </c>
      <c r="CY6" s="22">
        <f t="shared" si="11"/>
        <v>93.63</v>
      </c>
      <c r="CZ6" s="22">
        <f t="shared" si="11"/>
        <v>93.9</v>
      </c>
      <c r="DA6" s="22">
        <f t="shared" si="11"/>
        <v>87.76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53.23</v>
      </c>
      <c r="DI6" s="22">
        <f t="shared" ref="DI6:DQ6" si="12">IF(DI7="",NA(),DI7)</f>
        <v>53.79</v>
      </c>
      <c r="DJ6" s="22">
        <f t="shared" si="12"/>
        <v>54.38</v>
      </c>
      <c r="DK6" s="22">
        <f t="shared" si="12"/>
        <v>55.66</v>
      </c>
      <c r="DL6" s="22">
        <f t="shared" si="12"/>
        <v>56.81</v>
      </c>
      <c r="DM6" s="22">
        <f t="shared" si="12"/>
        <v>49.92</v>
      </c>
      <c r="DN6" s="22">
        <f t="shared" si="12"/>
        <v>50.63</v>
      </c>
      <c r="DO6" s="22">
        <f t="shared" si="12"/>
        <v>51.29</v>
      </c>
      <c r="DP6" s="22">
        <f t="shared" si="12"/>
        <v>52.2</v>
      </c>
      <c r="DQ6" s="22">
        <f t="shared" si="12"/>
        <v>52.7</v>
      </c>
      <c r="DR6" s="21" t="str">
        <f>IF(DR7="","",IF(DR7="-","【-】","【"&amp;SUBSTITUTE(TEXT(DR7,"#,##0.00"),"-","△")&amp;"】"))</f>
        <v>【52.02】</v>
      </c>
      <c r="DS6" s="22">
        <f>IF(DS7="",NA(),DS7)</f>
        <v>9.24</v>
      </c>
      <c r="DT6" s="22">
        <f t="shared" ref="DT6:EB6" si="13">IF(DT7="",NA(),DT7)</f>
        <v>10.26</v>
      </c>
      <c r="DU6" s="22">
        <f t="shared" si="13"/>
        <v>10.85</v>
      </c>
      <c r="DV6" s="22">
        <f t="shared" si="13"/>
        <v>11.33</v>
      </c>
      <c r="DW6" s="22">
        <f t="shared" si="13"/>
        <v>12.45</v>
      </c>
      <c r="DX6" s="22">
        <f t="shared" si="13"/>
        <v>16.88</v>
      </c>
      <c r="DY6" s="22">
        <f t="shared" si="13"/>
        <v>18.28</v>
      </c>
      <c r="DZ6" s="22">
        <f t="shared" si="13"/>
        <v>19.61</v>
      </c>
      <c r="EA6" s="22">
        <f t="shared" si="13"/>
        <v>20.73</v>
      </c>
      <c r="EB6" s="22">
        <f t="shared" si="13"/>
        <v>22.86</v>
      </c>
      <c r="EC6" s="21" t="str">
        <f>IF(EC7="","",IF(EC7="-","【-】","【"&amp;SUBSTITUTE(TEXT(EC7,"#,##0.00"),"-","△")&amp;"】"))</f>
        <v>【25.37】</v>
      </c>
      <c r="ED6" s="22">
        <f>IF(ED7="",NA(),ED7)</f>
        <v>0.34</v>
      </c>
      <c r="EE6" s="22">
        <f t="shared" ref="EE6:EM6" si="14">IF(EE7="",NA(),EE7)</f>
        <v>0.52</v>
      </c>
      <c r="EF6" s="22">
        <f t="shared" si="14"/>
        <v>0.17</v>
      </c>
      <c r="EG6" s="22">
        <f t="shared" si="14"/>
        <v>0.17</v>
      </c>
      <c r="EH6" s="22">
        <f t="shared" si="14"/>
        <v>0.24</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243442</v>
      </c>
      <c r="D7" s="24">
        <v>46</v>
      </c>
      <c r="E7" s="24">
        <v>1</v>
      </c>
      <c r="F7" s="24">
        <v>0</v>
      </c>
      <c r="G7" s="24">
        <v>1</v>
      </c>
      <c r="H7" s="24" t="s">
        <v>93</v>
      </c>
      <c r="I7" s="24" t="s">
        <v>94</v>
      </c>
      <c r="J7" s="24" t="s">
        <v>95</v>
      </c>
      <c r="K7" s="24" t="s">
        <v>96</v>
      </c>
      <c r="L7" s="24" t="s">
        <v>97</v>
      </c>
      <c r="M7" s="24" t="s">
        <v>98</v>
      </c>
      <c r="N7" s="25" t="s">
        <v>99</v>
      </c>
      <c r="O7" s="25">
        <v>96.66</v>
      </c>
      <c r="P7" s="25">
        <v>100</v>
      </c>
      <c r="Q7" s="25">
        <v>2104</v>
      </c>
      <c r="R7" s="25">
        <v>15643</v>
      </c>
      <c r="S7" s="25">
        <v>8.7200000000000006</v>
      </c>
      <c r="T7" s="25">
        <v>1793.92</v>
      </c>
      <c r="U7" s="25">
        <v>15650</v>
      </c>
      <c r="V7" s="25">
        <v>8.02</v>
      </c>
      <c r="W7" s="25">
        <v>1951.37</v>
      </c>
      <c r="X7" s="25">
        <v>99.25</v>
      </c>
      <c r="Y7" s="25">
        <v>99.7</v>
      </c>
      <c r="Z7" s="25">
        <v>102.27</v>
      </c>
      <c r="AA7" s="25">
        <v>97.73</v>
      </c>
      <c r="AB7" s="25">
        <v>98.71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1636.22</v>
      </c>
      <c r="AU7" s="25">
        <v>1336.17</v>
      </c>
      <c r="AV7" s="25">
        <v>1225.57</v>
      </c>
      <c r="AW7" s="25">
        <v>492.43</v>
      </c>
      <c r="AX7" s="25">
        <v>700.94</v>
      </c>
      <c r="AY7" s="25">
        <v>379.08</v>
      </c>
      <c r="AZ7" s="25">
        <v>367.55</v>
      </c>
      <c r="BA7" s="25">
        <v>378.56</v>
      </c>
      <c r="BB7" s="25">
        <v>364.46</v>
      </c>
      <c r="BC7" s="25">
        <v>338.89</v>
      </c>
      <c r="BD7" s="25">
        <v>243.36</v>
      </c>
      <c r="BE7" s="25">
        <v>0</v>
      </c>
      <c r="BF7" s="25">
        <v>0</v>
      </c>
      <c r="BG7" s="25">
        <v>0</v>
      </c>
      <c r="BH7" s="25">
        <v>0</v>
      </c>
      <c r="BI7" s="25">
        <v>8.64</v>
      </c>
      <c r="BJ7" s="25">
        <v>398.98</v>
      </c>
      <c r="BK7" s="25">
        <v>418.68</v>
      </c>
      <c r="BL7" s="25">
        <v>395.68</v>
      </c>
      <c r="BM7" s="25">
        <v>403.72</v>
      </c>
      <c r="BN7" s="25">
        <v>400.21</v>
      </c>
      <c r="BO7" s="25">
        <v>265.93</v>
      </c>
      <c r="BP7" s="25">
        <v>87.27</v>
      </c>
      <c r="BQ7" s="25">
        <v>62.38</v>
      </c>
      <c r="BR7" s="25">
        <v>87.51</v>
      </c>
      <c r="BS7" s="25">
        <v>80.650000000000006</v>
      </c>
      <c r="BT7" s="25">
        <v>85.08</v>
      </c>
      <c r="BU7" s="25">
        <v>98.64</v>
      </c>
      <c r="BV7" s="25">
        <v>94.78</v>
      </c>
      <c r="BW7" s="25">
        <v>97.59</v>
      </c>
      <c r="BX7" s="25">
        <v>92.17</v>
      </c>
      <c r="BY7" s="25">
        <v>92.83</v>
      </c>
      <c r="BZ7" s="25">
        <v>97.82</v>
      </c>
      <c r="CA7" s="25">
        <v>158.71</v>
      </c>
      <c r="CB7" s="25">
        <v>159.54</v>
      </c>
      <c r="CC7" s="25">
        <v>152.94999999999999</v>
      </c>
      <c r="CD7" s="25">
        <v>169.78</v>
      </c>
      <c r="CE7" s="25">
        <v>160.99</v>
      </c>
      <c r="CF7" s="25">
        <v>178.92</v>
      </c>
      <c r="CG7" s="25">
        <v>181.3</v>
      </c>
      <c r="CH7" s="25">
        <v>181.71</v>
      </c>
      <c r="CI7" s="25">
        <v>188.51</v>
      </c>
      <c r="CJ7" s="25">
        <v>189.43</v>
      </c>
      <c r="CK7" s="25">
        <v>177.56</v>
      </c>
      <c r="CL7" s="25">
        <v>72.38</v>
      </c>
      <c r="CM7" s="25">
        <v>72.36</v>
      </c>
      <c r="CN7" s="25">
        <v>74.27</v>
      </c>
      <c r="CO7" s="25">
        <v>73.650000000000006</v>
      </c>
      <c r="CP7" s="25">
        <v>77.45</v>
      </c>
      <c r="CQ7" s="25">
        <v>55.14</v>
      </c>
      <c r="CR7" s="25">
        <v>55.89</v>
      </c>
      <c r="CS7" s="25">
        <v>55.72</v>
      </c>
      <c r="CT7" s="25">
        <v>55.31</v>
      </c>
      <c r="CU7" s="25">
        <v>55.14</v>
      </c>
      <c r="CV7" s="25">
        <v>59.81</v>
      </c>
      <c r="CW7" s="25">
        <v>92.62</v>
      </c>
      <c r="CX7" s="25">
        <v>94.87</v>
      </c>
      <c r="CY7" s="25">
        <v>93.63</v>
      </c>
      <c r="CZ7" s="25">
        <v>93.9</v>
      </c>
      <c r="DA7" s="25">
        <v>87.76</v>
      </c>
      <c r="DB7" s="25">
        <v>81.39</v>
      </c>
      <c r="DC7" s="25">
        <v>81.27</v>
      </c>
      <c r="DD7" s="25">
        <v>81.260000000000005</v>
      </c>
      <c r="DE7" s="25">
        <v>80.36</v>
      </c>
      <c r="DF7" s="25">
        <v>80.13</v>
      </c>
      <c r="DG7" s="25">
        <v>89.42</v>
      </c>
      <c r="DH7" s="25">
        <v>53.23</v>
      </c>
      <c r="DI7" s="25">
        <v>53.79</v>
      </c>
      <c r="DJ7" s="25">
        <v>54.38</v>
      </c>
      <c r="DK7" s="25">
        <v>55.66</v>
      </c>
      <c r="DL7" s="25">
        <v>56.81</v>
      </c>
      <c r="DM7" s="25">
        <v>49.92</v>
      </c>
      <c r="DN7" s="25">
        <v>50.63</v>
      </c>
      <c r="DO7" s="25">
        <v>51.29</v>
      </c>
      <c r="DP7" s="25">
        <v>52.2</v>
      </c>
      <c r="DQ7" s="25">
        <v>52.7</v>
      </c>
      <c r="DR7" s="25">
        <v>52.02</v>
      </c>
      <c r="DS7" s="25">
        <v>9.24</v>
      </c>
      <c r="DT7" s="25">
        <v>10.26</v>
      </c>
      <c r="DU7" s="25">
        <v>10.85</v>
      </c>
      <c r="DV7" s="25">
        <v>11.33</v>
      </c>
      <c r="DW7" s="25">
        <v>12.45</v>
      </c>
      <c r="DX7" s="25">
        <v>16.88</v>
      </c>
      <c r="DY7" s="25">
        <v>18.28</v>
      </c>
      <c r="DZ7" s="25">
        <v>19.61</v>
      </c>
      <c r="EA7" s="25">
        <v>20.73</v>
      </c>
      <c r="EB7" s="25">
        <v>22.86</v>
      </c>
      <c r="EC7" s="25">
        <v>25.37</v>
      </c>
      <c r="ED7" s="25">
        <v>0.34</v>
      </c>
      <c r="EE7" s="25">
        <v>0.52</v>
      </c>
      <c r="EF7" s="25">
        <v>0.17</v>
      </c>
      <c r="EG7" s="25">
        <v>0.17</v>
      </c>
      <c r="EH7" s="25">
        <v>0.24</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