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8_朝日町\"/>
    </mc:Choice>
  </mc:AlternateContent>
  <xr:revisionPtr revIDLastSave="0" documentId="13_ncr:1_{E52B1077-7A0C-44B5-A31D-B67C1DEDE190}" xr6:coauthVersionLast="47" xr6:coauthVersionMax="47" xr10:uidLastSave="{00000000-0000-0000-0000-000000000000}"/>
  <workbookProtection workbookAlgorithmName="SHA-512" workbookHashValue="xmyafgJ9N+kOPXxDt2OtYsKbUNa3JVltN2NOmScwRpSFNBaDFv7JlrW1D6FnvxdmxRS0Cw2ER8+E6j8eGvbLeA==" workbookSaltValue="5BK83iZ8Shgu9n/hE8Cb5g=="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P10" i="4" s="1"/>
  <c r="O6" i="5"/>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W10" i="4"/>
  <c r="I10" i="4"/>
  <c r="B10" i="4"/>
  <c r="BB8" i="4"/>
  <c r="AT8" i="4"/>
  <c r="AL8" i="4"/>
  <c r="AD8" i="4"/>
  <c r="B6"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<sst xmlns="http://schemas.openxmlformats.org/spreadsheetml/2006/main" count="228" uniqueCount="115">
  <si>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</si>
  <si>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</si>
  <si>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</si>
  <si>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</si>
  <si>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</si>
  <si>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</si>
  <si>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</si>
  <si>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</si>
  <si>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</si>
  <si>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</si>
  <si>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</si>
  <si>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</si>
  <si>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</si>
  <si>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</si>
  <si>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</si>
  <si>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</si>
  <si>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</si>
  <si>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</si>
  <si>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</si>
  <si>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</si>
  <si>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</si>
  <si>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</si>
  <si>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</si>
  <si>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</si>
  <si>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</si>
  <si>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</si>
  <si>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</si>
  <si>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</si>
  <si>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</si>
  <si>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</si>
  <si>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</si>
  <si>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</si>
  <si>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</si>
  <si>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</si>
  <si>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</si>
  <si>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</si>
  <si>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</si>
  <si>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</si>
  <si>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</si>
  <si>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</si>
  <si>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</si>
  <si>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</si>
  <si>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</si>
  <si>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</si>
  <si>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</si>
  <si>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</si>
  <si>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</si>
  <si>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</si>
  <si>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</si>
  <si>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</si>
  <si>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</si>
  <si>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</si>
  <si>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</si>
  <si>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</si>
  <si>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</si>
  <si>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</si>
  <si>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</si>
  <si>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</si>
  <si>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</si>
  <si>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</si>
  <si>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</si>
  <si>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</si>
  <si>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</si>
  <si>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</si>
  <si>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</si>
  <si>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</si>
  <si>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</si>
  <si>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</si>
  <si>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</si>
  <si>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</si>
  <si>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</si>
  <si>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</si>
  <si>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</si>
  <si>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</si>
  <si>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</si>
  <si>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</si>
  <si>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</si>
  <si>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</si>
  <si>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</si>
  <si>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</si>
  <si>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</si>
  <si>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</si>
  <si>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</si>
  <si>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</si>
  <si>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</si>
  <si>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</si>
  <si>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</si>
  <si>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</si>
  <si>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</si>
  <si>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</si>
  <si>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</si>
  <si>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</si>
  <si>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</si>
  <si>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</si>
  <si>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</si>
  <si>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</si>
  <si>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</si>
  <si>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</si>
  <si>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</si>
  <si>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</si>
  <si>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</si>
  <si>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</si>
  <si>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</si>
  <si>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</si>
  <si>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</si>
  <si>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</si>
  <si>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</si>
  <si>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</si>
  <si>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</si>
  <si>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</si>
  <si>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</si>
  <si>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</si>
  <si>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水道事業の経営は、平成29年度の料金改定（値下げ）、令和元・2年度の工事の影響で経常収支比率・料金回収率等が大幅に減少しましたが、令和3年度以降は回復傾向にあります。
　今後の経営状況は、物価の高騰や管路耐震化・更新事業の実施に伴い費用の増加が見込まれ経常収支比率・料金回収率等が減少していく見込みであるため、令和6年度に適正な料金水準について検証を予定しています。
　また、管路更新率も低い状態であることから、埋設管の改修を適切に続けていく必要があります。
　なお、令和2年度に経営戦略を策定しており、毎年度目標指数の達成状況を把握し、経営戦略における投資財政計画と実績との乖離及びその原因を分析しながら健全な運営を続けていく必要があります。</t>
    <rPh sb="58" eb="60">
      <t>ゲンショウ</t>
    </rPh>
    <rPh sb="86" eb="88">
      <t>コンゴ</t>
    </rPh>
    <rPh sb="89" eb="93">
      <t>ケイエイジョウキョウ</t>
    </rPh>
    <rPh sb="95" eb="97">
      <t>ブッカ</t>
    </rPh>
    <rPh sb="98" eb="100">
      <t>コウトウ</t>
    </rPh>
    <rPh sb="109" eb="111">
      <t>ジギョウ</t>
    </rPh>
    <rPh sb="112" eb="114">
      <t>ジッシ</t>
    </rPh>
    <rPh sb="115" eb="116">
      <t>トモナ</t>
    </rPh>
    <rPh sb="117" eb="119">
      <t>ヒヨウ</t>
    </rPh>
    <rPh sb="120" eb="122">
      <t>ゾウカ</t>
    </rPh>
    <rPh sb="123" eb="125">
      <t>ミコ</t>
    </rPh>
    <rPh sb="139" eb="140">
      <t>トウ</t>
    </rPh>
    <rPh sb="141" eb="143">
      <t>ゲンショウ</t>
    </rPh>
    <rPh sb="147" eb="149">
      <t>ミコ</t>
    </rPh>
    <phoneticPr fontId="4"/>
  </si>
  <si>
    <t>　経常収支比率は、令和元年度の送水管耐震工事、令和2年度の送水管耐震工事、導水管布設替工事の影響により受水費が増加したため大幅に減少しましたが、工事完了後の令和3年度以降は回復傾向となっています。今後も健全な経営を続けていくために、経常収支比率を100%以上の水準に保つ必要があると思われます。
　料金回収率は、平成29年度に行った料金改定（値下げ）後、100%を下回っており、経費を料金収入で回収できていない状況となっています。このため、令和6年度に適正な料金水準について検証を予定しています。
※令和2年度は工事の影響、令和4年度は全契約者（公共施設除く）の基本料金の減免を行ったため低数値となっています。　　　　　　　　　　　　　
　企業債残高対給水収益比率は,給水収益が減少していく中、請負工事費等は企業債に頼っていることから年々上昇傾向が見込まれます。今後も、管路耐震化・更新計画に基づき計画的に事業を推進していくため、企業債の発行にあたっては事業費に対する企業債発行割合の検討が必要であると考えます。
　また、施設利用率・有収率は類似団体と比べると比較的高い水準で推移しており、施設効率は概ね良好な状態です。</t>
    <rPh sb="46" eb="48">
      <t>エイキョウ</t>
    </rPh>
    <rPh sb="64" eb="66">
      <t>ゲンショウ</t>
    </rPh>
    <rPh sb="98" eb="100">
      <t>コンゴ</t>
    </rPh>
    <rPh sb="220" eb="222">
      <t>レイワ</t>
    </rPh>
    <rPh sb="223" eb="225">
      <t>ネンド</t>
    </rPh>
    <rPh sb="226" eb="228">
      <t>テキセイ</t>
    </rPh>
    <rPh sb="229" eb="231">
      <t>リョウキン</t>
    </rPh>
    <rPh sb="231" eb="233">
      <t>スイジュン</t>
    </rPh>
    <rPh sb="237" eb="239">
      <t>ケンショウ</t>
    </rPh>
    <rPh sb="240" eb="242">
      <t>ヨテイ</t>
    </rPh>
    <rPh sb="250" eb="252">
      <t>レイワ</t>
    </rPh>
    <rPh sb="381" eb="383">
      <t>コンゴ</t>
    </rPh>
    <rPh sb="403" eb="405">
      <t>ジギョウ</t>
    </rPh>
    <rPh sb="406" eb="408">
      <t>スイシン</t>
    </rPh>
    <rPh sb="427" eb="430">
      <t>ジギョウヒ</t>
    </rPh>
    <rPh sb="431" eb="432">
      <t>タイ</t>
    </rPh>
    <rPh sb="434" eb="437">
      <t>キギョウサイ</t>
    </rPh>
    <rPh sb="437" eb="441">
      <t>ハッコウワリアイ</t>
    </rPh>
    <rPh sb="442" eb="444">
      <t>ケントウ</t>
    </rPh>
    <phoneticPr fontId="4"/>
  </si>
  <si>
    <t>　有形固定資産減価償却率は、平成27年度以降上昇傾向にあり老朽化が進んでいる状況でしたが、令和元年度に中央監視システムの更新が完了したため、令和2年度以降は類似団体平均値を下回っております。
　管路経年化率は、類似団体平均値を下回っておりますので、法定耐用年数40年を超えた埋設管に対し、管路耐震化・更新計画に沿って改修を進めていく必要があります。　管路更新率は、1.0％未満を推移しておりましたが、令和2年度には1.91％令和3年度は1.53％となったものの、全ての管路を40年で更新するには2.5％の管路更新率が必要なことから、現状では更新に係る投資はあまり進んでいない状況です。</t>
    <rPh sb="124" eb="126">
      <t>ホウテイ</t>
    </rPh>
    <rPh sb="126" eb="128">
      <t>タイヨウ</t>
    </rPh>
    <rPh sb="266" eb="268">
      <t>ゲンジョウ</t>
    </rPh>
    <rPh sb="273" eb="274">
      <t>カカ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</si>
</sst>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0.75</c:v>
                </c:pt>
                <c:pt idx="1">
                  <c:v>1.91</c:v>
                </c:pt>
                <c:pt idx="2">
                  <c:v>1.53</c:v>
                </c:pt>
                <c:pt idx="3">
                  <c:v>0.95</c:v>
                </c:pt>
                <c:pt idx="4">
                  <c:v>0.66</c:v>
                </c:pt>
              </c:numCache>
            </c:numRef>
          </c:val>
          <c:extLst>
            <c:ext xmlns:c16="http://schemas.microsoft.com/office/drawing/2014/chart" uri="{C3380CC4-5D6E-409C-BE32-E72D297353CC}">
              <c16:uniqueId val="{00000000-FD9F-41E2-9389-5BE8F0AA504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FD9F-41E2-9389-5BE8F0AA504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72.03</c:v>
                </c:pt>
                <c:pt idx="1">
                  <c:v>72.05</c:v>
                </c:pt>
                <c:pt idx="2">
                  <c:v>72.540000000000006</c:v>
                </c:pt>
                <c:pt idx="3">
                  <c:v>70.760000000000005</c:v>
                </c:pt>
                <c:pt idx="4">
                  <c:v>67.7</c:v>
                </c:pt>
              </c:numCache>
            </c:numRef>
          </c:val>
          <c:extLst>
            <c:ext xmlns:c16="http://schemas.microsoft.com/office/drawing/2014/chart" uri="{C3380CC4-5D6E-409C-BE32-E72D297353CC}">
              <c16:uniqueId val="{00000000-368C-498F-9757-87A04843124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368C-498F-9757-87A04843124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89.43</c:v>
                </c:pt>
                <c:pt idx="1">
                  <c:v>89.96</c:v>
                </c:pt>
                <c:pt idx="2">
                  <c:v>88.58</c:v>
                </c:pt>
                <c:pt idx="3">
                  <c:v>92.72</c:v>
                </c:pt>
                <c:pt idx="4">
                  <c:v>93.82</c:v>
                </c:pt>
              </c:numCache>
            </c:numRef>
          </c:val>
          <c:extLst>
            <c:ext xmlns:c16="http://schemas.microsoft.com/office/drawing/2014/chart" uri="{C3380CC4-5D6E-409C-BE32-E72D297353CC}">
              <c16:uniqueId val="{00000000-DA56-4865-905E-4547B878A63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DA56-4865-905E-4547B878A63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94.78</c:v>
                </c:pt>
                <c:pt idx="1">
                  <c:v>82.9</c:v>
                </c:pt>
                <c:pt idx="2">
                  <c:v>93.85</c:v>
                </c:pt>
                <c:pt idx="3">
                  <c:v>100.88</c:v>
                </c:pt>
                <c:pt idx="4">
                  <c:v>100.02</c:v>
                </c:pt>
              </c:numCache>
            </c:numRef>
          </c:val>
          <c:extLst>
            <c:ext xmlns:c16="http://schemas.microsoft.com/office/drawing/2014/chart" uri="{C3380CC4-5D6E-409C-BE32-E72D297353CC}">
              <c16:uniqueId val="{00000000-6845-4763-AF53-87B7894FFB0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6845-4763-AF53-87B7894FFB0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54.17</c:v>
                </c:pt>
                <c:pt idx="1">
                  <c:v>48.71</c:v>
                </c:pt>
                <c:pt idx="2">
                  <c:v>48.67</c:v>
                </c:pt>
                <c:pt idx="3">
                  <c:v>49.03</c:v>
                </c:pt>
                <c:pt idx="4">
                  <c:v>49.48</c:v>
                </c:pt>
              </c:numCache>
            </c:numRef>
          </c:val>
          <c:extLst>
            <c:ext xmlns:c16="http://schemas.microsoft.com/office/drawing/2014/chart" uri="{C3380CC4-5D6E-409C-BE32-E72D297353CC}">
              <c16:uniqueId val="{00000000-6855-443B-B2D1-65D6658CCA1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6855-443B-B2D1-65D6658CCA1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16.07</c:v>
                </c:pt>
                <c:pt idx="1">
                  <c:v>13.91</c:v>
                </c:pt>
                <c:pt idx="2">
                  <c:v>15.75</c:v>
                </c:pt>
                <c:pt idx="3">
                  <c:v>13.04</c:v>
                </c:pt>
                <c:pt idx="4">
                  <c:v>13.55</c:v>
                </c:pt>
              </c:numCache>
            </c:numRef>
          </c:val>
          <c:extLst>
            <c:ext xmlns:c16="http://schemas.microsoft.com/office/drawing/2014/chart" uri="{C3380CC4-5D6E-409C-BE32-E72D297353CC}">
              <c16:uniqueId val="{00000000-FA8D-4AC4-9D8D-B22745C79E2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FA8D-4AC4-9D8D-B22745C79E2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02-4955-8355-2DA0C83EB20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B102-4955-8355-2DA0C83EB20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313.91000000000003</c:v>
                </c:pt>
                <c:pt idx="1">
                  <c:v>412.3</c:v>
                </c:pt>
                <c:pt idx="2">
                  <c:v>389.11</c:v>
                </c:pt>
                <c:pt idx="3">
                  <c:v>325.38</c:v>
                </c:pt>
                <c:pt idx="4">
                  <c:v>467.27</c:v>
                </c:pt>
              </c:numCache>
            </c:numRef>
          </c:val>
          <c:extLst>
            <c:ext xmlns:c16="http://schemas.microsoft.com/office/drawing/2014/chart" uri="{C3380CC4-5D6E-409C-BE32-E72D297353CC}">
              <c16:uniqueId val="{00000000-5838-4349-B8D4-4CF6D2E542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5838-4349-B8D4-4CF6D2E542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443.68</c:v>
                </c:pt>
                <c:pt idx="1">
                  <c:v>545.57000000000005</c:v>
                </c:pt>
                <c:pt idx="2">
                  <c:v>589.04999999999995</c:v>
                </c:pt>
                <c:pt idx="3">
                  <c:v>680.11</c:v>
                </c:pt>
                <c:pt idx="4">
                  <c:v>645</c:v>
                </c:pt>
              </c:numCache>
            </c:numRef>
          </c:val>
          <c:extLst>
            <c:ext xmlns:c16="http://schemas.microsoft.com/office/drawing/2014/chart" uri="{C3380CC4-5D6E-409C-BE32-E72D297353CC}">
              <c16:uniqueId val="{00000000-7AD7-47F7-8100-DDE739F55AA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7AD7-47F7-8100-DDE739F55AA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90.97</c:v>
                </c:pt>
                <c:pt idx="1">
                  <c:v>78.86</c:v>
                </c:pt>
                <c:pt idx="2">
                  <c:v>90.52</c:v>
                </c:pt>
                <c:pt idx="3">
                  <c:v>85.45</c:v>
                </c:pt>
                <c:pt idx="4">
                  <c:v>96.61</c:v>
                </c:pt>
              </c:numCache>
            </c:numRef>
          </c:val>
          <c:extLst>
            <c:ext xmlns:c16="http://schemas.microsoft.com/office/drawing/2014/chart" uri="{C3380CC4-5D6E-409C-BE32-E72D297353CC}">
              <c16:uniqueId val="{00000000-849A-4A19-9DE9-7A76144648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849A-4A19-9DE9-7A76144648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206.08</c:v>
                </c:pt>
                <c:pt idx="1">
                  <c:v>232.75</c:v>
                </c:pt>
                <c:pt idx="2">
                  <c:v>201.97</c:v>
                </c:pt>
                <c:pt idx="3">
                  <c:v>190.89</c:v>
                </c:pt>
                <c:pt idx="4">
                  <c:v>192.24</c:v>
                </c:pt>
              </c:numCache>
            </c:numRef>
          </c:val>
          <c:extLst>
            <c:ext xmlns:c16="http://schemas.microsoft.com/office/drawing/2014/chart" uri="{C3380CC4-5D6E-409C-BE32-E72D297353CC}">
              <c16:uniqueId val="{00000000-9169-4AE7-B2F9-7850F67C234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9169-4AE7-B2F9-7850F67C234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朝日町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11065</v>
      </c>
      <c r="AM8" s="44"/>
      <c r="AN8" s="44"/>
      <c r="AO8" s="44"/>
      <c r="AP8" s="44"/>
      <c r="AQ8" s="44"/>
      <c r="AR8" s="44"/>
      <c r="AS8" s="44"/>
      <c r="AT8" s="45">
        <f>データ!$S$6</f>
        <v>5.99</v>
      </c>
      <c r="AU8" s="46"/>
      <c r="AV8" s="46"/>
      <c r="AW8" s="46"/>
      <c r="AX8" s="46"/>
      <c r="AY8" s="46"/>
      <c r="AZ8" s="46"/>
      <c r="BA8" s="46"/>
      <c r="BB8" s="47">
        <f>データ!$T$6</f>
        <v>1847.25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39.229999999999997</v>
      </c>
      <c r="J10" s="46"/>
      <c r="K10" s="46"/>
      <c r="L10" s="46"/>
      <c r="M10" s="46"/>
      <c r="N10" s="46"/>
      <c r="O10" s="80"/>
      <c r="P10" s="47">
        <f>データ!$P$6</f>
        <v>100</v>
      </c>
      <c r="Q10" s="47"/>
      <c r="R10" s="47"/>
      <c r="S10" s="47"/>
      <c r="T10" s="47"/>
      <c r="U10" s="47"/>
      <c r="V10" s="47"/>
      <c r="W10" s="44">
        <f>データ!$Q$6</f>
        <v>2894</v>
      </c>
      <c r="X10" s="44"/>
      <c r="Y10" s="44"/>
      <c r="Z10" s="44"/>
      <c r="AA10" s="44"/>
      <c r="AB10" s="44"/>
      <c r="AC10" s="44"/>
      <c r="AD10" s="2"/>
      <c r="AE10" s="2"/>
      <c r="AF10" s="2"/>
      <c r="AG10" s="2"/>
      <c r="AH10" s="2"/>
      <c r="AI10" s="2"/>
      <c r="AJ10" s="2"/>
      <c r="AK10" s="2"/>
      <c r="AL10" s="44">
        <f>データ!$U$6</f>
        <v>11037</v>
      </c>
      <c r="AM10" s="44"/>
      <c r="AN10" s="44"/>
      <c r="AO10" s="44"/>
      <c r="AP10" s="44"/>
      <c r="AQ10" s="44"/>
      <c r="AR10" s="44"/>
      <c r="AS10" s="44"/>
      <c r="AT10" s="45">
        <f>データ!$V$6</f>
        <v>4.3</v>
      </c>
      <c r="AU10" s="46"/>
      <c r="AV10" s="46"/>
      <c r="AW10" s="46"/>
      <c r="AX10" s="46"/>
      <c r="AY10" s="46"/>
      <c r="AZ10" s="46"/>
      <c r="BA10" s="46"/>
      <c r="BB10" s="47">
        <f>データ!$W$6</f>
        <v>2566.7399999999998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114</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z7Hljyhw3DXQmBeQH4ZYPKh/DVAwZuwKj6iIVJRmfXsv5qrmT5yZtyGHplDxHFsl3sBgsF8QQFvF9lzvg2IJ/w==" saltValue="3zb11bLbdqg7IjHEdkcus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243434</v>
      </c>
      <c r="D6" s="20">
        <f t="shared" si="3"/>
        <v>46</v>
      </c>
      <c r="E6" s="20">
        <f t="shared" si="3"/>
        <v>1</v>
      </c>
      <c r="F6" s="20">
        <f t="shared" si="3"/>
        <v>0</v>
      </c>
      <c r="G6" s="20">
        <f t="shared" si="3"/>
        <v>1</v>
      </c>
      <c r="H6" s="20" t="str">
        <f t="shared" si="3"/>
        <v>三重県　朝日町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39.229999999999997</v>
      </c>
      <c r="P6" s="21">
        <f t="shared" si="3"/>
        <v>100</v>
      </c>
      <c r="Q6" s="21">
        <f t="shared" si="3"/>
        <v>2894</v>
      </c>
      <c r="R6" s="21">
        <f t="shared" si="3"/>
        <v>11065</v>
      </c>
      <c r="S6" s="21">
        <f t="shared" si="3"/>
        <v>5.99</v>
      </c>
      <c r="T6" s="21">
        <f t="shared" si="3"/>
        <v>1847.25</v>
      </c>
      <c r="U6" s="21">
        <f t="shared" si="3"/>
        <v>11037</v>
      </c>
      <c r="V6" s="21">
        <f t="shared" si="3"/>
        <v>4.3</v>
      </c>
      <c r="W6" s="21">
        <f t="shared" si="3"/>
        <v>2566.7399999999998</v>
      </c>
      <c r="X6" s="22">
        <f>IF(X7="",NA(),X7)</f>
        <v>94.78</v>
      </c>
      <c r="Y6" s="22">
        <f t="shared" ref="Y6:AG6" si="4">IF(Y7="",NA(),Y7)</f>
        <v>82.9</v>
      </c>
      <c r="Z6" s="22">
        <f t="shared" si="4"/>
        <v>93.85</v>
      </c>
      <c r="AA6" s="22">
        <f t="shared" si="4"/>
        <v>100.88</v>
      </c>
      <c r="AB6" s="22">
        <f t="shared" si="4"/>
        <v>100.02</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313.91000000000003</v>
      </c>
      <c r="AU6" s="22">
        <f t="shared" ref="AU6:BC6" si="6">IF(AU7="",NA(),AU7)</f>
        <v>412.3</v>
      </c>
      <c r="AV6" s="22">
        <f t="shared" si="6"/>
        <v>389.11</v>
      </c>
      <c r="AW6" s="22">
        <f t="shared" si="6"/>
        <v>325.38</v>
      </c>
      <c r="AX6" s="22">
        <f t="shared" si="6"/>
        <v>467.27</v>
      </c>
      <c r="AY6" s="22">
        <f t="shared" si="6"/>
        <v>362.93</v>
      </c>
      <c r="AZ6" s="22">
        <f t="shared" si="6"/>
        <v>371.81</v>
      </c>
      <c r="BA6" s="22">
        <f t="shared" si="6"/>
        <v>384.23</v>
      </c>
      <c r="BB6" s="22">
        <f t="shared" si="6"/>
        <v>364.3</v>
      </c>
      <c r="BC6" s="22">
        <f t="shared" si="6"/>
        <v>378.87</v>
      </c>
      <c r="BD6" s="21" t="str">
        <f>IF(BD7="","",IF(BD7="-","【-】","【"&amp;SUBSTITUTE(TEXT(BD7,"#,##0.00"),"-","△")&amp;"】"))</f>
        <v>【243.36】</v>
      </c>
      <c r="BE6" s="22">
        <f>IF(BE7="",NA(),BE7)</f>
        <v>443.68</v>
      </c>
      <c r="BF6" s="22">
        <f t="shared" ref="BF6:BN6" si="7">IF(BF7="",NA(),BF7)</f>
        <v>545.57000000000005</v>
      </c>
      <c r="BG6" s="22">
        <f t="shared" si="7"/>
        <v>589.04999999999995</v>
      </c>
      <c r="BH6" s="22">
        <f t="shared" si="7"/>
        <v>680.11</v>
      </c>
      <c r="BI6" s="22">
        <f t="shared" si="7"/>
        <v>645</v>
      </c>
      <c r="BJ6" s="22">
        <f t="shared" si="7"/>
        <v>439.05</v>
      </c>
      <c r="BK6" s="22">
        <f t="shared" si="7"/>
        <v>465.85</v>
      </c>
      <c r="BL6" s="22">
        <f t="shared" si="7"/>
        <v>439.43</v>
      </c>
      <c r="BM6" s="22">
        <f t="shared" si="7"/>
        <v>438.41</v>
      </c>
      <c r="BN6" s="22">
        <f t="shared" si="7"/>
        <v>430.23</v>
      </c>
      <c r="BO6" s="21" t="str">
        <f>IF(BO7="","",IF(BO7="-","【-】","【"&amp;SUBSTITUTE(TEXT(BO7,"#,##0.00"),"-","△")&amp;"】"))</f>
        <v>【265.93】</v>
      </c>
      <c r="BP6" s="22">
        <f>IF(BP7="",NA(),BP7)</f>
        <v>90.97</v>
      </c>
      <c r="BQ6" s="22">
        <f t="shared" ref="BQ6:BY6" si="8">IF(BQ7="",NA(),BQ7)</f>
        <v>78.86</v>
      </c>
      <c r="BR6" s="22">
        <f t="shared" si="8"/>
        <v>90.52</v>
      </c>
      <c r="BS6" s="22">
        <f t="shared" si="8"/>
        <v>85.45</v>
      </c>
      <c r="BT6" s="22">
        <f t="shared" si="8"/>
        <v>96.61</v>
      </c>
      <c r="BU6" s="22">
        <f t="shared" si="8"/>
        <v>95.26</v>
      </c>
      <c r="BV6" s="22">
        <f t="shared" si="8"/>
        <v>92.39</v>
      </c>
      <c r="BW6" s="22">
        <f t="shared" si="8"/>
        <v>94.41</v>
      </c>
      <c r="BX6" s="22">
        <f t="shared" si="8"/>
        <v>90.96</v>
      </c>
      <c r="BY6" s="22">
        <f t="shared" si="8"/>
        <v>90.66</v>
      </c>
      <c r="BZ6" s="21" t="str">
        <f>IF(BZ7="","",IF(BZ7="-","【-】","【"&amp;SUBSTITUTE(TEXT(BZ7,"#,##0.00"),"-","△")&amp;"】"))</f>
        <v>【97.82】</v>
      </c>
      <c r="CA6" s="22">
        <f>IF(CA7="",NA(),CA7)</f>
        <v>206.08</v>
      </c>
      <c r="CB6" s="22">
        <f t="shared" ref="CB6:CJ6" si="9">IF(CB7="",NA(),CB7)</f>
        <v>232.75</v>
      </c>
      <c r="CC6" s="22">
        <f t="shared" si="9"/>
        <v>201.97</v>
      </c>
      <c r="CD6" s="22">
        <f t="shared" si="9"/>
        <v>190.89</v>
      </c>
      <c r="CE6" s="22">
        <f t="shared" si="9"/>
        <v>192.24</v>
      </c>
      <c r="CF6" s="22">
        <f t="shared" si="9"/>
        <v>192.82</v>
      </c>
      <c r="CG6" s="22">
        <f t="shared" si="9"/>
        <v>192.98</v>
      </c>
      <c r="CH6" s="22">
        <f t="shared" si="9"/>
        <v>192.13</v>
      </c>
      <c r="CI6" s="22">
        <f t="shared" si="9"/>
        <v>197.04</v>
      </c>
      <c r="CJ6" s="22">
        <f t="shared" si="9"/>
        <v>199.33</v>
      </c>
      <c r="CK6" s="21" t="str">
        <f>IF(CK7="","",IF(CK7="-","【-】","【"&amp;SUBSTITUTE(TEXT(CK7,"#,##0.00"),"-","△")&amp;"】"))</f>
        <v>【177.56】</v>
      </c>
      <c r="CL6" s="22">
        <f>IF(CL7="",NA(),CL7)</f>
        <v>72.03</v>
      </c>
      <c r="CM6" s="22">
        <f t="shared" ref="CM6:CU6" si="10">IF(CM7="",NA(),CM7)</f>
        <v>72.05</v>
      </c>
      <c r="CN6" s="22">
        <f t="shared" si="10"/>
        <v>72.540000000000006</v>
      </c>
      <c r="CO6" s="22">
        <f t="shared" si="10"/>
        <v>70.760000000000005</v>
      </c>
      <c r="CP6" s="22">
        <f t="shared" si="10"/>
        <v>67.7</v>
      </c>
      <c r="CQ6" s="22">
        <f t="shared" si="10"/>
        <v>54.05</v>
      </c>
      <c r="CR6" s="22">
        <f t="shared" si="10"/>
        <v>54.43</v>
      </c>
      <c r="CS6" s="22">
        <f t="shared" si="10"/>
        <v>53.87</v>
      </c>
      <c r="CT6" s="22">
        <f t="shared" si="10"/>
        <v>54.49</v>
      </c>
      <c r="CU6" s="22">
        <f t="shared" si="10"/>
        <v>54.8</v>
      </c>
      <c r="CV6" s="21" t="str">
        <f>IF(CV7="","",IF(CV7="-","【-】","【"&amp;SUBSTITUTE(TEXT(CV7,"#,##0.00"),"-","△")&amp;"】"))</f>
        <v>【59.81】</v>
      </c>
      <c r="CW6" s="22">
        <f>IF(CW7="",NA(),CW7)</f>
        <v>89.43</v>
      </c>
      <c r="CX6" s="22">
        <f t="shared" ref="CX6:DF6" si="11">IF(CX7="",NA(),CX7)</f>
        <v>89.96</v>
      </c>
      <c r="CY6" s="22">
        <f t="shared" si="11"/>
        <v>88.58</v>
      </c>
      <c r="CZ6" s="22">
        <f t="shared" si="11"/>
        <v>92.72</v>
      </c>
      <c r="DA6" s="22">
        <f t="shared" si="11"/>
        <v>93.82</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54.17</v>
      </c>
      <c r="DI6" s="22">
        <f t="shared" ref="DI6:DQ6" si="12">IF(DI7="",NA(),DI7)</f>
        <v>48.71</v>
      </c>
      <c r="DJ6" s="22">
        <f t="shared" si="12"/>
        <v>48.67</v>
      </c>
      <c r="DK6" s="22">
        <f t="shared" si="12"/>
        <v>49.03</v>
      </c>
      <c r="DL6" s="22">
        <f t="shared" si="12"/>
        <v>49.48</v>
      </c>
      <c r="DM6" s="22">
        <f t="shared" si="12"/>
        <v>49.12</v>
      </c>
      <c r="DN6" s="22">
        <f t="shared" si="12"/>
        <v>49.39</v>
      </c>
      <c r="DO6" s="22">
        <f t="shared" si="12"/>
        <v>50.75</v>
      </c>
      <c r="DP6" s="22">
        <f t="shared" si="12"/>
        <v>51.72</v>
      </c>
      <c r="DQ6" s="22">
        <f t="shared" si="12"/>
        <v>52.27</v>
      </c>
      <c r="DR6" s="21" t="str">
        <f>IF(DR7="","",IF(DR7="-","【-】","【"&amp;SUBSTITUTE(TEXT(DR7,"#,##0.00"),"-","△")&amp;"】"))</f>
        <v>【52.02】</v>
      </c>
      <c r="DS6" s="22">
        <f>IF(DS7="",NA(),DS7)</f>
        <v>16.07</v>
      </c>
      <c r="DT6" s="22">
        <f t="shared" ref="DT6:EB6" si="13">IF(DT7="",NA(),DT7)</f>
        <v>13.91</v>
      </c>
      <c r="DU6" s="22">
        <f t="shared" si="13"/>
        <v>15.75</v>
      </c>
      <c r="DV6" s="22">
        <f t="shared" si="13"/>
        <v>13.04</v>
      </c>
      <c r="DW6" s="22">
        <f t="shared" si="13"/>
        <v>13.55</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0.75</v>
      </c>
      <c r="EE6" s="22">
        <f t="shared" ref="EE6:EM6" si="14">IF(EE7="",NA(),EE7)</f>
        <v>1.91</v>
      </c>
      <c r="EF6" s="22">
        <f t="shared" si="14"/>
        <v>1.53</v>
      </c>
      <c r="EG6" s="22">
        <f t="shared" si="14"/>
        <v>0.95</v>
      </c>
      <c r="EH6" s="22">
        <f t="shared" si="14"/>
        <v>0.66</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243434</v>
      </c>
      <c r="D7" s="24">
        <v>46</v>
      </c>
      <c r="E7" s="24">
        <v>1</v>
      </c>
      <c r="F7" s="24">
        <v>0</v>
      </c>
      <c r="G7" s="24">
        <v>1</v>
      </c>
      <c r="H7" s="24" t="s">
        <v>93</v>
      </c>
      <c r="I7" s="24" t="s">
        <v>94</v>
      </c>
      <c r="J7" s="24" t="s">
        <v>95</v>
      </c>
      <c r="K7" s="24" t="s">
        <v>96</v>
      </c>
      <c r="L7" s="24" t="s">
        <v>97</v>
      </c>
      <c r="M7" s="24" t="s">
        <v>98</v>
      </c>
      <c r="N7" s="25" t="s">
        <v>99</v>
      </c>
      <c r="O7" s="25">
        <v>39.229999999999997</v>
      </c>
      <c r="P7" s="25">
        <v>100</v>
      </c>
      <c r="Q7" s="25">
        <v>2894</v>
      </c>
      <c r="R7" s="25">
        <v>11065</v>
      </c>
      <c r="S7" s="25">
        <v>5.99</v>
      </c>
      <c r="T7" s="25">
        <v>1847.25</v>
      </c>
      <c r="U7" s="25">
        <v>11037</v>
      </c>
      <c r="V7" s="25">
        <v>4.3</v>
      </c>
      <c r="W7" s="25">
        <v>2566.7399999999998</v>
      </c>
      <c r="X7" s="25">
        <v>94.78</v>
      </c>
      <c r="Y7" s="25">
        <v>82.9</v>
      </c>
      <c r="Z7" s="25">
        <v>93.85</v>
      </c>
      <c r="AA7" s="25">
        <v>100.88</v>
      </c>
      <c r="AB7" s="25">
        <v>100.02</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313.91000000000003</v>
      </c>
      <c r="AU7" s="25">
        <v>412.3</v>
      </c>
      <c r="AV7" s="25">
        <v>389.11</v>
      </c>
      <c r="AW7" s="25">
        <v>325.38</v>
      </c>
      <c r="AX7" s="25">
        <v>467.27</v>
      </c>
      <c r="AY7" s="25">
        <v>362.93</v>
      </c>
      <c r="AZ7" s="25">
        <v>371.81</v>
      </c>
      <c r="BA7" s="25">
        <v>384.23</v>
      </c>
      <c r="BB7" s="25">
        <v>364.3</v>
      </c>
      <c r="BC7" s="25">
        <v>378.87</v>
      </c>
      <c r="BD7" s="25">
        <v>243.36</v>
      </c>
      <c r="BE7" s="25">
        <v>443.68</v>
      </c>
      <c r="BF7" s="25">
        <v>545.57000000000005</v>
      </c>
      <c r="BG7" s="25">
        <v>589.04999999999995</v>
      </c>
      <c r="BH7" s="25">
        <v>680.11</v>
      </c>
      <c r="BI7" s="25">
        <v>645</v>
      </c>
      <c r="BJ7" s="25">
        <v>439.05</v>
      </c>
      <c r="BK7" s="25">
        <v>465.85</v>
      </c>
      <c r="BL7" s="25">
        <v>439.43</v>
      </c>
      <c r="BM7" s="25">
        <v>438.41</v>
      </c>
      <c r="BN7" s="25">
        <v>430.23</v>
      </c>
      <c r="BO7" s="25">
        <v>265.93</v>
      </c>
      <c r="BP7" s="25">
        <v>90.97</v>
      </c>
      <c r="BQ7" s="25">
        <v>78.86</v>
      </c>
      <c r="BR7" s="25">
        <v>90.52</v>
      </c>
      <c r="BS7" s="25">
        <v>85.45</v>
      </c>
      <c r="BT7" s="25">
        <v>96.61</v>
      </c>
      <c r="BU7" s="25">
        <v>95.26</v>
      </c>
      <c r="BV7" s="25">
        <v>92.39</v>
      </c>
      <c r="BW7" s="25">
        <v>94.41</v>
      </c>
      <c r="BX7" s="25">
        <v>90.96</v>
      </c>
      <c r="BY7" s="25">
        <v>90.66</v>
      </c>
      <c r="BZ7" s="25">
        <v>97.82</v>
      </c>
      <c r="CA7" s="25">
        <v>206.08</v>
      </c>
      <c r="CB7" s="25">
        <v>232.75</v>
      </c>
      <c r="CC7" s="25">
        <v>201.97</v>
      </c>
      <c r="CD7" s="25">
        <v>190.89</v>
      </c>
      <c r="CE7" s="25">
        <v>192.24</v>
      </c>
      <c r="CF7" s="25">
        <v>192.82</v>
      </c>
      <c r="CG7" s="25">
        <v>192.98</v>
      </c>
      <c r="CH7" s="25">
        <v>192.13</v>
      </c>
      <c r="CI7" s="25">
        <v>197.04</v>
      </c>
      <c r="CJ7" s="25">
        <v>199.33</v>
      </c>
      <c r="CK7" s="25">
        <v>177.56</v>
      </c>
      <c r="CL7" s="25">
        <v>72.03</v>
      </c>
      <c r="CM7" s="25">
        <v>72.05</v>
      </c>
      <c r="CN7" s="25">
        <v>72.540000000000006</v>
      </c>
      <c r="CO7" s="25">
        <v>70.760000000000005</v>
      </c>
      <c r="CP7" s="25">
        <v>67.7</v>
      </c>
      <c r="CQ7" s="25">
        <v>54.05</v>
      </c>
      <c r="CR7" s="25">
        <v>54.43</v>
      </c>
      <c r="CS7" s="25">
        <v>53.87</v>
      </c>
      <c r="CT7" s="25">
        <v>54.49</v>
      </c>
      <c r="CU7" s="25">
        <v>54.8</v>
      </c>
      <c r="CV7" s="25">
        <v>59.81</v>
      </c>
      <c r="CW7" s="25">
        <v>89.43</v>
      </c>
      <c r="CX7" s="25">
        <v>89.96</v>
      </c>
      <c r="CY7" s="25">
        <v>88.58</v>
      </c>
      <c r="CZ7" s="25">
        <v>92.72</v>
      </c>
      <c r="DA7" s="25">
        <v>93.82</v>
      </c>
      <c r="DB7" s="25">
        <v>80.510000000000005</v>
      </c>
      <c r="DC7" s="25">
        <v>79.44</v>
      </c>
      <c r="DD7" s="25">
        <v>79.489999999999995</v>
      </c>
      <c r="DE7" s="25">
        <v>78.8</v>
      </c>
      <c r="DF7" s="25">
        <v>77.98</v>
      </c>
      <c r="DG7" s="25">
        <v>89.42</v>
      </c>
      <c r="DH7" s="25">
        <v>54.17</v>
      </c>
      <c r="DI7" s="25">
        <v>48.71</v>
      </c>
      <c r="DJ7" s="25">
        <v>48.67</v>
      </c>
      <c r="DK7" s="25">
        <v>49.03</v>
      </c>
      <c r="DL7" s="25">
        <v>49.48</v>
      </c>
      <c r="DM7" s="25">
        <v>49.12</v>
      </c>
      <c r="DN7" s="25">
        <v>49.39</v>
      </c>
      <c r="DO7" s="25">
        <v>50.75</v>
      </c>
      <c r="DP7" s="25">
        <v>51.72</v>
      </c>
      <c r="DQ7" s="25">
        <v>52.27</v>
      </c>
      <c r="DR7" s="25">
        <v>52.02</v>
      </c>
      <c r="DS7" s="25">
        <v>16.07</v>
      </c>
      <c r="DT7" s="25">
        <v>13.91</v>
      </c>
      <c r="DU7" s="25">
        <v>15.75</v>
      </c>
      <c r="DV7" s="25">
        <v>13.04</v>
      </c>
      <c r="DW7" s="25">
        <v>13.55</v>
      </c>
      <c r="DX7" s="25">
        <v>16.760000000000002</v>
      </c>
      <c r="DY7" s="25">
        <v>18.57</v>
      </c>
      <c r="DZ7" s="25">
        <v>21.14</v>
      </c>
      <c r="EA7" s="25">
        <v>22.12</v>
      </c>
      <c r="EB7" s="25">
        <v>25.67</v>
      </c>
      <c r="EC7" s="25">
        <v>25.37</v>
      </c>
      <c r="ED7" s="25">
        <v>0.75</v>
      </c>
      <c r="EE7" s="25">
        <v>1.91</v>
      </c>
      <c r="EF7" s="25">
        <v>1.53</v>
      </c>
      <c r="EG7" s="25">
        <v>0.95</v>
      </c>
      <c r="EH7" s="25">
        <v>0.66</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