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7_菰野町\"/>
    </mc:Choice>
  </mc:AlternateContent>
  <xr:revisionPtr revIDLastSave="0" documentId="13_ncr:1_{50EF7097-28CF-4ADD-AA62-2A5C19650206}" xr6:coauthVersionLast="47" xr6:coauthVersionMax="47" xr10:uidLastSave="{00000000-0000-0000-0000-000000000000}"/>
  <workbookProtection workbookAlgorithmName="SHA-512" workbookHashValue="jmkbdEIICaI/JHPtPZe1CXPV/X7zMY/0egFe0/zvZ8hNy6ToWU3ZXlQyP6nJeJ2bTfJVKsUIG8ISqVoihweWbQ==" workbookSaltValue="zRRqHhd91bTjLPKyTZj5/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G85" i="4"/>
  <c r="E85" i="4"/>
  <c r="BB10" i="4"/>
  <c r="AT10" i="4"/>
  <c r="AT8" i="4"/>
  <c r="W8" i="4"/>
  <c r="P8" i="4"/>
  <c r="B6" i="4"/>
</calcChain>
</file>

<file path=xl/sharedStrings.xml><?xml version="1.0" encoding="utf-8"?>
<sst xmlns="http://schemas.openxmlformats.org/spreadsheetml/2006/main" count="236" uniqueCount="115">
  <si>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</si>
  <si>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</si>
  <si>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</si>
  <si>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</si>
  <si>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</si>
  <si>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</si>
  <si>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</si>
  <si>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</si>
  <si>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</si>
  <si>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</si>
  <si>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</si>
  <si>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</si>
  <si>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</si>
  <si>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</si>
  <si>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</si>
  <si>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</si>
  <si>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</si>
  <si>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</si>
  <si>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</si>
  <si>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</si>
  <si>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</si>
  <si>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</si>
  <si>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</si>
  <si>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</si>
  <si>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</si>
  <si>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</si>
  <si>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</si>
  <si>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</si>
  <si>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</si>
  <si>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</si>
  <si>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</si>
  <si>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</si>
  <si>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</si>
  <si>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</si>
  <si>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</si>
  <si>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</si>
  <si>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</si>
  <si>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</si>
  <si>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</si>
  <si>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</si>
  <si>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</si>
  <si>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</si>
  <si>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</si>
  <si>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</si>
  <si>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</si>
  <si>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</si>
  <si>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</si>
  <si>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</si>
  <si>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</si>
  <si>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</si>
  <si>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</si>
  <si>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</si>
  <si>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</si>
  <si>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</si>
  <si>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</si>
  <si>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</si>
  <si>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</si>
  <si>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</si>
  <si>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</si>
  <si>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</si>
  <si>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</si>
  <si>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</si>
  <si>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</si>
  <si>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</si>
  <si>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</si>
  <si>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</si>
  <si>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</si>
  <si>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</si>
  <si>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</si>
  <si>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</si>
  <si>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</si>
  <si>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</si>
  <si>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</si>
  <si>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</si>
  <si>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</si>
  <si>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</si>
  <si>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</si>
  <si>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</si>
  <si>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</si>
  <si>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</si>
  <si>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</si>
  <si>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</si>
  <si>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</si>
  <si>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</si>
  <si>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</si>
  <si>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</si>
  <si>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</si>
  <si>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</si>
  <si>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</si>
  <si>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</si>
  <si>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</si>
  <si>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</si>
  <si>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</si>
  <si>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</si>
  <si>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</si>
  <si>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</si>
  <si>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</si>
  <si>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</si>
  <si>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</si>
  <si>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</si>
  <si>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</si>
  <si>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</si>
  <si>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</si>
  <si>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</si>
  <si>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</si>
  <si>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</si>
  <si>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</si>
  <si>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</si>
  <si>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</si>
  <si>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</si>
  <si>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</si>
  <si>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</si>
  <si>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公共下水道事業は概成し、下水道使用料により汚水処理費の全額が賄われている。
老朽化対策については、管渠の法定耐用年数が50年、生活排水処理アクションプログラムでは72年が見込まれており、平成11年度の供用から起算すると、老朽化度合は大きくはなく、これを喫緊の課題として位置付けてはいないが、車両の荷重によるマンホール鉄蓋の損耗や、硫化水素によるマンホール内のコンクリート及び鉄蓋の腐食も発生しているため、計画的に点検を行うことにより、事故を未然に防ぎ、施設の延命を図る必要がある。
</t>
  </si>
  <si>
    <t xml:space="preserve">平成6年度に事業認可を受け事業に着手し、平成11年度末には一部供用を開始した。市街化区域における面整備は概成し、現在維持管理を中心に事業を行う。平成28年度に地方公営企業法の財務規定等を適用し、公営企業会計により経営成績及び財政状態を示し経営の透明化を図る。
公共下水道事業は人口密度からも分かるように特定環境保全公共下水道事業などと異なり、市街化区域における効率的な整備により汚水処理原価(資本費)が抑えられているほか、商業施設や工場、病院等の大口需要施設が立地しており使用料収入も大きく、経費回収率などの指標で健全度が高いものとなっている。
事業が概成し、民間の住宅開発も落ち着いてきているため、今後も同水準で推移すると見込まれる。
当町の下水道による汚水処理では、公共下水道事業(狭義)、特定環境保全公共下水道事業及び農業集落排水事業において同一の料金で受けることができるよう一体的な事業として展開し管理運営している。３事業合わせた収支により、使用料改定を行っている。
公共下水道事業だけを切り離して試案すると、現況の指標は健全度は高く示されているが、当町では特定環境保全公共下水道事業及び農業集落排水事業と一体的に指標を捉える必要がある。
</t>
    <rPh sb="288" eb="289">
      <t>オ</t>
    </rPh>
    <rPh sb="290" eb="291">
      <t>ツ</t>
    </rPh>
    <rPh sb="303" eb="306">
      <t>ドウスイジュン</t>
    </rPh>
    <rPh sb="307" eb="309">
      <t>スイイ</t>
    </rPh>
    <phoneticPr fontId="4"/>
  </si>
  <si>
    <t>当町は、公共下水道は流域関連公共下水道のため、処理場を有せず、有形固定資産はほぼ管渠が占める。管渠の法定耐用年数は50年で、当町の平成11年度の供用から起算すると、管渠老朽化率における耐用年数を経過した管渠、及び管渠改善率における更新等の改善を必要としている管渠は有さない。またアクションプログラムでは耐用年数を72年と見込んでいることもあり、老朽化度合は大きくないものとして、これを喫緊の課題として位置付けていない。有形固定資産減価償却率は平成28年度に企業会計に移行し６年が経過し、類似団体の平均と若干高くなっており、今後も増加していくものと考えられる。
下水道法の改正により、事業計画に維持管理計画を規定し硫化水素の発生しやすいマンホールの点検などが義務付けられた。車両荷重によるマンホール鉄蓋の損耗なども発生しているため、計画的に点検を行い、施設の延命を図る。</t>
    <rPh sb="251" eb="253">
      <t>ジャッカン</t>
    </rPh>
    <rPh sb="253" eb="254">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</si>
</sst>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FA-4EFB-A9C0-00A39F55D43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A2FA-4EFB-A9C0-00A39F55D43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B7-45C5-BDF3-09D3C5338F7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51.42</c:v>
                </c:pt>
                <c:pt idx="3">
                  <c:v>48.95</c:v>
                </c:pt>
                <c:pt idx="4">
                  <c:v>49.28</c:v>
                </c:pt>
              </c:numCache>
            </c:numRef>
          </c:val>
          <c:smooth val="0"/>
          <c:extLst>
            <c:ext xmlns:c16="http://schemas.microsoft.com/office/drawing/2014/chart" uri="{C3380CC4-5D6E-409C-BE32-E72D297353CC}">
              <c16:uniqueId val="{00000001-75B7-45C5-BDF3-09D3C5338F7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99.45</c:v>
                </c:pt>
                <c:pt idx="1">
                  <c:v>99.74</c:v>
                </c:pt>
                <c:pt idx="2">
                  <c:v>99.87</c:v>
                </c:pt>
                <c:pt idx="3">
                  <c:v>99.87</c:v>
                </c:pt>
                <c:pt idx="4">
                  <c:v>98.93</c:v>
                </c:pt>
              </c:numCache>
            </c:numRef>
          </c:val>
          <c:extLst>
            <c:ext xmlns:c16="http://schemas.microsoft.com/office/drawing/2014/chart" uri="{C3380CC4-5D6E-409C-BE32-E72D297353CC}">
              <c16:uniqueId val="{00000000-A857-4261-8948-210BEA47222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81.34</c:v>
                </c:pt>
                <c:pt idx="3">
                  <c:v>81.14</c:v>
                </c:pt>
                <c:pt idx="4">
                  <c:v>79.7</c:v>
                </c:pt>
              </c:numCache>
            </c:numRef>
          </c:val>
          <c:smooth val="0"/>
          <c:extLst>
            <c:ext xmlns:c16="http://schemas.microsoft.com/office/drawing/2014/chart" uri="{C3380CC4-5D6E-409C-BE32-E72D297353CC}">
              <c16:uniqueId val="{00000001-A857-4261-8948-210BEA47222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104.45</c:v>
                </c:pt>
                <c:pt idx="1">
                  <c:v>103.76</c:v>
                </c:pt>
                <c:pt idx="2">
                  <c:v>109.89</c:v>
                </c:pt>
                <c:pt idx="3">
                  <c:v>109.78</c:v>
                </c:pt>
                <c:pt idx="4">
                  <c:v>103.1</c:v>
                </c:pt>
              </c:numCache>
            </c:numRef>
          </c:val>
          <c:extLst>
            <c:ext xmlns:c16="http://schemas.microsoft.com/office/drawing/2014/chart" uri="{C3380CC4-5D6E-409C-BE32-E72D297353CC}">
              <c16:uniqueId val="{00000000-E4E4-4AF5-9F47-10E4042161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106.57</c:v>
                </c:pt>
                <c:pt idx="1">
                  <c:v>107.21</c:v>
                </c:pt>
                <c:pt idx="2">
                  <c:v>107.08</c:v>
                </c:pt>
                <c:pt idx="3">
                  <c:v>106.08</c:v>
                </c:pt>
                <c:pt idx="4">
                  <c:v>106.87</c:v>
                </c:pt>
              </c:numCache>
            </c:numRef>
          </c:val>
          <c:smooth val="0"/>
          <c:extLst>
            <c:ext xmlns:c16="http://schemas.microsoft.com/office/drawing/2014/chart" uri="{C3380CC4-5D6E-409C-BE32-E72D297353CC}">
              <c16:uniqueId val="{00000001-E4E4-4AF5-9F47-10E4042161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10.15</c:v>
                </c:pt>
                <c:pt idx="1">
                  <c:v>12.67</c:v>
                </c:pt>
                <c:pt idx="2">
                  <c:v>15.17</c:v>
                </c:pt>
                <c:pt idx="3">
                  <c:v>17.64</c:v>
                </c:pt>
                <c:pt idx="4">
                  <c:v>20.079999999999998</c:v>
                </c:pt>
              </c:numCache>
            </c:numRef>
          </c:val>
          <c:extLst>
            <c:ext xmlns:c16="http://schemas.microsoft.com/office/drawing/2014/chart" uri="{C3380CC4-5D6E-409C-BE32-E72D297353CC}">
              <c16:uniqueId val="{00000000-2582-466E-B342-193D4DD4E61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15.85</c:v>
                </c:pt>
                <c:pt idx="1">
                  <c:v>12.7</c:v>
                </c:pt>
                <c:pt idx="2">
                  <c:v>14.65</c:v>
                </c:pt>
                <c:pt idx="3">
                  <c:v>16.11</c:v>
                </c:pt>
                <c:pt idx="4">
                  <c:v>17.05</c:v>
                </c:pt>
              </c:numCache>
            </c:numRef>
          </c:val>
          <c:smooth val="0"/>
          <c:extLst>
            <c:ext xmlns:c16="http://schemas.microsoft.com/office/drawing/2014/chart" uri="{C3380CC4-5D6E-409C-BE32-E72D297353CC}">
              <c16:uniqueId val="{00000001-2582-466E-B342-193D4DD4E61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8E-43AA-82C2-7884045350D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D48E-43AA-82C2-7884045350D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A9-49FB-9D67-E5E09CAE83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53.44</c:v>
                </c:pt>
                <c:pt idx="1">
                  <c:v>43.71</c:v>
                </c:pt>
                <c:pt idx="2">
                  <c:v>45.94</c:v>
                </c:pt>
                <c:pt idx="3">
                  <c:v>29.34</c:v>
                </c:pt>
                <c:pt idx="4">
                  <c:v>21.73</c:v>
                </c:pt>
              </c:numCache>
            </c:numRef>
          </c:val>
          <c:smooth val="0"/>
          <c:extLst>
            <c:ext xmlns:c16="http://schemas.microsoft.com/office/drawing/2014/chart" uri="{C3380CC4-5D6E-409C-BE32-E72D297353CC}">
              <c16:uniqueId val="{00000001-6CA9-49FB-9D67-E5E09CAE83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62.62</c:v>
                </c:pt>
                <c:pt idx="1">
                  <c:v>57.05</c:v>
                </c:pt>
                <c:pt idx="2">
                  <c:v>57.82</c:v>
                </c:pt>
                <c:pt idx="3">
                  <c:v>65.650000000000006</c:v>
                </c:pt>
                <c:pt idx="4">
                  <c:v>66.34</c:v>
                </c:pt>
              </c:numCache>
            </c:numRef>
          </c:val>
          <c:extLst>
            <c:ext xmlns:c16="http://schemas.microsoft.com/office/drawing/2014/chart" uri="{C3380CC4-5D6E-409C-BE32-E72D297353CC}">
              <c16:uniqueId val="{00000000-2117-42C1-ABC5-7C8DD87C7FC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47.03</c:v>
                </c:pt>
                <c:pt idx="1">
                  <c:v>40.67</c:v>
                </c:pt>
                <c:pt idx="2">
                  <c:v>47.7</c:v>
                </c:pt>
                <c:pt idx="3">
                  <c:v>50.59</c:v>
                </c:pt>
                <c:pt idx="4">
                  <c:v>62.37</c:v>
                </c:pt>
              </c:numCache>
            </c:numRef>
          </c:val>
          <c:smooth val="0"/>
          <c:extLst>
            <c:ext xmlns:c16="http://schemas.microsoft.com/office/drawing/2014/chart" uri="{C3380CC4-5D6E-409C-BE32-E72D297353CC}">
              <c16:uniqueId val="{00000001-2117-42C1-ABC5-7C8DD87C7FC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508</c:v>
                </c:pt>
                <c:pt idx="1">
                  <c:v>339.64</c:v>
                </c:pt>
                <c:pt idx="2">
                  <c:v>571.19000000000005</c:v>
                </c:pt>
                <c:pt idx="3">
                  <c:v>544.04999999999995</c:v>
                </c:pt>
                <c:pt idx="4">
                  <c:v>466.64</c:v>
                </c:pt>
              </c:numCache>
            </c:numRef>
          </c:val>
          <c:extLst>
            <c:ext xmlns:c16="http://schemas.microsoft.com/office/drawing/2014/chart" uri="{C3380CC4-5D6E-409C-BE32-E72D297353CC}">
              <c16:uniqueId val="{00000000-CADC-4806-82AE-48EB898819F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1102.01</c:v>
                </c:pt>
                <c:pt idx="3">
                  <c:v>987.36</c:v>
                </c:pt>
                <c:pt idx="4">
                  <c:v>1042.77</c:v>
                </c:pt>
              </c:numCache>
            </c:numRef>
          </c:val>
          <c:smooth val="0"/>
          <c:extLst>
            <c:ext xmlns:c16="http://schemas.microsoft.com/office/drawing/2014/chart" uri="{C3380CC4-5D6E-409C-BE32-E72D297353CC}">
              <c16:uniqueId val="{00000001-CADC-4806-82AE-48EB898819F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120.07</c:v>
                </c:pt>
                <c:pt idx="1">
                  <c:v>117.58</c:v>
                </c:pt>
                <c:pt idx="2">
                  <c:v>124.21</c:v>
                </c:pt>
                <c:pt idx="3">
                  <c:v>136.21</c:v>
                </c:pt>
                <c:pt idx="4">
                  <c:v>137.77000000000001</c:v>
                </c:pt>
              </c:numCache>
            </c:numRef>
          </c:val>
          <c:extLst>
            <c:ext xmlns:c16="http://schemas.microsoft.com/office/drawing/2014/chart" uri="{C3380CC4-5D6E-409C-BE32-E72D297353CC}">
              <c16:uniqueId val="{00000000-0D8D-4EB9-92C4-C5B53BF5151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82.55</c:v>
                </c:pt>
                <c:pt idx="3">
                  <c:v>83.55</c:v>
                </c:pt>
                <c:pt idx="4">
                  <c:v>84.48</c:v>
                </c:pt>
              </c:numCache>
            </c:numRef>
          </c:val>
          <c:smooth val="0"/>
          <c:extLst>
            <c:ext xmlns:c16="http://schemas.microsoft.com/office/drawing/2014/chart" uri="{C3380CC4-5D6E-409C-BE32-E72D297353CC}">
              <c16:uniqueId val="{00000001-0D8D-4EB9-92C4-C5B53BF5151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126.33</c:v>
                </c:pt>
                <c:pt idx="1">
                  <c:v>128.03</c:v>
                </c:pt>
                <c:pt idx="2">
                  <c:v>121.47</c:v>
                </c:pt>
                <c:pt idx="3">
                  <c:v>110.79</c:v>
                </c:pt>
                <c:pt idx="4">
                  <c:v>110.25</c:v>
                </c:pt>
              </c:numCache>
            </c:numRef>
          </c:val>
          <c:extLst>
            <c:ext xmlns:c16="http://schemas.microsoft.com/office/drawing/2014/chart" uri="{C3380CC4-5D6E-409C-BE32-E72D297353CC}">
              <c16:uniqueId val="{00000000-847C-438D-BE65-6FDB3D8ADC5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188.38</c:v>
                </c:pt>
                <c:pt idx="3">
                  <c:v>185.98</c:v>
                </c:pt>
                <c:pt idx="4">
                  <c:v>187.11</c:v>
                </c:pt>
              </c:numCache>
            </c:numRef>
          </c:val>
          <c:smooth val="0"/>
          <c:extLst>
            <c:ext xmlns:c16="http://schemas.microsoft.com/office/drawing/2014/chart" uri="{C3380CC4-5D6E-409C-BE32-E72D297353CC}">
              <c16:uniqueId val="{00000001-847C-438D-BE65-6FDB3D8ADC5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三重県　菰野町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71" t="str">
        <f>データ!$M$6</f>
        <v>非設置</v>
      </c>
      <c r="AE8" s="71"/>
      <c r="AF8" s="71"/>
      <c r="AG8" s="71"/>
      <c r="AH8" s="71"/>
      <c r="AI8" s="71"/>
      <c r="AJ8" s="71"/>
      <c r="AK8" s="3"/>
      <c r="AL8" s="50">
        <f>データ!S6</f>
        <v>41056</v>
      </c>
      <c r="AM8" s="50"/>
      <c r="AN8" s="50"/>
      <c r="AO8" s="50"/>
      <c r="AP8" s="50"/>
      <c r="AQ8" s="50"/>
      <c r="AR8" s="50"/>
      <c r="AS8" s="50"/>
      <c r="AT8" s="51">
        <f>データ!T6</f>
        <v>107.01</v>
      </c>
      <c r="AU8" s="51"/>
      <c r="AV8" s="51"/>
      <c r="AW8" s="51"/>
      <c r="AX8" s="51"/>
      <c r="AY8" s="51"/>
      <c r="AZ8" s="51"/>
      <c r="BA8" s="51"/>
      <c r="BB8" s="51">
        <f>データ!U6</f>
        <v>383.67</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62.59</v>
      </c>
      <c r="J10" s="51"/>
      <c r="K10" s="51"/>
      <c r="L10" s="51"/>
      <c r="M10" s="51"/>
      <c r="N10" s="51"/>
      <c r="O10" s="51"/>
      <c r="P10" s="51">
        <f>データ!P6</f>
        <v>39.020000000000003</v>
      </c>
      <c r="Q10" s="51"/>
      <c r="R10" s="51"/>
      <c r="S10" s="51"/>
      <c r="T10" s="51"/>
      <c r="U10" s="51"/>
      <c r="V10" s="51"/>
      <c r="W10" s="51">
        <f>データ!Q6</f>
        <v>104.87</v>
      </c>
      <c r="X10" s="51"/>
      <c r="Y10" s="51"/>
      <c r="Z10" s="51"/>
      <c r="AA10" s="51"/>
      <c r="AB10" s="51"/>
      <c r="AC10" s="51"/>
      <c r="AD10" s="50">
        <f>データ!R6</f>
        <v>3146</v>
      </c>
      <c r="AE10" s="50"/>
      <c r="AF10" s="50"/>
      <c r="AG10" s="50"/>
      <c r="AH10" s="50"/>
      <c r="AI10" s="50"/>
      <c r="AJ10" s="50"/>
      <c r="AK10" s="2"/>
      <c r="AL10" s="50">
        <f>データ!V6</f>
        <v>15971</v>
      </c>
      <c r="AM10" s="50"/>
      <c r="AN10" s="50"/>
      <c r="AO10" s="50"/>
      <c r="AP10" s="50"/>
      <c r="AQ10" s="50"/>
      <c r="AR10" s="50"/>
      <c r="AS10" s="50"/>
      <c r="AT10" s="51">
        <f>データ!W6</f>
        <v>3.23</v>
      </c>
      <c r="AU10" s="51"/>
      <c r="AV10" s="51"/>
      <c r="AW10" s="51"/>
      <c r="AX10" s="51"/>
      <c r="AY10" s="51"/>
      <c r="AZ10" s="51"/>
      <c r="BA10" s="51"/>
      <c r="BB10" s="51">
        <f>データ!X6</f>
        <v>4944.58</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113</v>
      </c>
      <c r="BM16" s="44"/>
      <c r="BN16" s="44"/>
      <c r="BO16" s="44"/>
      <c r="BP16" s="44"/>
      <c r="BQ16" s="44"/>
      <c r="BR16" s="44"/>
      <c r="BS16" s="44"/>
      <c r="BT16" s="44"/>
      <c r="BU16" s="44"/>
      <c r="BV16" s="44"/>
      <c r="BW16" s="44"/>
      <c r="BX16" s="44"/>
      <c r="BY16" s="44"/>
      <c r="BZ16" s="4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112</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lpWQb4Pvrab29yt4Jq9ett+ymYjKwbtYzEZsTWKZkT8wDZeq80j8PeZu4BPsMjBKaukAxX9yOLrw5IRKMXIh6Q==" saltValue="GQB0JHQRyEQv9VRB+o42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243418</v>
      </c>
      <c r="D6" s="19">
        <f t="shared" si="3"/>
        <v>46</v>
      </c>
      <c r="E6" s="19">
        <f t="shared" si="3"/>
        <v>17</v>
      </c>
      <c r="F6" s="19">
        <f t="shared" si="3"/>
        <v>1</v>
      </c>
      <c r="G6" s="19">
        <f t="shared" si="3"/>
        <v>0</v>
      </c>
      <c r="H6" s="19" t="str">
        <f t="shared" si="3"/>
        <v>三重県　菰野町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62.59</v>
      </c>
      <c r="P6" s="20">
        <f t="shared" si="3"/>
        <v>39.020000000000003</v>
      </c>
      <c r="Q6" s="20">
        <f t="shared" si="3"/>
        <v>104.87</v>
      </c>
      <c r="R6" s="20">
        <f t="shared" si="3"/>
        <v>3146</v>
      </c>
      <c r="S6" s="20">
        <f t="shared" si="3"/>
        <v>41056</v>
      </c>
      <c r="T6" s="20">
        <f t="shared" si="3"/>
        <v>107.01</v>
      </c>
      <c r="U6" s="20">
        <f t="shared" si="3"/>
        <v>383.67</v>
      </c>
      <c r="V6" s="20">
        <f t="shared" si="3"/>
        <v>15971</v>
      </c>
      <c r="W6" s="20">
        <f t="shared" si="3"/>
        <v>3.23</v>
      </c>
      <c r="X6" s="20">
        <f t="shared" si="3"/>
        <v>4944.58</v>
      </c>
      <c r="Y6" s="21">
        <f>IF(Y7="",NA(),Y7)</f>
        <v>104.45</v>
      </c>
      <c r="Z6" s="21">
        <f t="shared" ref="Z6:AH6" si="4">IF(Z7="",NA(),Z7)</f>
        <v>103.76</v>
      </c>
      <c r="AA6" s="21">
        <f t="shared" si="4"/>
        <v>109.89</v>
      </c>
      <c r="AB6" s="21">
        <f t="shared" si="4"/>
        <v>109.78</v>
      </c>
      <c r="AC6" s="21">
        <f t="shared" si="4"/>
        <v>103.1</v>
      </c>
      <c r="AD6" s="21">
        <f t="shared" si="4"/>
        <v>106.57</v>
      </c>
      <c r="AE6" s="21">
        <f t="shared" si="4"/>
        <v>107.21</v>
      </c>
      <c r="AF6" s="21">
        <f t="shared" si="4"/>
        <v>107.08</v>
      </c>
      <c r="AG6" s="21">
        <f t="shared" si="4"/>
        <v>106.08</v>
      </c>
      <c r="AH6" s="21">
        <f t="shared" si="4"/>
        <v>106.87</v>
      </c>
      <c r="AI6" s="20" t="str">
        <f>IF(AI7="","",IF(AI7="-","【-】","【"&amp;SUBSTITUTE(TEXT(AI7,"#,##0.00"),"-","△")&amp;"】"))</f>
        <v>【105.91】</v>
      </c>
      <c r="AJ6" s="20">
        <f>IF(AJ7="",NA(),AJ7)</f>
        <v>0</v>
      </c>
      <c r="AK6" s="20">
        <f t="shared" ref="AK6:AS6" si="5">IF(AK7="",NA(),AK7)</f>
        <v>0</v>
      </c>
      <c r="AL6" s="20">
        <f t="shared" si="5"/>
        <v>0</v>
      </c>
      <c r="AM6" s="20">
        <f t="shared" si="5"/>
        <v>0</v>
      </c>
      <c r="AN6" s="20">
        <f t="shared" si="5"/>
        <v>0</v>
      </c>
      <c r="AO6" s="21">
        <f t="shared" si="5"/>
        <v>53.44</v>
      </c>
      <c r="AP6" s="21">
        <f t="shared" si="5"/>
        <v>43.71</v>
      </c>
      <c r="AQ6" s="21">
        <f t="shared" si="5"/>
        <v>45.94</v>
      </c>
      <c r="AR6" s="21">
        <f t="shared" si="5"/>
        <v>29.34</v>
      </c>
      <c r="AS6" s="21">
        <f t="shared" si="5"/>
        <v>21.73</v>
      </c>
      <c r="AT6" s="20" t="str">
        <f>IF(AT7="","",IF(AT7="-","【-】","【"&amp;SUBSTITUTE(TEXT(AT7,"#,##0.00"),"-","△")&amp;"】"))</f>
        <v>【3.03】</v>
      </c>
      <c r="AU6" s="21">
        <f>IF(AU7="",NA(),AU7)</f>
        <v>62.62</v>
      </c>
      <c r="AV6" s="21">
        <f t="shared" ref="AV6:BD6" si="6">IF(AV7="",NA(),AV7)</f>
        <v>57.05</v>
      </c>
      <c r="AW6" s="21">
        <f t="shared" si="6"/>
        <v>57.82</v>
      </c>
      <c r="AX6" s="21">
        <f t="shared" si="6"/>
        <v>65.650000000000006</v>
      </c>
      <c r="AY6" s="21">
        <f t="shared" si="6"/>
        <v>66.34</v>
      </c>
      <c r="AZ6" s="21">
        <f t="shared" si="6"/>
        <v>47.03</v>
      </c>
      <c r="BA6" s="21">
        <f t="shared" si="6"/>
        <v>40.67</v>
      </c>
      <c r="BB6" s="21">
        <f t="shared" si="6"/>
        <v>47.7</v>
      </c>
      <c r="BC6" s="21">
        <f t="shared" si="6"/>
        <v>50.59</v>
      </c>
      <c r="BD6" s="21">
        <f t="shared" si="6"/>
        <v>62.37</v>
      </c>
      <c r="BE6" s="20" t="str">
        <f>IF(BE7="","",IF(BE7="-","【-】","【"&amp;SUBSTITUTE(TEXT(BE7,"#,##0.00"),"-","△")&amp;"】"))</f>
        <v>【78.43】</v>
      </c>
      <c r="BF6" s="21">
        <f>IF(BF7="",NA(),BF7)</f>
        <v>508</v>
      </c>
      <c r="BG6" s="21">
        <f t="shared" ref="BG6:BO6" si="7">IF(BG7="",NA(),BG7)</f>
        <v>339.64</v>
      </c>
      <c r="BH6" s="21">
        <f t="shared" si="7"/>
        <v>571.19000000000005</v>
      </c>
      <c r="BI6" s="21">
        <f t="shared" si="7"/>
        <v>544.04999999999995</v>
      </c>
      <c r="BJ6" s="21">
        <f t="shared" si="7"/>
        <v>466.64</v>
      </c>
      <c r="BK6" s="21">
        <f t="shared" si="7"/>
        <v>1001.3</v>
      </c>
      <c r="BL6" s="21">
        <f t="shared" si="7"/>
        <v>1050.51</v>
      </c>
      <c r="BM6" s="21">
        <f t="shared" si="7"/>
        <v>1102.01</v>
      </c>
      <c r="BN6" s="21">
        <f t="shared" si="7"/>
        <v>987.36</v>
      </c>
      <c r="BO6" s="21">
        <f t="shared" si="7"/>
        <v>1042.77</v>
      </c>
      <c r="BP6" s="20" t="str">
        <f>IF(BP7="","",IF(BP7="-","【-】","【"&amp;SUBSTITUTE(TEXT(BP7,"#,##0.00"),"-","△")&amp;"】"))</f>
        <v>【630.82】</v>
      </c>
      <c r="BQ6" s="21">
        <f>IF(BQ7="",NA(),BQ7)</f>
        <v>120.07</v>
      </c>
      <c r="BR6" s="21">
        <f t="shared" ref="BR6:BZ6" si="8">IF(BR7="",NA(),BR7)</f>
        <v>117.58</v>
      </c>
      <c r="BS6" s="21">
        <f t="shared" si="8"/>
        <v>124.21</v>
      </c>
      <c r="BT6" s="21">
        <f t="shared" si="8"/>
        <v>136.21</v>
      </c>
      <c r="BU6" s="21">
        <f t="shared" si="8"/>
        <v>137.77000000000001</v>
      </c>
      <c r="BV6" s="21">
        <f t="shared" si="8"/>
        <v>81.88</v>
      </c>
      <c r="BW6" s="21">
        <f t="shared" si="8"/>
        <v>82.65</v>
      </c>
      <c r="BX6" s="21">
        <f t="shared" si="8"/>
        <v>82.55</v>
      </c>
      <c r="BY6" s="21">
        <f t="shared" si="8"/>
        <v>83.55</v>
      </c>
      <c r="BZ6" s="21">
        <f t="shared" si="8"/>
        <v>84.48</v>
      </c>
      <c r="CA6" s="20" t="str">
        <f>IF(CA7="","",IF(CA7="-","【-】","【"&amp;SUBSTITUTE(TEXT(CA7,"#,##0.00"),"-","△")&amp;"】"))</f>
        <v>【97.81】</v>
      </c>
      <c r="CB6" s="21">
        <f>IF(CB7="",NA(),CB7)</f>
        <v>126.33</v>
      </c>
      <c r="CC6" s="21">
        <f t="shared" ref="CC6:CK6" si="9">IF(CC7="",NA(),CC7)</f>
        <v>128.03</v>
      </c>
      <c r="CD6" s="21">
        <f t="shared" si="9"/>
        <v>121.47</v>
      </c>
      <c r="CE6" s="21">
        <f t="shared" si="9"/>
        <v>110.79</v>
      </c>
      <c r="CF6" s="21">
        <f t="shared" si="9"/>
        <v>110.25</v>
      </c>
      <c r="CG6" s="21">
        <f t="shared" si="9"/>
        <v>187.55</v>
      </c>
      <c r="CH6" s="21">
        <f t="shared" si="9"/>
        <v>186.3</v>
      </c>
      <c r="CI6" s="21">
        <f t="shared" si="9"/>
        <v>188.38</v>
      </c>
      <c r="CJ6" s="21">
        <f t="shared" si="9"/>
        <v>185.98</v>
      </c>
      <c r="CK6" s="21">
        <f t="shared" si="9"/>
        <v>187.11</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50.94</v>
      </c>
      <c r="CS6" s="21">
        <f t="shared" si="10"/>
        <v>50.53</v>
      </c>
      <c r="CT6" s="21">
        <f t="shared" si="10"/>
        <v>51.42</v>
      </c>
      <c r="CU6" s="21">
        <f t="shared" si="10"/>
        <v>48.95</v>
      </c>
      <c r="CV6" s="21">
        <f t="shared" si="10"/>
        <v>49.28</v>
      </c>
      <c r="CW6" s="20" t="str">
        <f>IF(CW7="","",IF(CW7="-","【-】","【"&amp;SUBSTITUTE(TEXT(CW7,"#,##0.00"),"-","△")&amp;"】"))</f>
        <v>【58.94】</v>
      </c>
      <c r="CX6" s="21">
        <f>IF(CX7="",NA(),CX7)</f>
        <v>99.45</v>
      </c>
      <c r="CY6" s="21">
        <f t="shared" ref="CY6:DG6" si="11">IF(CY7="",NA(),CY7)</f>
        <v>99.74</v>
      </c>
      <c r="CZ6" s="21">
        <f t="shared" si="11"/>
        <v>99.87</v>
      </c>
      <c r="DA6" s="21">
        <f t="shared" si="11"/>
        <v>99.87</v>
      </c>
      <c r="DB6" s="21">
        <f t="shared" si="11"/>
        <v>98.93</v>
      </c>
      <c r="DC6" s="21">
        <f t="shared" si="11"/>
        <v>82.55</v>
      </c>
      <c r="DD6" s="21">
        <f t="shared" si="11"/>
        <v>82.08</v>
      </c>
      <c r="DE6" s="21">
        <f t="shared" si="11"/>
        <v>81.34</v>
      </c>
      <c r="DF6" s="21">
        <f t="shared" si="11"/>
        <v>81.14</v>
      </c>
      <c r="DG6" s="21">
        <f t="shared" si="11"/>
        <v>79.7</v>
      </c>
      <c r="DH6" s="20" t="str">
        <f>IF(DH7="","",IF(DH7="-","【-】","【"&amp;SUBSTITUTE(TEXT(DH7,"#,##0.00"),"-","△")&amp;"】"))</f>
        <v>【95.91】</v>
      </c>
      <c r="DI6" s="21">
        <f>IF(DI7="",NA(),DI7)</f>
        <v>10.15</v>
      </c>
      <c r="DJ6" s="21">
        <f t="shared" ref="DJ6:DR6" si="12">IF(DJ7="",NA(),DJ7)</f>
        <v>12.67</v>
      </c>
      <c r="DK6" s="21">
        <f t="shared" si="12"/>
        <v>15.17</v>
      </c>
      <c r="DL6" s="21">
        <f t="shared" si="12"/>
        <v>17.64</v>
      </c>
      <c r="DM6" s="21">
        <f t="shared" si="12"/>
        <v>20.079999999999998</v>
      </c>
      <c r="DN6" s="21">
        <f t="shared" si="12"/>
        <v>15.85</v>
      </c>
      <c r="DO6" s="21">
        <f t="shared" si="12"/>
        <v>12.7</v>
      </c>
      <c r="DP6" s="21">
        <f t="shared" si="12"/>
        <v>14.65</v>
      </c>
      <c r="DQ6" s="21">
        <f t="shared" si="12"/>
        <v>16.11</v>
      </c>
      <c r="DR6" s="21">
        <f t="shared" si="12"/>
        <v>17.05</v>
      </c>
      <c r="DS6" s="20" t="str">
        <f>IF(DS7="","",IF(DS7="-","【-】","【"&amp;SUBSTITUTE(TEXT(DS7,"#,##0.00"),"-","△")&amp;"】"))</f>
        <v>【41.09】</v>
      </c>
      <c r="DT6" s="20">
        <f>IF(DT7="",NA(),DT7)</f>
        <v>0</v>
      </c>
      <c r="DU6" s="20">
        <f t="shared" ref="DU6:EC6" si="13">IF(DU7="",NA(),DU7)</f>
        <v>0</v>
      </c>
      <c r="DV6" s="20">
        <f t="shared" si="13"/>
        <v>0</v>
      </c>
      <c r="DW6" s="20">
        <f t="shared" si="13"/>
        <v>0</v>
      </c>
      <c r="DX6" s="20">
        <f t="shared" si="13"/>
        <v>0</v>
      </c>
      <c r="DY6" s="20">
        <f t="shared" si="13"/>
        <v>0</v>
      </c>
      <c r="DZ6" s="20">
        <f t="shared" si="13"/>
        <v>0</v>
      </c>
      <c r="EA6" s="21">
        <f t="shared" si="13"/>
        <v>0.1</v>
      </c>
      <c r="EB6" s="21">
        <f t="shared" si="13"/>
        <v>0.17</v>
      </c>
      <c r="EC6" s="21">
        <f t="shared" si="13"/>
        <v>0.22</v>
      </c>
      <c r="ED6" s="20" t="str">
        <f>IF(ED7="","",IF(ED7="-","【-】","【"&amp;SUBSTITUTE(TEXT(ED7,"#,##0.00"),"-","△")&amp;"】"))</f>
        <v>【8.68】</v>
      </c>
      <c r="EE6" s="20">
        <f>IF(EE7="",NA(),EE7)</f>
        <v>0</v>
      </c>
      <c r="EF6" s="20">
        <f t="shared" ref="EF6:EN6" si="14">IF(EF7="",NA(),EF7)</f>
        <v>0</v>
      </c>
      <c r="EG6" s="20">
        <f t="shared" si="14"/>
        <v>0</v>
      </c>
      <c r="EH6" s="20">
        <f t="shared" si="14"/>
        <v>0</v>
      </c>
      <c r="EI6" s="20">
        <f t="shared" si="14"/>
        <v>0</v>
      </c>
      <c r="EJ6" s="21">
        <f t="shared" si="14"/>
        <v>0.15</v>
      </c>
      <c r="EK6" s="21">
        <f t="shared" si="14"/>
        <v>1.65</v>
      </c>
      <c r="EL6" s="21">
        <f t="shared" si="14"/>
        <v>0.14000000000000001</v>
      </c>
      <c r="EM6" s="21">
        <f t="shared" si="14"/>
        <v>0.08</v>
      </c>
      <c r="EN6" s="21">
        <f t="shared" si="14"/>
        <v>0.57999999999999996</v>
      </c>
      <c r="EO6" s="20" t="str">
        <f>IF(EO7="","",IF(EO7="-","【-】","【"&amp;SUBSTITUTE(TEXT(EO7,"#,##0.00"),"-","△")&amp;"】"))</f>
        <v>【0.22】</v>
      </c>
    </row>
    <row r="7" spans="1:148" s="22" customFormat="1" x14ac:dyDescent="0.2">
      <c r="A7" s="14"/>
      <c r="B7" s="23">
        <v>2023</v>
      </c>
      <c r="C7" s="23">
        <v>243418</v>
      </c>
      <c r="D7" s="23">
        <v>46</v>
      </c>
      <c r="E7" s="23">
        <v>17</v>
      </c>
      <c r="F7" s="23">
        <v>1</v>
      </c>
      <c r="G7" s="23">
        <v>0</v>
      </c>
      <c r="H7" s="23" t="s">
        <v>96</v>
      </c>
      <c r="I7" s="23" t="s">
        <v>97</v>
      </c>
      <c r="J7" s="23" t="s">
        <v>98</v>
      </c>
      <c r="K7" s="23" t="s">
        <v>99</v>
      </c>
      <c r="L7" s="23" t="s">
        <v>100</v>
      </c>
      <c r="M7" s="23" t="s">
        <v>101</v>
      </c>
      <c r="N7" s="24" t="s">
        <v>102</v>
      </c>
      <c r="O7" s="24">
        <v>62.59</v>
      </c>
      <c r="P7" s="24">
        <v>39.020000000000003</v>
      </c>
      <c r="Q7" s="24">
        <v>104.87</v>
      </c>
      <c r="R7" s="24">
        <v>3146</v>
      </c>
      <c r="S7" s="24">
        <v>41056</v>
      </c>
      <c r="T7" s="24">
        <v>107.01</v>
      </c>
      <c r="U7" s="24">
        <v>383.67</v>
      </c>
      <c r="V7" s="24">
        <v>15971</v>
      </c>
      <c r="W7" s="24">
        <v>3.23</v>
      </c>
      <c r="X7" s="24">
        <v>4944.58</v>
      </c>
      <c r="Y7" s="24">
        <v>104.45</v>
      </c>
      <c r="Z7" s="24">
        <v>103.76</v>
      </c>
      <c r="AA7" s="24">
        <v>109.89</v>
      </c>
      <c r="AB7" s="24">
        <v>109.78</v>
      </c>
      <c r="AC7" s="24">
        <v>103.1</v>
      </c>
      <c r="AD7" s="24">
        <v>106.57</v>
      </c>
      <c r="AE7" s="24">
        <v>107.21</v>
      </c>
      <c r="AF7" s="24">
        <v>107.08</v>
      </c>
      <c r="AG7" s="24">
        <v>106.08</v>
      </c>
      <c r="AH7" s="24">
        <v>106.87</v>
      </c>
      <c r="AI7" s="24">
        <v>105.91</v>
      </c>
      <c r="AJ7" s="24">
        <v>0</v>
      </c>
      <c r="AK7" s="24">
        <v>0</v>
      </c>
      <c r="AL7" s="24">
        <v>0</v>
      </c>
      <c r="AM7" s="24">
        <v>0</v>
      </c>
      <c r="AN7" s="24">
        <v>0</v>
      </c>
      <c r="AO7" s="24">
        <v>53.44</v>
      </c>
      <c r="AP7" s="24">
        <v>43.71</v>
      </c>
      <c r="AQ7" s="24">
        <v>45.94</v>
      </c>
      <c r="AR7" s="24">
        <v>29.34</v>
      </c>
      <c r="AS7" s="24">
        <v>21.73</v>
      </c>
      <c r="AT7" s="24">
        <v>3.03</v>
      </c>
      <c r="AU7" s="24">
        <v>62.62</v>
      </c>
      <c r="AV7" s="24">
        <v>57.05</v>
      </c>
      <c r="AW7" s="24">
        <v>57.82</v>
      </c>
      <c r="AX7" s="24">
        <v>65.650000000000006</v>
      </c>
      <c r="AY7" s="24">
        <v>66.34</v>
      </c>
      <c r="AZ7" s="24">
        <v>47.03</v>
      </c>
      <c r="BA7" s="24">
        <v>40.67</v>
      </c>
      <c r="BB7" s="24">
        <v>47.7</v>
      </c>
      <c r="BC7" s="24">
        <v>50.59</v>
      </c>
      <c r="BD7" s="24">
        <v>62.37</v>
      </c>
      <c r="BE7" s="24">
        <v>78.430000000000007</v>
      </c>
      <c r="BF7" s="24">
        <v>508</v>
      </c>
      <c r="BG7" s="24">
        <v>339.64</v>
      </c>
      <c r="BH7" s="24">
        <v>571.19000000000005</v>
      </c>
      <c r="BI7" s="24">
        <v>544.04999999999995</v>
      </c>
      <c r="BJ7" s="24">
        <v>466.64</v>
      </c>
      <c r="BK7" s="24">
        <v>1001.3</v>
      </c>
      <c r="BL7" s="24">
        <v>1050.51</v>
      </c>
      <c r="BM7" s="24">
        <v>1102.01</v>
      </c>
      <c r="BN7" s="24">
        <v>987.36</v>
      </c>
      <c r="BO7" s="24">
        <v>1042.77</v>
      </c>
      <c r="BP7" s="24">
        <v>630.82000000000005</v>
      </c>
      <c r="BQ7" s="24">
        <v>120.07</v>
      </c>
      <c r="BR7" s="24">
        <v>117.58</v>
      </c>
      <c r="BS7" s="24">
        <v>124.21</v>
      </c>
      <c r="BT7" s="24">
        <v>136.21</v>
      </c>
      <c r="BU7" s="24">
        <v>137.77000000000001</v>
      </c>
      <c r="BV7" s="24">
        <v>81.88</v>
      </c>
      <c r="BW7" s="24">
        <v>82.65</v>
      </c>
      <c r="BX7" s="24">
        <v>82.55</v>
      </c>
      <c r="BY7" s="24">
        <v>83.55</v>
      </c>
      <c r="BZ7" s="24">
        <v>84.48</v>
      </c>
      <c r="CA7" s="24">
        <v>97.81</v>
      </c>
      <c r="CB7" s="24">
        <v>126.33</v>
      </c>
      <c r="CC7" s="24">
        <v>128.03</v>
      </c>
      <c r="CD7" s="24">
        <v>121.47</v>
      </c>
      <c r="CE7" s="24">
        <v>110.79</v>
      </c>
      <c r="CF7" s="24">
        <v>110.25</v>
      </c>
      <c r="CG7" s="24">
        <v>187.55</v>
      </c>
      <c r="CH7" s="24">
        <v>186.3</v>
      </c>
      <c r="CI7" s="24">
        <v>188.38</v>
      </c>
      <c r="CJ7" s="24">
        <v>185.98</v>
      </c>
      <c r="CK7" s="24">
        <v>187.11</v>
      </c>
      <c r="CL7" s="24">
        <v>138.75</v>
      </c>
      <c r="CM7" s="24" t="s">
        <v>102</v>
      </c>
      <c r="CN7" s="24" t="s">
        <v>102</v>
      </c>
      <c r="CO7" s="24" t="s">
        <v>102</v>
      </c>
      <c r="CP7" s="24" t="s">
        <v>102</v>
      </c>
      <c r="CQ7" s="24" t="s">
        <v>102</v>
      </c>
      <c r="CR7" s="24">
        <v>50.94</v>
      </c>
      <c r="CS7" s="24">
        <v>50.53</v>
      </c>
      <c r="CT7" s="24">
        <v>51.42</v>
      </c>
      <c r="CU7" s="24">
        <v>48.95</v>
      </c>
      <c r="CV7" s="24">
        <v>49.28</v>
      </c>
      <c r="CW7" s="24">
        <v>58.94</v>
      </c>
      <c r="CX7" s="24">
        <v>99.45</v>
      </c>
      <c r="CY7" s="24">
        <v>99.74</v>
      </c>
      <c r="CZ7" s="24">
        <v>99.87</v>
      </c>
      <c r="DA7" s="24">
        <v>99.87</v>
      </c>
      <c r="DB7" s="24">
        <v>98.93</v>
      </c>
      <c r="DC7" s="24">
        <v>82.55</v>
      </c>
      <c r="DD7" s="24">
        <v>82.08</v>
      </c>
      <c r="DE7" s="24">
        <v>81.34</v>
      </c>
      <c r="DF7" s="24">
        <v>81.14</v>
      </c>
      <c r="DG7" s="24">
        <v>79.7</v>
      </c>
      <c r="DH7" s="24">
        <v>95.91</v>
      </c>
      <c r="DI7" s="24">
        <v>10.15</v>
      </c>
      <c r="DJ7" s="24">
        <v>12.67</v>
      </c>
      <c r="DK7" s="24">
        <v>15.17</v>
      </c>
      <c r="DL7" s="24">
        <v>17.64</v>
      </c>
      <c r="DM7" s="24">
        <v>20.079999999999998</v>
      </c>
      <c r="DN7" s="24">
        <v>15.85</v>
      </c>
      <c r="DO7" s="24">
        <v>12.7</v>
      </c>
      <c r="DP7" s="24">
        <v>14.65</v>
      </c>
      <c r="DQ7" s="24">
        <v>16.11</v>
      </c>
      <c r="DR7" s="24">
        <v>17.05</v>
      </c>
      <c r="DS7" s="24">
        <v>41.09</v>
      </c>
      <c r="DT7" s="24">
        <v>0</v>
      </c>
      <c r="DU7" s="24">
        <v>0</v>
      </c>
      <c r="DV7" s="24">
        <v>0</v>
      </c>
      <c r="DW7" s="24">
        <v>0</v>
      </c>
      <c r="DX7" s="24">
        <v>0</v>
      </c>
      <c r="DY7" s="24">
        <v>0</v>
      </c>
      <c r="DZ7" s="24">
        <v>0</v>
      </c>
      <c r="EA7" s="24">
        <v>0.1</v>
      </c>
      <c r="EB7" s="24">
        <v>0.17</v>
      </c>
      <c r="EC7" s="24">
        <v>0.22</v>
      </c>
      <c r="ED7" s="24">
        <v>8.68</v>
      </c>
      <c r="EE7" s="24">
        <v>0</v>
      </c>
      <c r="EF7" s="24">
        <v>0</v>
      </c>
      <c r="EG7" s="24">
        <v>0</v>
      </c>
      <c r="EH7" s="24">
        <v>0</v>
      </c>
      <c r="EI7" s="24">
        <v>0</v>
      </c>
      <c r="EJ7" s="24">
        <v>0.15</v>
      </c>
      <c r="EK7" s="24">
        <v>1.65</v>
      </c>
      <c r="EL7" s="24">
        <v>0.14000000000000001</v>
      </c>
      <c r="EM7" s="24">
        <v>0.08</v>
      </c>
      <c r="EN7" s="24">
        <v>0.57999999999999996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