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15_木曽岬町\"/>
    </mc:Choice>
  </mc:AlternateContent>
  <xr:revisionPtr revIDLastSave="0" documentId="13_ncr:1_{4BC7848F-C3C8-4859-9F1D-C047991DCED2}" xr6:coauthVersionLast="47" xr6:coauthVersionMax="47" xr10:uidLastSave="{00000000-0000-0000-0000-000000000000}"/>
  <workbookProtection workbookAlgorithmName="SHA-512" workbookHashValue="YCDeJsepDm9g2Bxbz9JfnYBIuN6jMtX+K/pIqgoRJ2h6b1v1HadAyb5FtjLYYCtLA93zgWn4+keeeY74kXjpNQ==" workbookSaltValue="Z9NvWoEj65llK6mbAoK5Cw==" workbookSpinCount="100000" lockStructure="1"/>
  <bookViews>
    <workbookView xWindow="-289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S6" i="5"/>
  <c r="AT8" i="4" s="1"/>
  <c r="R6" i="5"/>
  <c r="AL8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F85" i="4"/>
  <c r="BB8" i="4"/>
  <c r="W8" i="4"/>
  <c r="B8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<sst xmlns="http://schemas.openxmlformats.org/spreadsheetml/2006/main" count="228" uniqueCount="113">
  <si>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</si>
  <si>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</si>
  <si>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</si>
  <si>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</si>
  <si>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</si>
  <si>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</si>
  <si>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</si>
  <si>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</si>
  <si>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</si>
  <si>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</si>
  <si>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</si>
  <si>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</si>
  <si>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</si>
  <si>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</si>
  <si>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</si>
  <si>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</si>
  <si>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</si>
  <si>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</si>
  <si>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</si>
  <si>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</si>
  <si>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</si>
  <si>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</si>
  <si>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</si>
  <si>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</si>
  <si>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</si>
  <si>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</si>
  <si>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</si>
  <si>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</si>
  <si>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</si>
  <si>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</si>
  <si>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</si>
  <si>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</si>
  <si>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</si>
  <si>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</si>
  <si>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</si>
  <si>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</si>
  <si>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</si>
  <si>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</si>
  <si>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</si>
  <si>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</si>
  <si>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</si>
  <si>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</si>
  <si>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</si>
  <si>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</si>
  <si>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</si>
  <si>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</si>
  <si>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</si>
  <si>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</si>
  <si>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</si>
  <si>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</si>
  <si>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</si>
  <si>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</si>
  <si>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</si>
  <si>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</si>
  <si>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</si>
  <si>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</si>
  <si>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</si>
  <si>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</si>
  <si>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</si>
  <si>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</si>
  <si>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</si>
  <si>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</si>
  <si>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</si>
  <si>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</si>
  <si>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</si>
  <si>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</si>
  <si>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</si>
  <si>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</si>
  <si>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</si>
  <si>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</si>
  <si>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</si>
  <si>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</si>
  <si>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</si>
  <si>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</si>
  <si>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</si>
  <si>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</si>
  <si>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</si>
  <si>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</si>
  <si>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</si>
  <si>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</si>
  <si>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</si>
  <si>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</si>
  <si>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</si>
  <si>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</si>
  <si>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</si>
  <si>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</si>
  <si>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</si>
  <si>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</si>
  <si>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</si>
  <si>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</si>
  <si>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</si>
  <si>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</si>
  <si>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</si>
  <si>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</si>
  <si>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</si>
  <si>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</si>
  <si>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</si>
  <si>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</si>
  <si>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</si>
  <si>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</si>
  <si>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</si>
  <si>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</si>
  <si>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</si>
  <si>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</si>
  <si>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</si>
  <si>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</si>
  <si>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</si>
  <si>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</si>
  <si>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</si>
  <si>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</si>
  <si>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①令和4年度と同様に100％を切り、類似団体平均も下回り、赤字経営となった。
②類似団体平均よりも下回っている。
③令和5年度全国平均を上回っており、支払能力は十分備えているといえる。
④平成22年度以降発生していない。
⑤令和4年度よりは上回っているが、類似団体平均よりは下回っており、今後も引き続き力を入れて取り組む。
⑥類似団体の平均値よりも低く抑えられている。
⑦継続的に類似団体平均を上回っている。
⑧毎年度90％を超えており、継続的に類似団体平均を上回っている。</t>
    <rPh sb="7" eb="9">
      <t>ドウヨウ</t>
    </rPh>
    <rPh sb="120" eb="122">
      <t>ウワマワ</t>
    </rPh>
    <rPh sb="128" eb="132">
      <t>ルイジダンタイ</t>
    </rPh>
    <rPh sb="144" eb="146">
      <t>コンゴ</t>
    </rPh>
    <rPh sb="147" eb="148">
      <t>ヒ</t>
    </rPh>
    <rPh sb="149" eb="150">
      <t>ツヅ</t>
    </rPh>
    <phoneticPr fontId="4"/>
  </si>
  <si>
    <t>①令和4年度に新しい施設が追加された影響で、減価償却率が50％を切り、類似団体平均を下回っている。しかし、法定耐用年数を迎える施設・管路が多いことは例年と同様に変わらない。
②類似団体平均を上回っており、また今後も管の老朽化が増となるため、今後の数値も増となることが見込まれる。
③令和5年度は類似団体平均を上回っているが、今後も将来的な老朽管の増加が予測されるため、より計画的な更新が必要である。</t>
    <rPh sb="13" eb="15">
      <t>ツイカ</t>
    </rPh>
    <rPh sb="18" eb="20">
      <t>エイキョウ</t>
    </rPh>
    <rPh sb="154" eb="156">
      <t>ウワマワ</t>
    </rPh>
    <phoneticPr fontId="4"/>
  </si>
  <si>
    <t xml:space="preserve"> 今後、配水管と施設の老朽化が増加見込みのため、更新に係る費用と経営状況を正確に把握し、健全・効率的な経営を維持する。そのために令和4,5年度に策定した施設と管路の耐震化・更新に沿って計画的に進めていく必要がある。</t>
    <rPh sb="4" eb="7">
      <t>ハイスイカン</t>
    </rPh>
    <rPh sb="8" eb="10">
      <t>シセツ</t>
    </rPh>
    <rPh sb="64" eb="66">
      <t>レイワ</t>
    </rPh>
    <rPh sb="69" eb="70">
      <t>ネン</t>
    </rPh>
    <rPh sb="70" eb="71">
      <t>ド</t>
    </rPh>
    <rPh sb="72" eb="74">
      <t>サクテイ</t>
    </rPh>
    <rPh sb="76" eb="78">
      <t>シセツ</t>
    </rPh>
    <rPh sb="89" eb="90">
      <t>ソ</t>
    </rPh>
    <rPh sb="96" eb="97">
      <t>スス</t>
    </rPh>
    <rPh sb="101" eb="10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</si>
</sst>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1.21</c:v>
                </c:pt>
                <c:pt idx="1">
                  <c:v>0.06</c:v>
                </c:pt>
                <c:pt idx="2">
                  <c:v>0.18</c:v>
                </c:pt>
                <c:pt idx="3">
                  <c:v>0.56999999999999995</c:v>
                </c:pt>
                <c:pt idx="4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2-49E7-8AC0-2D6C9C796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</c:v>
                </c:pt>
                <c:pt idx="2">
                  <c:v>0.36</c:v>
                </c:pt>
                <c:pt idx="3">
                  <c:v>0.56999999999999995</c:v>
                </c:pt>
                <c:pt idx="4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2-49E7-8AC0-2D6C9C796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54.45</c:v>
                </c:pt>
                <c:pt idx="1">
                  <c:v>56.18</c:v>
                </c:pt>
                <c:pt idx="2">
                  <c:v>55.7</c:v>
                </c:pt>
                <c:pt idx="3">
                  <c:v>52.99</c:v>
                </c:pt>
                <c:pt idx="4">
                  <c:v>54.48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1-4B13-BF26-5ED3B2AB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49.64</c:v>
                </c:pt>
                <c:pt idx="1">
                  <c:v>49.38</c:v>
                </c:pt>
                <c:pt idx="2">
                  <c:v>50.09</c:v>
                </c:pt>
                <c:pt idx="3">
                  <c:v>50.1</c:v>
                </c:pt>
                <c:pt idx="4">
                  <c:v>49.76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1-4B13-BF26-5ED3B2AB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91.86</c:v>
                </c:pt>
                <c:pt idx="1">
                  <c:v>93.47</c:v>
                </c:pt>
                <c:pt idx="2">
                  <c:v>93.78</c:v>
                </c:pt>
                <c:pt idx="3">
                  <c:v>93.07</c:v>
                </c:pt>
                <c:pt idx="4">
                  <c:v>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D-47A1-8C27-046194ED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78.09</c:v>
                </c:pt>
                <c:pt idx="1">
                  <c:v>78.010000000000005</c:v>
                </c:pt>
                <c:pt idx="2">
                  <c:v>77.599999999999994</c:v>
                </c:pt>
                <c:pt idx="3">
                  <c:v>77.3</c:v>
                </c:pt>
                <c:pt idx="4">
                  <c:v>76.64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D-47A1-8C27-046194ED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98.84</c:v>
                </c:pt>
                <c:pt idx="1">
                  <c:v>101.53</c:v>
                </c:pt>
                <c:pt idx="2">
                  <c:v>101.1</c:v>
                </c:pt>
                <c:pt idx="3">
                  <c:v>92.15</c:v>
                </c:pt>
                <c:pt idx="4">
                  <c:v>94.01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7-4655-BC19-CCD8B174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104.35</c:v>
                </c:pt>
                <c:pt idx="1">
                  <c:v>105.34</c:v>
                </c:pt>
                <c:pt idx="2">
                  <c:v>105.77</c:v>
                </c:pt>
                <c:pt idx="3">
                  <c:v>104.82</c:v>
                </c:pt>
                <c:pt idx="4">
                  <c:v>106.46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7-4655-BC19-CCD8B174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69.98</c:v>
                </c:pt>
                <c:pt idx="1">
                  <c:v>70.91</c:v>
                </c:pt>
                <c:pt idx="2">
                  <c:v>71.61</c:v>
                </c:pt>
                <c:pt idx="3">
                  <c:v>47.53</c:v>
                </c:pt>
                <c:pt idx="4">
                  <c:v>49.48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F-4F7D-B9CB-38B317FD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47.31</c:v>
                </c:pt>
                <c:pt idx="1">
                  <c:v>47.5</c:v>
                </c:pt>
                <c:pt idx="2">
                  <c:v>48.41</c:v>
                </c:pt>
                <c:pt idx="3">
                  <c:v>50.02</c:v>
                </c:pt>
                <c:pt idx="4">
                  <c:v>51.38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F-4F7D-B9CB-38B317FD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18.27</c:v>
                </c:pt>
                <c:pt idx="1">
                  <c:v>21.49</c:v>
                </c:pt>
                <c:pt idx="2">
                  <c:v>22.22</c:v>
                </c:pt>
                <c:pt idx="3">
                  <c:v>22.23</c:v>
                </c:pt>
                <c:pt idx="4">
                  <c:v>22.26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A-4A81-A437-4A23F15E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16.77</c:v>
                </c:pt>
                <c:pt idx="1">
                  <c:v>17.399999999999999</c:v>
                </c:pt>
                <c:pt idx="2">
                  <c:v>18.64</c:v>
                </c:pt>
                <c:pt idx="3">
                  <c:v>19.510000000000002</c:v>
                </c:pt>
                <c:pt idx="4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A-4A81-A437-4A23F15E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2.1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2.81</c:v>
                </c:pt>
                <c:pt idx="4" formatCode="#,##0.00;&quot;△&quot;#,##0.00;&quot;-&quot;">
                  <c:v>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5-436C-809B-6765E7BDB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21.69</c:v>
                </c:pt>
                <c:pt idx="1">
                  <c:v>24.04</c:v>
                </c:pt>
                <c:pt idx="2">
                  <c:v>28.03</c:v>
                </c:pt>
                <c:pt idx="3">
                  <c:v>26.73</c:v>
                </c:pt>
                <c:pt idx="4">
                  <c:v>27.85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5-436C-809B-6765E7BDB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649.02</c:v>
                </c:pt>
                <c:pt idx="1">
                  <c:v>322.77</c:v>
                </c:pt>
                <c:pt idx="2">
                  <c:v>226.79</c:v>
                </c:pt>
                <c:pt idx="3">
                  <c:v>5951.67</c:v>
                </c:pt>
                <c:pt idx="4">
                  <c:v>3464.1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9-4083-B1EC-C0548646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301.04000000000002</c:v>
                </c:pt>
                <c:pt idx="1">
                  <c:v>305.08</c:v>
                </c:pt>
                <c:pt idx="2">
                  <c:v>305.33999999999997</c:v>
                </c:pt>
                <c:pt idx="3">
                  <c:v>310.01</c:v>
                </c:pt>
                <c:pt idx="4">
                  <c:v>311.12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9-4083-B1EC-C0548646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8-4216-AA58-AB1D0038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551.62</c:v>
                </c:pt>
                <c:pt idx="1">
                  <c:v>585.59</c:v>
                </c:pt>
                <c:pt idx="2">
                  <c:v>561.34</c:v>
                </c:pt>
                <c:pt idx="3">
                  <c:v>538.33000000000004</c:v>
                </c:pt>
                <c:pt idx="4">
                  <c:v>515.14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8-4216-AA58-AB1D0038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96.67</c:v>
                </c:pt>
                <c:pt idx="1">
                  <c:v>91.04</c:v>
                </c:pt>
                <c:pt idx="2">
                  <c:v>101.48</c:v>
                </c:pt>
                <c:pt idx="3">
                  <c:v>80.760000000000005</c:v>
                </c:pt>
                <c:pt idx="4">
                  <c:v>81.239999999999995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6-493B-B852-C9AE833B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87.11</c:v>
                </c:pt>
                <c:pt idx="1">
                  <c:v>82.78</c:v>
                </c:pt>
                <c:pt idx="2">
                  <c:v>84.82</c:v>
                </c:pt>
                <c:pt idx="3">
                  <c:v>82.29</c:v>
                </c:pt>
                <c:pt idx="4">
                  <c:v>84.16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6-493B-B852-C9AE833B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178.51</c:v>
                </c:pt>
                <c:pt idx="1">
                  <c:v>172.78</c:v>
                </c:pt>
                <c:pt idx="2">
                  <c:v>170.3</c:v>
                </c:pt>
                <c:pt idx="3">
                  <c:v>194.23</c:v>
                </c:pt>
                <c:pt idx="4">
                  <c:v>186.47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0-4C8E-B042-E7A3D175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223.98</c:v>
                </c:pt>
                <c:pt idx="1">
                  <c:v>225.09</c:v>
                </c:pt>
                <c:pt idx="2">
                  <c:v>224.82</c:v>
                </c:pt>
                <c:pt idx="3">
                  <c:v>230.85</c:v>
                </c:pt>
                <c:pt idx="4">
                  <c:v>230.21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0-4C8E-B042-E7A3D175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三重県　木曽岬町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A8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5939</v>
      </c>
      <c r="AM8" s="44"/>
      <c r="AN8" s="44"/>
      <c r="AO8" s="44"/>
      <c r="AP8" s="44"/>
      <c r="AQ8" s="44"/>
      <c r="AR8" s="44"/>
      <c r="AS8" s="44"/>
      <c r="AT8" s="45">
        <f>データ!$S$6</f>
        <v>121.72</v>
      </c>
      <c r="AU8" s="46"/>
      <c r="AV8" s="46"/>
      <c r="AW8" s="46"/>
      <c r="AX8" s="46"/>
      <c r="AY8" s="46"/>
      <c r="AZ8" s="46"/>
      <c r="BA8" s="46"/>
      <c r="BB8" s="47">
        <f>データ!$T$6</f>
        <v>48.79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98.62</v>
      </c>
      <c r="J10" s="46"/>
      <c r="K10" s="46"/>
      <c r="L10" s="46"/>
      <c r="M10" s="46"/>
      <c r="N10" s="46"/>
      <c r="O10" s="80"/>
      <c r="P10" s="47">
        <f>データ!$P$6</f>
        <v>100</v>
      </c>
      <c r="Q10" s="47"/>
      <c r="R10" s="47"/>
      <c r="S10" s="47"/>
      <c r="T10" s="47"/>
      <c r="U10" s="47"/>
      <c r="V10" s="47"/>
      <c r="W10" s="44">
        <f>データ!$Q$6</f>
        <v>2750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5929</v>
      </c>
      <c r="AM10" s="44"/>
      <c r="AN10" s="44"/>
      <c r="AO10" s="44"/>
      <c r="AP10" s="44"/>
      <c r="AQ10" s="44"/>
      <c r="AR10" s="44"/>
      <c r="AS10" s="44"/>
      <c r="AT10" s="45">
        <f>データ!$V$6</f>
        <v>15.74</v>
      </c>
      <c r="AU10" s="46"/>
      <c r="AV10" s="46"/>
      <c r="AW10" s="46"/>
      <c r="AX10" s="46"/>
      <c r="AY10" s="46"/>
      <c r="AZ10" s="46"/>
      <c r="BA10" s="46"/>
      <c r="BB10" s="47">
        <f>データ!$W$6</f>
        <v>376.68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110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+Usm4MuvJ6FAbERXZsUcPtb51yGrEjwZ8M6MhuIJ2gjXQReqvlH7ahXVakYYaUmPtXEB/qkJwk3uay2o3iHrXA==" saltValue="RgloADnOD1WXVlpP6jm/P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243035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木曽岬町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98.62</v>
      </c>
      <c r="P6" s="21">
        <f t="shared" si="3"/>
        <v>100</v>
      </c>
      <c r="Q6" s="21">
        <f t="shared" si="3"/>
        <v>2750</v>
      </c>
      <c r="R6" s="21">
        <f t="shared" si="3"/>
        <v>5939</v>
      </c>
      <c r="S6" s="21">
        <f t="shared" si="3"/>
        <v>121.72</v>
      </c>
      <c r="T6" s="21">
        <f t="shared" si="3"/>
        <v>48.79</v>
      </c>
      <c r="U6" s="21">
        <f t="shared" si="3"/>
        <v>5929</v>
      </c>
      <c r="V6" s="21">
        <f t="shared" si="3"/>
        <v>15.74</v>
      </c>
      <c r="W6" s="21">
        <f t="shared" si="3"/>
        <v>376.68</v>
      </c>
      <c r="X6" s="22">
        <f>IF(X7="",NA(),X7)</f>
        <v>98.84</v>
      </c>
      <c r="Y6" s="22">
        <f t="shared" ref="Y6:AG6" si="4">IF(Y7="",NA(),Y7)</f>
        <v>101.53</v>
      </c>
      <c r="Z6" s="22">
        <f t="shared" si="4"/>
        <v>101.1</v>
      </c>
      <c r="AA6" s="22">
        <f t="shared" si="4"/>
        <v>92.15</v>
      </c>
      <c r="AB6" s="22">
        <f t="shared" si="4"/>
        <v>94.01</v>
      </c>
      <c r="AC6" s="22">
        <f t="shared" si="4"/>
        <v>104.35</v>
      </c>
      <c r="AD6" s="22">
        <f t="shared" si="4"/>
        <v>105.34</v>
      </c>
      <c r="AE6" s="22">
        <f t="shared" si="4"/>
        <v>105.77</v>
      </c>
      <c r="AF6" s="22">
        <f t="shared" si="4"/>
        <v>104.82</v>
      </c>
      <c r="AG6" s="22">
        <f t="shared" si="4"/>
        <v>106.46</v>
      </c>
      <c r="AH6" s="21" t="str">
        <f>IF(AH7="","",IF(AH7="-","【-】","【"&amp;SUBSTITUTE(TEXT(AH7,"#,##0.00"),"-","△")&amp;"】"))</f>
        <v>【108.24】</v>
      </c>
      <c r="AI6" s="22">
        <f>IF(AI7="",NA(),AI7)</f>
        <v>2.1</v>
      </c>
      <c r="AJ6" s="21">
        <f t="shared" ref="AJ6:AR6" si="5">IF(AJ7="",NA(),AJ7)</f>
        <v>0</v>
      </c>
      <c r="AK6" s="21">
        <f t="shared" si="5"/>
        <v>0</v>
      </c>
      <c r="AL6" s="22">
        <f t="shared" si="5"/>
        <v>2.81</v>
      </c>
      <c r="AM6" s="22">
        <f t="shared" si="5"/>
        <v>8.74</v>
      </c>
      <c r="AN6" s="22">
        <f t="shared" si="5"/>
        <v>21.69</v>
      </c>
      <c r="AO6" s="22">
        <f t="shared" si="5"/>
        <v>24.04</v>
      </c>
      <c r="AP6" s="22">
        <f t="shared" si="5"/>
        <v>28.03</v>
      </c>
      <c r="AQ6" s="22">
        <f t="shared" si="5"/>
        <v>26.73</v>
      </c>
      <c r="AR6" s="22">
        <f t="shared" si="5"/>
        <v>27.85</v>
      </c>
      <c r="AS6" s="21" t="str">
        <f>IF(AS7="","",IF(AS7="-","【-】","【"&amp;SUBSTITUTE(TEXT(AS7,"#,##0.00"),"-","△")&amp;"】"))</f>
        <v>【1.50】</v>
      </c>
      <c r="AT6" s="22">
        <f>IF(AT7="",NA(),AT7)</f>
        <v>649.02</v>
      </c>
      <c r="AU6" s="22">
        <f t="shared" ref="AU6:BC6" si="6">IF(AU7="",NA(),AU7)</f>
        <v>322.77</v>
      </c>
      <c r="AV6" s="22">
        <f t="shared" si="6"/>
        <v>226.79</v>
      </c>
      <c r="AW6" s="22">
        <f t="shared" si="6"/>
        <v>5951.67</v>
      </c>
      <c r="AX6" s="22">
        <f t="shared" si="6"/>
        <v>3464.1</v>
      </c>
      <c r="AY6" s="22">
        <f t="shared" si="6"/>
        <v>301.04000000000002</v>
      </c>
      <c r="AZ6" s="22">
        <f t="shared" si="6"/>
        <v>305.08</v>
      </c>
      <c r="BA6" s="22">
        <f t="shared" si="6"/>
        <v>305.33999999999997</v>
      </c>
      <c r="BB6" s="22">
        <f t="shared" si="6"/>
        <v>310.01</v>
      </c>
      <c r="BC6" s="22">
        <f t="shared" si="6"/>
        <v>311.12</v>
      </c>
      <c r="BD6" s="21" t="str">
        <f>IF(BD7="","",IF(BD7="-","【-】","【"&amp;SUBSTITUTE(TEXT(BD7,"#,##0.00"),"-","△")&amp;"】"))</f>
        <v>【243.36】</v>
      </c>
      <c r="BE6" s="21">
        <f>IF(BE7="",NA(),BE7)</f>
        <v>0</v>
      </c>
      <c r="BF6" s="21">
        <f t="shared" ref="BF6:BN6" si="7">IF(BF7="",NA(),BF7)</f>
        <v>0</v>
      </c>
      <c r="BG6" s="21">
        <f t="shared" si="7"/>
        <v>0</v>
      </c>
      <c r="BH6" s="21">
        <f t="shared" si="7"/>
        <v>0</v>
      </c>
      <c r="BI6" s="21">
        <f t="shared" si="7"/>
        <v>0</v>
      </c>
      <c r="BJ6" s="22">
        <f t="shared" si="7"/>
        <v>551.62</v>
      </c>
      <c r="BK6" s="22">
        <f t="shared" si="7"/>
        <v>585.59</v>
      </c>
      <c r="BL6" s="22">
        <f t="shared" si="7"/>
        <v>561.34</v>
      </c>
      <c r="BM6" s="22">
        <f t="shared" si="7"/>
        <v>538.33000000000004</v>
      </c>
      <c r="BN6" s="22">
        <f t="shared" si="7"/>
        <v>515.14</v>
      </c>
      <c r="BO6" s="21" t="str">
        <f>IF(BO7="","",IF(BO7="-","【-】","【"&amp;SUBSTITUTE(TEXT(BO7,"#,##0.00"),"-","△")&amp;"】"))</f>
        <v>【265.93】</v>
      </c>
      <c r="BP6" s="22">
        <f>IF(BP7="",NA(),BP7)</f>
        <v>96.67</v>
      </c>
      <c r="BQ6" s="22">
        <f t="shared" ref="BQ6:BY6" si="8">IF(BQ7="",NA(),BQ7)</f>
        <v>91.04</v>
      </c>
      <c r="BR6" s="22">
        <f t="shared" si="8"/>
        <v>101.48</v>
      </c>
      <c r="BS6" s="22">
        <f t="shared" si="8"/>
        <v>80.760000000000005</v>
      </c>
      <c r="BT6" s="22">
        <f t="shared" si="8"/>
        <v>81.239999999999995</v>
      </c>
      <c r="BU6" s="22">
        <f t="shared" si="8"/>
        <v>87.11</v>
      </c>
      <c r="BV6" s="22">
        <f t="shared" si="8"/>
        <v>82.78</v>
      </c>
      <c r="BW6" s="22">
        <f t="shared" si="8"/>
        <v>84.82</v>
      </c>
      <c r="BX6" s="22">
        <f t="shared" si="8"/>
        <v>82.29</v>
      </c>
      <c r="BY6" s="22">
        <f t="shared" si="8"/>
        <v>84.16</v>
      </c>
      <c r="BZ6" s="21" t="str">
        <f>IF(BZ7="","",IF(BZ7="-","【-】","【"&amp;SUBSTITUTE(TEXT(BZ7,"#,##0.00"),"-","△")&amp;"】"))</f>
        <v>【97.82】</v>
      </c>
      <c r="CA6" s="22">
        <f>IF(CA7="",NA(),CA7)</f>
        <v>178.51</v>
      </c>
      <c r="CB6" s="22">
        <f t="shared" ref="CB6:CJ6" si="9">IF(CB7="",NA(),CB7)</f>
        <v>172.78</v>
      </c>
      <c r="CC6" s="22">
        <f t="shared" si="9"/>
        <v>170.3</v>
      </c>
      <c r="CD6" s="22">
        <f t="shared" si="9"/>
        <v>194.23</v>
      </c>
      <c r="CE6" s="22">
        <f t="shared" si="9"/>
        <v>186.47</v>
      </c>
      <c r="CF6" s="22">
        <f t="shared" si="9"/>
        <v>223.98</v>
      </c>
      <c r="CG6" s="22">
        <f t="shared" si="9"/>
        <v>225.09</v>
      </c>
      <c r="CH6" s="22">
        <f t="shared" si="9"/>
        <v>224.82</v>
      </c>
      <c r="CI6" s="22">
        <f t="shared" si="9"/>
        <v>230.85</v>
      </c>
      <c r="CJ6" s="22">
        <f t="shared" si="9"/>
        <v>230.21</v>
      </c>
      <c r="CK6" s="21" t="str">
        <f>IF(CK7="","",IF(CK7="-","【-】","【"&amp;SUBSTITUTE(TEXT(CK7,"#,##0.00"),"-","△")&amp;"】"))</f>
        <v>【177.56】</v>
      </c>
      <c r="CL6" s="22">
        <f>IF(CL7="",NA(),CL7)</f>
        <v>54.45</v>
      </c>
      <c r="CM6" s="22">
        <f t="shared" ref="CM6:CU6" si="10">IF(CM7="",NA(),CM7)</f>
        <v>56.18</v>
      </c>
      <c r="CN6" s="22">
        <f t="shared" si="10"/>
        <v>55.7</v>
      </c>
      <c r="CO6" s="22">
        <f t="shared" si="10"/>
        <v>52.99</v>
      </c>
      <c r="CP6" s="22">
        <f t="shared" si="10"/>
        <v>54.48</v>
      </c>
      <c r="CQ6" s="22">
        <f t="shared" si="10"/>
        <v>49.64</v>
      </c>
      <c r="CR6" s="22">
        <f t="shared" si="10"/>
        <v>49.38</v>
      </c>
      <c r="CS6" s="22">
        <f t="shared" si="10"/>
        <v>50.09</v>
      </c>
      <c r="CT6" s="22">
        <f t="shared" si="10"/>
        <v>50.1</v>
      </c>
      <c r="CU6" s="22">
        <f t="shared" si="10"/>
        <v>49.76</v>
      </c>
      <c r="CV6" s="21" t="str">
        <f>IF(CV7="","",IF(CV7="-","【-】","【"&amp;SUBSTITUTE(TEXT(CV7,"#,##0.00"),"-","△")&amp;"】"))</f>
        <v>【59.81】</v>
      </c>
      <c r="CW6" s="22">
        <f>IF(CW7="",NA(),CW7)</f>
        <v>91.86</v>
      </c>
      <c r="CX6" s="22">
        <f t="shared" ref="CX6:DF6" si="11">IF(CX7="",NA(),CX7)</f>
        <v>93.47</v>
      </c>
      <c r="CY6" s="22">
        <f t="shared" si="11"/>
        <v>93.78</v>
      </c>
      <c r="CZ6" s="22">
        <f t="shared" si="11"/>
        <v>93.07</v>
      </c>
      <c r="DA6" s="22">
        <f t="shared" si="11"/>
        <v>91.8</v>
      </c>
      <c r="DB6" s="22">
        <f t="shared" si="11"/>
        <v>78.09</v>
      </c>
      <c r="DC6" s="22">
        <f t="shared" si="11"/>
        <v>78.010000000000005</v>
      </c>
      <c r="DD6" s="22">
        <f t="shared" si="11"/>
        <v>77.599999999999994</v>
      </c>
      <c r="DE6" s="22">
        <f t="shared" si="11"/>
        <v>77.3</v>
      </c>
      <c r="DF6" s="22">
        <f t="shared" si="11"/>
        <v>76.64</v>
      </c>
      <c r="DG6" s="21" t="str">
        <f>IF(DG7="","",IF(DG7="-","【-】","【"&amp;SUBSTITUTE(TEXT(DG7,"#,##0.00"),"-","△")&amp;"】"))</f>
        <v>【89.42】</v>
      </c>
      <c r="DH6" s="22">
        <f>IF(DH7="",NA(),DH7)</f>
        <v>69.98</v>
      </c>
      <c r="DI6" s="22">
        <f t="shared" ref="DI6:DQ6" si="12">IF(DI7="",NA(),DI7)</f>
        <v>70.91</v>
      </c>
      <c r="DJ6" s="22">
        <f t="shared" si="12"/>
        <v>71.61</v>
      </c>
      <c r="DK6" s="22">
        <f t="shared" si="12"/>
        <v>47.53</v>
      </c>
      <c r="DL6" s="22">
        <f t="shared" si="12"/>
        <v>49.48</v>
      </c>
      <c r="DM6" s="22">
        <f t="shared" si="12"/>
        <v>47.31</v>
      </c>
      <c r="DN6" s="22">
        <f t="shared" si="12"/>
        <v>47.5</v>
      </c>
      <c r="DO6" s="22">
        <f t="shared" si="12"/>
        <v>48.41</v>
      </c>
      <c r="DP6" s="22">
        <f t="shared" si="12"/>
        <v>50.02</v>
      </c>
      <c r="DQ6" s="22">
        <f t="shared" si="12"/>
        <v>51.38</v>
      </c>
      <c r="DR6" s="21" t="str">
        <f>IF(DR7="","",IF(DR7="-","【-】","【"&amp;SUBSTITUTE(TEXT(DR7,"#,##0.00"),"-","△")&amp;"】"))</f>
        <v>【52.02】</v>
      </c>
      <c r="DS6" s="22">
        <f>IF(DS7="",NA(),DS7)</f>
        <v>18.27</v>
      </c>
      <c r="DT6" s="22">
        <f t="shared" ref="DT6:EB6" si="13">IF(DT7="",NA(),DT7)</f>
        <v>21.49</v>
      </c>
      <c r="DU6" s="22">
        <f t="shared" si="13"/>
        <v>22.22</v>
      </c>
      <c r="DV6" s="22">
        <f t="shared" si="13"/>
        <v>22.23</v>
      </c>
      <c r="DW6" s="22">
        <f t="shared" si="13"/>
        <v>22.26</v>
      </c>
      <c r="DX6" s="22">
        <f t="shared" si="13"/>
        <v>16.77</v>
      </c>
      <c r="DY6" s="22">
        <f t="shared" si="13"/>
        <v>17.399999999999999</v>
      </c>
      <c r="DZ6" s="22">
        <f t="shared" si="13"/>
        <v>18.64</v>
      </c>
      <c r="EA6" s="22">
        <f t="shared" si="13"/>
        <v>19.510000000000002</v>
      </c>
      <c r="EB6" s="22">
        <f t="shared" si="13"/>
        <v>21.6</v>
      </c>
      <c r="EC6" s="21" t="str">
        <f>IF(EC7="","",IF(EC7="-","【-】","【"&amp;SUBSTITUTE(TEXT(EC7,"#,##0.00"),"-","△")&amp;"】"))</f>
        <v>【25.37】</v>
      </c>
      <c r="ED6" s="22">
        <f>IF(ED7="",NA(),ED7)</f>
        <v>1.21</v>
      </c>
      <c r="EE6" s="22">
        <f t="shared" ref="EE6:EM6" si="14">IF(EE7="",NA(),EE7)</f>
        <v>0.06</v>
      </c>
      <c r="EF6" s="22">
        <f t="shared" si="14"/>
        <v>0.18</v>
      </c>
      <c r="EG6" s="22">
        <f t="shared" si="14"/>
        <v>0.56999999999999995</v>
      </c>
      <c r="EH6" s="22">
        <f t="shared" si="14"/>
        <v>0.56999999999999995</v>
      </c>
      <c r="EI6" s="22">
        <f t="shared" si="14"/>
        <v>0.47</v>
      </c>
      <c r="EJ6" s="22">
        <f t="shared" si="14"/>
        <v>0.4</v>
      </c>
      <c r="EK6" s="22">
        <f t="shared" si="14"/>
        <v>0.36</v>
      </c>
      <c r="EL6" s="22">
        <f t="shared" si="14"/>
        <v>0.56999999999999995</v>
      </c>
      <c r="EM6" s="22">
        <f t="shared" si="14"/>
        <v>0.56000000000000005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243035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98.62</v>
      </c>
      <c r="P7" s="25">
        <v>100</v>
      </c>
      <c r="Q7" s="25">
        <v>2750</v>
      </c>
      <c r="R7" s="25">
        <v>5939</v>
      </c>
      <c r="S7" s="25">
        <v>121.72</v>
      </c>
      <c r="T7" s="25">
        <v>48.79</v>
      </c>
      <c r="U7" s="25">
        <v>5929</v>
      </c>
      <c r="V7" s="25">
        <v>15.74</v>
      </c>
      <c r="W7" s="25">
        <v>376.68</v>
      </c>
      <c r="X7" s="25">
        <v>98.84</v>
      </c>
      <c r="Y7" s="25">
        <v>101.53</v>
      </c>
      <c r="Z7" s="25">
        <v>101.1</v>
      </c>
      <c r="AA7" s="25">
        <v>92.15</v>
      </c>
      <c r="AB7" s="25">
        <v>94.01</v>
      </c>
      <c r="AC7" s="25">
        <v>104.35</v>
      </c>
      <c r="AD7" s="25">
        <v>105.34</v>
      </c>
      <c r="AE7" s="25">
        <v>105.77</v>
      </c>
      <c r="AF7" s="25">
        <v>104.82</v>
      </c>
      <c r="AG7" s="25">
        <v>106.46</v>
      </c>
      <c r="AH7" s="25">
        <v>108.24</v>
      </c>
      <c r="AI7" s="25">
        <v>2.1</v>
      </c>
      <c r="AJ7" s="25">
        <v>0</v>
      </c>
      <c r="AK7" s="25">
        <v>0</v>
      </c>
      <c r="AL7" s="25">
        <v>2.81</v>
      </c>
      <c r="AM7" s="25">
        <v>8.74</v>
      </c>
      <c r="AN7" s="25">
        <v>21.69</v>
      </c>
      <c r="AO7" s="25">
        <v>24.04</v>
      </c>
      <c r="AP7" s="25">
        <v>28.03</v>
      </c>
      <c r="AQ7" s="25">
        <v>26.73</v>
      </c>
      <c r="AR7" s="25">
        <v>27.85</v>
      </c>
      <c r="AS7" s="25">
        <v>1.5</v>
      </c>
      <c r="AT7" s="25">
        <v>649.02</v>
      </c>
      <c r="AU7" s="25">
        <v>322.77</v>
      </c>
      <c r="AV7" s="25">
        <v>226.79</v>
      </c>
      <c r="AW7" s="25">
        <v>5951.67</v>
      </c>
      <c r="AX7" s="25">
        <v>3464.1</v>
      </c>
      <c r="AY7" s="25">
        <v>301.04000000000002</v>
      </c>
      <c r="AZ7" s="25">
        <v>305.08</v>
      </c>
      <c r="BA7" s="25">
        <v>305.33999999999997</v>
      </c>
      <c r="BB7" s="25">
        <v>310.01</v>
      </c>
      <c r="BC7" s="25">
        <v>311.12</v>
      </c>
      <c r="BD7" s="25">
        <v>243.36</v>
      </c>
      <c r="BE7" s="25">
        <v>0</v>
      </c>
      <c r="BF7" s="25">
        <v>0</v>
      </c>
      <c r="BG7" s="25">
        <v>0</v>
      </c>
      <c r="BH7" s="25">
        <v>0</v>
      </c>
      <c r="BI7" s="25">
        <v>0</v>
      </c>
      <c r="BJ7" s="25">
        <v>551.62</v>
      </c>
      <c r="BK7" s="25">
        <v>585.59</v>
      </c>
      <c r="BL7" s="25">
        <v>561.34</v>
      </c>
      <c r="BM7" s="25">
        <v>538.33000000000004</v>
      </c>
      <c r="BN7" s="25">
        <v>515.14</v>
      </c>
      <c r="BO7" s="25">
        <v>265.93</v>
      </c>
      <c r="BP7" s="25">
        <v>96.67</v>
      </c>
      <c r="BQ7" s="25">
        <v>91.04</v>
      </c>
      <c r="BR7" s="25">
        <v>101.48</v>
      </c>
      <c r="BS7" s="25">
        <v>80.760000000000005</v>
      </c>
      <c r="BT7" s="25">
        <v>81.239999999999995</v>
      </c>
      <c r="BU7" s="25">
        <v>87.11</v>
      </c>
      <c r="BV7" s="25">
        <v>82.78</v>
      </c>
      <c r="BW7" s="25">
        <v>84.82</v>
      </c>
      <c r="BX7" s="25">
        <v>82.29</v>
      </c>
      <c r="BY7" s="25">
        <v>84.16</v>
      </c>
      <c r="BZ7" s="25">
        <v>97.82</v>
      </c>
      <c r="CA7" s="25">
        <v>178.51</v>
      </c>
      <c r="CB7" s="25">
        <v>172.78</v>
      </c>
      <c r="CC7" s="25">
        <v>170.3</v>
      </c>
      <c r="CD7" s="25">
        <v>194.23</v>
      </c>
      <c r="CE7" s="25">
        <v>186.47</v>
      </c>
      <c r="CF7" s="25">
        <v>223.98</v>
      </c>
      <c r="CG7" s="25">
        <v>225.09</v>
      </c>
      <c r="CH7" s="25">
        <v>224.82</v>
      </c>
      <c r="CI7" s="25">
        <v>230.85</v>
      </c>
      <c r="CJ7" s="25">
        <v>230.21</v>
      </c>
      <c r="CK7" s="25">
        <v>177.56</v>
      </c>
      <c r="CL7" s="25">
        <v>54.45</v>
      </c>
      <c r="CM7" s="25">
        <v>56.18</v>
      </c>
      <c r="CN7" s="25">
        <v>55.7</v>
      </c>
      <c r="CO7" s="25">
        <v>52.99</v>
      </c>
      <c r="CP7" s="25">
        <v>54.48</v>
      </c>
      <c r="CQ7" s="25">
        <v>49.64</v>
      </c>
      <c r="CR7" s="25">
        <v>49.38</v>
      </c>
      <c r="CS7" s="25">
        <v>50.09</v>
      </c>
      <c r="CT7" s="25">
        <v>50.1</v>
      </c>
      <c r="CU7" s="25">
        <v>49.76</v>
      </c>
      <c r="CV7" s="25">
        <v>59.81</v>
      </c>
      <c r="CW7" s="25">
        <v>91.86</v>
      </c>
      <c r="CX7" s="25">
        <v>93.47</v>
      </c>
      <c r="CY7" s="25">
        <v>93.78</v>
      </c>
      <c r="CZ7" s="25">
        <v>93.07</v>
      </c>
      <c r="DA7" s="25">
        <v>91.8</v>
      </c>
      <c r="DB7" s="25">
        <v>78.09</v>
      </c>
      <c r="DC7" s="25">
        <v>78.010000000000005</v>
      </c>
      <c r="DD7" s="25">
        <v>77.599999999999994</v>
      </c>
      <c r="DE7" s="25">
        <v>77.3</v>
      </c>
      <c r="DF7" s="25">
        <v>76.64</v>
      </c>
      <c r="DG7" s="25">
        <v>89.42</v>
      </c>
      <c r="DH7" s="25">
        <v>69.98</v>
      </c>
      <c r="DI7" s="25">
        <v>70.91</v>
      </c>
      <c r="DJ7" s="25">
        <v>71.61</v>
      </c>
      <c r="DK7" s="25">
        <v>47.53</v>
      </c>
      <c r="DL7" s="25">
        <v>49.48</v>
      </c>
      <c r="DM7" s="25">
        <v>47.31</v>
      </c>
      <c r="DN7" s="25">
        <v>47.5</v>
      </c>
      <c r="DO7" s="25">
        <v>48.41</v>
      </c>
      <c r="DP7" s="25">
        <v>50.02</v>
      </c>
      <c r="DQ7" s="25">
        <v>51.38</v>
      </c>
      <c r="DR7" s="25">
        <v>52.02</v>
      </c>
      <c r="DS7" s="25">
        <v>18.27</v>
      </c>
      <c r="DT7" s="25">
        <v>21.49</v>
      </c>
      <c r="DU7" s="25">
        <v>22.22</v>
      </c>
      <c r="DV7" s="25">
        <v>22.23</v>
      </c>
      <c r="DW7" s="25">
        <v>22.26</v>
      </c>
      <c r="DX7" s="25">
        <v>16.77</v>
      </c>
      <c r="DY7" s="25">
        <v>17.399999999999999</v>
      </c>
      <c r="DZ7" s="25">
        <v>18.64</v>
      </c>
      <c r="EA7" s="25">
        <v>19.510000000000002</v>
      </c>
      <c r="EB7" s="25">
        <v>21.6</v>
      </c>
      <c r="EC7" s="25">
        <v>25.37</v>
      </c>
      <c r="ED7" s="25">
        <v>1.21</v>
      </c>
      <c r="EE7" s="25">
        <v>0.06</v>
      </c>
      <c r="EF7" s="25">
        <v>0.18</v>
      </c>
      <c r="EG7" s="25">
        <v>0.56999999999999995</v>
      </c>
      <c r="EH7" s="25">
        <v>0.56999999999999995</v>
      </c>
      <c r="EI7" s="25">
        <v>0.47</v>
      </c>
      <c r="EJ7" s="25">
        <v>0.4</v>
      </c>
      <c r="EK7" s="25">
        <v>0.36</v>
      </c>
      <c r="EL7" s="25">
        <v>0.56999999999999995</v>
      </c>
      <c r="EM7" s="25">
        <v>0.56000000000000005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108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