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drawingml.chartshapes+xml" PartName="/xl/drawings/drawing12.xml"/>
  <Override ContentType="application/vnd.openxmlformats-officedocument.drawingml.chartshapes+xml" PartName="/xl/drawings/drawing1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14_伊賀市\"/>
    </mc:Choice>
  </mc:AlternateContent>
  <xr:revisionPtr revIDLastSave="0" documentId="13_ncr:1_{95926ED6-61DC-4065-9A8D-D10C164F9148}" xr6:coauthVersionLast="47" xr6:coauthVersionMax="47" xr10:uidLastSave="{00000000-0000-0000-0000-000000000000}"/>
  <workbookProtection workbookAlgorithmName="SHA-512" workbookHashValue="tZdDC5yTbGofyrxAMtc7PJcNGAmNBPVf7dANw3UyuOeUHWvWZTk/n5p8F8lsopwcIxuI3eWO/S4En/CLAimndA==" workbookSaltValue="xm+HKIsk6hh+6yqaW9RqdA==" workbookSpinCount="100000" lockStructure="1"/>
  <bookViews>
    <workbookView xWindow="-108" yWindow="-108" windowWidth="23256" windowHeight="13896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MO79" i="4" s="1"/>
  <c r="FC7" i="5"/>
  <c r="LZ79" i="4" s="1"/>
  <c r="FB7" i="5"/>
  <c r="LK79" i="4" s="1"/>
  <c r="FA7" i="5"/>
  <c r="EZ7" i="5"/>
  <c r="KG79" i="4" s="1"/>
  <c r="EX7" i="5"/>
  <c r="JB80" i="4" s="1"/>
  <c r="EW7" i="5"/>
  <c r="IM80" i="4" s="1"/>
  <c r="EV7" i="5"/>
  <c r="EU7" i="5"/>
  <c r="ET7" i="5"/>
  <c r="ES7" i="5"/>
  <c r="ER7" i="5"/>
  <c r="EQ7" i="5"/>
  <c r="EP7" i="5"/>
  <c r="EO7" i="5"/>
  <c r="EM7" i="5"/>
  <c r="EL7" i="5"/>
  <c r="EK7" i="5"/>
  <c r="EK80" i="4" s="1"/>
  <c r="EJ7" i="5"/>
  <c r="DV80" i="4" s="1"/>
  <c r="EI7" i="5"/>
  <c r="EH7" i="5"/>
  <c r="EG7" i="5"/>
  <c r="EZ79" i="4" s="1"/>
  <c r="EF7" i="5"/>
  <c r="EE7" i="5"/>
  <c r="DV79" i="4" s="1"/>
  <c r="ED7" i="5"/>
  <c r="DG79" i="4" s="1"/>
  <c r="EB7" i="5"/>
  <c r="BX80" i="4" s="1"/>
  <c r="EA7" i="5"/>
  <c r="DZ7" i="5"/>
  <c r="DY7" i="5"/>
  <c r="AE80" i="4" s="1"/>
  <c r="DX7" i="5"/>
  <c r="P80" i="4" s="1"/>
  <c r="DW7" i="5"/>
  <c r="BX79" i="4" s="1"/>
  <c r="DV7" i="5"/>
  <c r="DU7" i="5"/>
  <c r="DT7" i="5"/>
  <c r="DS7" i="5"/>
  <c r="DQ7" i="5"/>
  <c r="DP7" i="5"/>
  <c r="DO7" i="5"/>
  <c r="DN7" i="5"/>
  <c r="DM7" i="5"/>
  <c r="DL7" i="5"/>
  <c r="MN55" i="4" s="1"/>
  <c r="DK7" i="5"/>
  <c r="LY55" i="4" s="1"/>
  <c r="DJ7" i="5"/>
  <c r="LJ55" i="4" s="1"/>
  <c r="DI7" i="5"/>
  <c r="DH7" i="5"/>
  <c r="DF7" i="5"/>
  <c r="DE7" i="5"/>
  <c r="IK56" i="4" s="1"/>
  <c r="DD7" i="5"/>
  <c r="HV56" i="4" s="1"/>
  <c r="DC7" i="5"/>
  <c r="HG56" i="4" s="1"/>
  <c r="DB7" i="5"/>
  <c r="GR56" i="4" s="1"/>
  <c r="DA7" i="5"/>
  <c r="CZ7" i="5"/>
  <c r="CY7" i="5"/>
  <c r="CX7" i="5"/>
  <c r="CW7" i="5"/>
  <c r="CU7" i="5"/>
  <c r="CT7" i="5"/>
  <c r="CS7" i="5"/>
  <c r="CR7" i="5"/>
  <c r="CQ7" i="5"/>
  <c r="CP7" i="5"/>
  <c r="FL55" i="4" s="1"/>
  <c r="CO7" i="5"/>
  <c r="EW55" i="4" s="1"/>
  <c r="CN7" i="5"/>
  <c r="EH55" i="4" s="1"/>
  <c r="CM7" i="5"/>
  <c r="CL7" i="5"/>
  <c r="DD55" i="4" s="1"/>
  <c r="CJ7" i="5"/>
  <c r="BX56" i="4" s="1"/>
  <c r="CI7" i="5"/>
  <c r="CH7" i="5"/>
  <c r="CG7" i="5"/>
  <c r="CF7" i="5"/>
  <c r="P56" i="4" s="1"/>
  <c r="CE7" i="5"/>
  <c r="CD7" i="5"/>
  <c r="CC7" i="5"/>
  <c r="CB7" i="5"/>
  <c r="CA7" i="5"/>
  <c r="P55" i="4" s="1"/>
  <c r="BY7" i="5"/>
  <c r="BX7" i="5"/>
  <c r="BW7" i="5"/>
  <c r="BV7" i="5"/>
  <c r="KU34" i="4" s="1"/>
  <c r="BU7" i="5"/>
  <c r="BT7" i="5"/>
  <c r="BS7" i="5"/>
  <c r="BR7" i="5"/>
  <c r="BQ7" i="5"/>
  <c r="BP7" i="5"/>
  <c r="BN7" i="5"/>
  <c r="IZ34" i="4" s="1"/>
  <c r="BM7" i="5"/>
  <c r="IK34" i="4" s="1"/>
  <c r="BL7" i="5"/>
  <c r="BK7" i="5"/>
  <c r="HG34" i="4" s="1"/>
  <c r="BJ7" i="5"/>
  <c r="GR34" i="4" s="1"/>
  <c r="BI7" i="5"/>
  <c r="IZ33" i="4" s="1"/>
  <c r="BH7" i="5"/>
  <c r="BG7" i="5"/>
  <c r="BF7" i="5"/>
  <c r="BE7" i="5"/>
  <c r="BC7" i="5"/>
  <c r="BB7" i="5"/>
  <c r="BA7" i="5"/>
  <c r="AZ7" i="5"/>
  <c r="AY7" i="5"/>
  <c r="AX7" i="5"/>
  <c r="FL33" i="4" s="1"/>
  <c r="AW7" i="5"/>
  <c r="EW33" i="4" s="1"/>
  <c r="AV7" i="5"/>
  <c r="EH33" i="4" s="1"/>
  <c r="AU7" i="5"/>
  <c r="AT7" i="5"/>
  <c r="AR7" i="5"/>
  <c r="BX34" i="4" s="1"/>
  <c r="AQ7" i="5"/>
  <c r="AP7" i="5"/>
  <c r="AT34" i="4" s="1"/>
  <c r="AO7" i="5"/>
  <c r="AE34" i="4" s="1"/>
  <c r="AN7" i="5"/>
  <c r="P34" i="4" s="1"/>
  <c r="AM7" i="5"/>
  <c r="BX33" i="4" s="1"/>
  <c r="AL7" i="5"/>
  <c r="AK7" i="5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JW10" i="4" s="1"/>
  <c r="AC6" i="5"/>
  <c r="ID10" i="4" s="1"/>
  <c r="AB6" i="5"/>
  <c r="AA6" i="5"/>
  <c r="Z6" i="5"/>
  <c r="ID8" i="4" s="1"/>
  <c r="Y6" i="5"/>
  <c r="FZ12" i="4" s="1"/>
  <c r="X6" i="5"/>
  <c r="EG12" i="4" s="1"/>
  <c r="W6" i="5"/>
  <c r="CN12" i="4" s="1"/>
  <c r="V6" i="5"/>
  <c r="AU12" i="4" s="1"/>
  <c r="U6" i="5"/>
  <c r="B12" i="4" s="1"/>
  <c r="T6" i="5"/>
  <c r="FZ10" i="4" s="1"/>
  <c r="S6" i="5"/>
  <c r="EG10" i="4" s="1"/>
  <c r="R6" i="5"/>
  <c r="CN10" i="4" s="1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I90" i="4"/>
  <c r="H90" i="4"/>
  <c r="G90" i="4"/>
  <c r="C90" i="4"/>
  <c r="MO80" i="4"/>
  <c r="LZ80" i="4"/>
  <c r="LK80" i="4"/>
  <c r="KV80" i="4"/>
  <c r="KG80" i="4"/>
  <c r="HX80" i="4"/>
  <c r="HI80" i="4"/>
  <c r="GT80" i="4"/>
  <c r="FO80" i="4"/>
  <c r="EZ80" i="4"/>
  <c r="DG80" i="4"/>
  <c r="BI80" i="4"/>
  <c r="AT80" i="4"/>
  <c r="KV79" i="4"/>
  <c r="JB79" i="4"/>
  <c r="IM79" i="4"/>
  <c r="HX79" i="4"/>
  <c r="HI79" i="4"/>
  <c r="GT79" i="4"/>
  <c r="FO79" i="4"/>
  <c r="EK79" i="4"/>
  <c r="BI79" i="4"/>
  <c r="AT79" i="4"/>
  <c r="AE79" i="4"/>
  <c r="P79" i="4"/>
  <c r="MN56" i="4"/>
  <c r="LY56" i="4"/>
  <c r="LJ56" i="4"/>
  <c r="KU56" i="4"/>
  <c r="KF56" i="4"/>
  <c r="IZ56" i="4"/>
  <c r="FL56" i="4"/>
  <c r="EW56" i="4"/>
  <c r="EH56" i="4"/>
  <c r="DS56" i="4"/>
  <c r="DD56" i="4"/>
  <c r="BI56" i="4"/>
  <c r="AT56" i="4"/>
  <c r="AE56" i="4"/>
  <c r="KU55" i="4"/>
  <c r="KF55" i="4"/>
  <c r="IZ55" i="4"/>
  <c r="IK55" i="4"/>
  <c r="HV55" i="4"/>
  <c r="HG55" i="4"/>
  <c r="GR55" i="4"/>
  <c r="DS55" i="4"/>
  <c r="BX55" i="4"/>
  <c r="BI55" i="4"/>
  <c r="AT55" i="4"/>
  <c r="AE55" i="4"/>
  <c r="MN34" i="4"/>
  <c r="LY34" i="4"/>
  <c r="LJ34" i="4"/>
  <c r="KF34" i="4"/>
  <c r="HV34" i="4"/>
  <c r="FL34" i="4"/>
  <c r="EW34" i="4"/>
  <c r="EH34" i="4"/>
  <c r="DS34" i="4"/>
  <c r="DD34" i="4"/>
  <c r="BI34" i="4"/>
  <c r="MN33" i="4"/>
  <c r="LY33" i="4"/>
  <c r="LJ33" i="4"/>
  <c r="KU33" i="4"/>
  <c r="KF33" i="4"/>
  <c r="IK33" i="4"/>
  <c r="HV33" i="4"/>
  <c r="HG33" i="4"/>
  <c r="GR33" i="4"/>
  <c r="DS33" i="4"/>
  <c r="DD33" i="4"/>
  <c r="BI33" i="4"/>
  <c r="AT33" i="4"/>
  <c r="LP12" i="4"/>
  <c r="JW12" i="4"/>
  <c r="LP8" i="4"/>
  <c r="JW8" i="4"/>
  <c r="FZ8" i="4"/>
  <c r="EG8" i="4"/>
  <c r="CN8" i="4"/>
  <c r="IZ32" i="4" l="1"/>
  <c r="FO78" i="4"/>
  <c r="FL54" i="4"/>
  <c r="FL32" i="4"/>
  <c r="MO78" i="4"/>
  <c r="MN54" i="4"/>
  <c r="MN32" i="4"/>
  <c r="JB78" i="4"/>
  <c r="IZ54" i="4"/>
  <c r="BX78" i="4"/>
  <c r="BX54" i="4"/>
  <c r="BX32" i="4"/>
  <c r="C11" i="5"/>
  <c r="D11" i="5"/>
  <c r="E11" i="5"/>
  <c r="B11" i="5"/>
  <c r="AE78" i="4" l="1"/>
  <c r="AE54" i="4"/>
  <c r="AE32" i="4"/>
  <c r="HI78" i="4"/>
  <c r="HG54" i="4"/>
  <c r="DV78" i="4"/>
  <c r="KV78" i="4"/>
  <c r="KU54" i="4"/>
  <c r="KU32" i="4"/>
  <c r="HG32" i="4"/>
  <c r="DS54" i="4"/>
  <c r="DS32" i="4"/>
  <c r="DG78" i="4"/>
  <c r="DD54" i="4"/>
  <c r="DD32" i="4"/>
  <c r="P78" i="4"/>
  <c r="P54" i="4"/>
  <c r="P32" i="4"/>
  <c r="KG78" i="4"/>
  <c r="KF54" i="4"/>
  <c r="KF32" i="4"/>
  <c r="GT78" i="4"/>
  <c r="GR54" i="4"/>
  <c r="GR32" i="4"/>
  <c r="IM78" i="4"/>
  <c r="IK54" i="4"/>
  <c r="IK32" i="4"/>
  <c r="BI78" i="4"/>
  <c r="LY32" i="4"/>
  <c r="EZ78" i="4"/>
  <c r="EW54" i="4"/>
  <c r="EW32" i="4"/>
  <c r="BI54" i="4"/>
  <c r="BI32" i="4"/>
  <c r="LY54" i="4"/>
  <c r="LZ78" i="4"/>
  <c r="LK78" i="4"/>
  <c r="LJ54" i="4"/>
  <c r="LJ32" i="4"/>
  <c r="EH32" i="4"/>
  <c r="AT54" i="4"/>
  <c r="AT32" i="4"/>
  <c r="HX78" i="4"/>
  <c r="HV54" i="4"/>
  <c r="HV32" i="4"/>
  <c r="EK78" i="4"/>
  <c r="AT78" i="4"/>
  <c r="EH54" i="4"/>
</calcChain>
</file>

<file path=xl/sharedStrings.xml><?xml version="1.0" encoding="utf-8"?>
<sst xmlns="http://schemas.openxmlformats.org/spreadsheetml/2006/main" count="342" uniqueCount="186">
  <si>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</si>
  <si>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</si>
  <si>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</si>
  <si>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</si>
  <si>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</si>
  <si>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</si>
  <si>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</si>
  <si>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</si>
  <si>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</si>
  <si>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</si>
  <si>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</si>
  <si>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</si>
  <si>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</si>
  <si>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</si>
  <si>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</si>
  <si>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</si>
  <si>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</si>
  <si>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</si>
  <si>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</si>
  <si>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</si>
  <si>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</si>
  <si>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</si>
  <si>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</si>
  <si>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</si>
  <si>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</si>
  <si>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</si>
  <si>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</si>
  <si>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</si>
  <si>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</si>
  <si>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</si>
  <si>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</si>
  <si>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</si>
  <si>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</si>
  <si>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</si>
  <si>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</si>
  <si>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</si>
  <si>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</si>
  <si>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</si>
  <si>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</si>
  <si>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</si>
  <si>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</si>
  <si>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</si>
  <si>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</si>
  <si>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</si>
  <si>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</si>
  <si>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</si>
  <si>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</si>
  <si>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</si>
  <si>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</si>
  <si>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</si>
  <si>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</si>
  <si>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</si>
  <si>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</si>
  <si>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</si>
  <si>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</si>
  <si>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</si>
  <si>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</si>
  <si>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</si>
  <si>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</si>
  <si>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</si>
  <si>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</si>
  <si>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</si>
  <si>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</si>
  <si>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</si>
  <si>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</si>
  <si>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</si>
  <si>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</si>
  <si>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</si>
  <si>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</si>
  <si>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</si>
  <si>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</si>
  <si>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</si>
  <si>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</si>
  <si>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</si>
  <si>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</si>
  <si>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</si>
  <si>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</si>
  <si>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</si>
  <si>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</si>
  <si>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</si>
  <si>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</si>
  <si>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</si>
  <si>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</si>
  <si>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</si>
  <si>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</si>
  <si>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</si>
  <si>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</si>
  <si>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</si>
  <si>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</si>
  <si>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</si>
  <si>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</si>
  <si>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</si>
  <si>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</si>
  <si>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</si>
  <si>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</si>
  <si>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</si>
  <si>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</si>
  <si>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</si>
  <si>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</si>
  <si>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</si>
  <si>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</si>
  <si>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</si>
  <si>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</si>
  <si>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</si>
  <si>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</si>
  <si>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</si>
  <si>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</si>
  <si>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</si>
  <si>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</si>
  <si>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</si>
  <si>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</si>
  <si>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</si>
  <si>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</si>
  <si>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</si>
  <si>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</si>
  <si>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</si>
  <si>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</si>
  <si>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</si>
  <si>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</si>
  <si>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</si>
  <si>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</si>
  <si>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</si>
  <si>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</si>
  <si>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</si>
  <si>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</si>
  <si>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</si>
  <si>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</si>
  <si>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</si>
  <si>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</si>
  <si>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</si>
  <si>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</si>
  <si>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</si>
  <si>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</si>
  <si>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</si>
  <si>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</si>
  <si>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</si>
  <si>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</si>
  <si>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</si>
  <si>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</si>
  <si>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</si>
  <si>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</si>
  <si>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</si>
  <si>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</si>
  <si>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</si>
  <si>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</si>
  <si>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</si>
  <si>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</si>
  <si>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</si>
  <si>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</si>
  <si>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</si>
  <si>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</si>
  <si>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</si>
  <si>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</si>
  <si>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</si>
  <si>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</si>
  <si>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</si>
  <si>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</si>
  <si>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</si>
  <si>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</si>
  <si>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</si>
  <si>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</si>
  <si>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</si>
  <si>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</si>
  <si>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</si>
  <si>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伊賀市</t>
  </si>
  <si>
    <t>伊賀市立上野総合市民病院</t>
  </si>
  <si>
    <t>当然財務</t>
  </si>
  <si>
    <t>病院事業</t>
  </si>
  <si>
    <t>一般病院</t>
  </si>
  <si>
    <t>200床以上～300床未満</t>
  </si>
  <si>
    <t>非設置</t>
  </si>
  <si>
    <t>直営</t>
  </si>
  <si>
    <t>対象</t>
  </si>
  <si>
    <t>ド 透 訓</t>
  </si>
  <si>
    <t>救 臨 災 地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</si>
  <si>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</si>
  <si>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</si>
  <si>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</si>
  <si>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</si>
  <si>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</si>
  <si>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</si>
  <si>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</si>
  <si>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救急告示病院・災害拠点病院・病院群輪番制病院等の指定を受けており、伊賀地域における災害時医療・二次救急医療の一端を担っているほか、地域医療支援病院として開業医と密に連携し、地域医療を支えている。</t>
    <phoneticPr fontId="5"/>
  </si>
  <si>
    <t>　有形固定資産については、病院本館建物の老朽化により、平均値を大きく上回っており、施設全体の老朽化が顕著となっている。
　また、医療器械備品については、高額医療機器の耐用年数が近づいていることから、減価償却率が増加し、平均値を上回った。</t>
    <rPh sb="13" eb="15">
      <t>ビョウイン</t>
    </rPh>
    <rPh sb="27" eb="30">
      <t>ヘイキンチ</t>
    </rPh>
    <rPh sb="50" eb="52">
      <t>ケンチョ</t>
    </rPh>
    <rPh sb="64" eb="70">
      <t>イリョウキカイビヒン</t>
    </rPh>
    <rPh sb="76" eb="82">
      <t>コウガクイリョウキキ</t>
    </rPh>
    <rPh sb="83" eb="87">
      <t>タイヨウネンスウ</t>
    </rPh>
    <rPh sb="88" eb="89">
      <t>チカ</t>
    </rPh>
    <rPh sb="99" eb="104">
      <t>ゲンカショウキャクリツ</t>
    </rPh>
    <rPh sb="105" eb="107">
      <t>ゾウカ</t>
    </rPh>
    <rPh sb="109" eb="112">
      <t>ヘイキンチ</t>
    </rPh>
    <rPh sb="113" eb="115">
      <t>ウワマワ</t>
    </rPh>
    <phoneticPr fontId="5"/>
  </si>
  <si>
    <t>　昨年度と比較し患者数が増加したことや、ＤＰＣ係数の上昇等により、医業収益は増加したものの、それ以上に人件費が増加したため、医業収支比率は１００％に達することができなかった。
　また、新型コロナウイルス感染症が５類に移行したことにより、新型コロナウイルス感染症関係の補助金が減額になったため、経常収支比率についても１００％に達することができなかった。</t>
    <rPh sb="38" eb="40">
      <t>ゾウカ</t>
    </rPh>
    <rPh sb="48" eb="50">
      <t>イジョウ</t>
    </rPh>
    <rPh sb="51" eb="54">
      <t>ジンケンヒ</t>
    </rPh>
    <rPh sb="55" eb="57">
      <t>ゾウカ</t>
    </rPh>
    <rPh sb="74" eb="75">
      <t>タッ</t>
    </rPh>
    <rPh sb="92" eb="94">
      <t>シンガタ</t>
    </rPh>
    <rPh sb="101" eb="104">
      <t>カンセンショウ</t>
    </rPh>
    <rPh sb="106" eb="107">
      <t>ルイ</t>
    </rPh>
    <rPh sb="108" eb="110">
      <t>イコウ</t>
    </rPh>
    <rPh sb="118" eb="120">
      <t>シンガタ</t>
    </rPh>
    <rPh sb="127" eb="132">
      <t>カンセンショウカンケイ</t>
    </rPh>
    <rPh sb="133" eb="136">
      <t>ホジョキン</t>
    </rPh>
    <rPh sb="137" eb="139">
      <t>ゲンガク</t>
    </rPh>
    <rPh sb="146" eb="150">
      <t>ケイジョウシュウシ</t>
    </rPh>
    <rPh sb="150" eb="152">
      <t>ヒリツ</t>
    </rPh>
    <rPh sb="162" eb="163">
      <t>タッ</t>
    </rPh>
    <phoneticPr fontId="5"/>
  </si>
  <si>
    <t>　新型コロナウイルス感染症が５類に移行したことにより、病床利用率が上昇し、入院収益は増加している。　
　しかし、医療体制確保のための医師・看護師等の確保や人事院勧告による人件費の増加により、職員給与費対医業収益比率が増加傾向にあるため、今後も更なる診療収益の増収に努め、経営の安定化を図る必要がある。
　有形固定資産については、施設設備の老朽化が顕著で、当面は有形固定資産減価償却率等の数値改善は見込めないものの、今後も計画的な修繕の実施に加え、大規模修繕への備えが必要な状況である。</t>
    <rPh sb="1" eb="3">
      <t>シンガタ</t>
    </rPh>
    <rPh sb="10" eb="13">
      <t>カンセンショウ</t>
    </rPh>
    <rPh sb="15" eb="16">
      <t>ルイ</t>
    </rPh>
    <rPh sb="17" eb="19">
      <t>イコウ</t>
    </rPh>
    <rPh sb="27" eb="32">
      <t>ビョウショウリヨウリツ</t>
    </rPh>
    <rPh sb="33" eb="35">
      <t>ジョウショウ</t>
    </rPh>
    <rPh sb="37" eb="41">
      <t>ニュウインシュウエキ</t>
    </rPh>
    <rPh sb="42" eb="44">
      <t>ゾウカ</t>
    </rPh>
    <rPh sb="60" eb="62">
      <t>カクホ</t>
    </rPh>
    <rPh sb="69" eb="72">
      <t>カンゴシ</t>
    </rPh>
    <rPh sb="72" eb="73">
      <t>トウ</t>
    </rPh>
    <rPh sb="74" eb="76">
      <t>カクホ</t>
    </rPh>
    <rPh sb="77" eb="82">
      <t>ジンジインカンコク</t>
    </rPh>
    <rPh sb="85" eb="88">
      <t>ジンケンヒ</t>
    </rPh>
    <rPh sb="89" eb="91">
      <t>ゾウカ</t>
    </rPh>
    <rPh sb="110" eb="112">
      <t>ケイコウ</t>
    </rPh>
    <rPh sb="124" eb="126">
      <t>シンリョウ</t>
    </rPh>
    <rPh sb="126" eb="128">
      <t>シュウエキ</t>
    </rPh>
    <rPh sb="135" eb="137">
      <t>ケイエイ</t>
    </rPh>
    <rPh sb="177" eb="179">
      <t>トウメン</t>
    </rPh>
    <rPh sb="180" eb="182">
      <t>ユウケイ</t>
    </rPh>
    <rPh sb="182" eb="184">
      <t>コテイ</t>
    </rPh>
    <rPh sb="184" eb="186">
      <t>シサン</t>
    </rPh>
    <rPh sb="186" eb="188">
      <t>ゲンカ</t>
    </rPh>
    <rPh sb="188" eb="190">
      <t>ショウキャク</t>
    </rPh>
    <rPh sb="190" eb="191">
      <t>リツ</t>
    </rPh>
    <rPh sb="191" eb="192">
      <t>トウ</t>
    </rPh>
    <rPh sb="217" eb="219">
      <t>ジッシ</t>
    </rPh>
    <rPh sb="236" eb="238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</si>
</sst>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Alignment="1" applyProtection="1">
      <alignment horizontal="left" vertical="top" wrapText="1" shrinkToFit="1"/>
      <protection locked="0"/>
    </xf>
    <xf numFmtId="0" fontId="6" fillId="0" borderId="9" xfId="0" applyFont="1" applyFill="1" applyBorder="1" applyAlignment="1" applyProtection="1">
      <alignment horizontal="left" vertical="top" wrapText="1" shrinkToFit="1"/>
      <protection locked="0"/>
    </xf>
    <xf numFmtId="0" fontId="6" fillId="0" borderId="10" xfId="0" applyFont="1" applyFill="1" applyBorder="1" applyAlignment="1" applyProtection="1">
      <alignment horizontal="left" vertical="top" wrapText="1" shrinkToFit="1"/>
      <protection locked="0"/>
    </xf>
    <xf numFmtId="0" fontId="6" fillId="0" borderId="1" xfId="0" applyFont="1" applyFill="1" applyBorder="1" applyAlignment="1" applyProtection="1">
      <alignment horizontal="left" vertical="top" wrapText="1" shrinkToFit="1"/>
      <protection locked="0"/>
    </xf>
    <xf numFmtId="0" fontId="6" fillId="0" borderId="11" xfId="0" applyFont="1" applyFill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2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../drawings/drawing13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61</c:v>
                </c:pt>
                <c:pt idx="2">
                  <c:v>60.6</c:v>
                </c:pt>
                <c:pt idx="3">
                  <c:v>60.5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8-48A4-897F-2DDE9DBF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64.5</c:v>
                </c:pt>
                <c:pt idx="2">
                  <c:v>63.8</c:v>
                </c:pt>
                <c:pt idx="3">
                  <c:v>63.4</c:v>
                </c:pt>
                <c:pt idx="4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8A4-897F-2DDE9DBF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14753</c:v>
                </c:pt>
                <c:pt idx="1">
                  <c:v>15361</c:v>
                </c:pt>
                <c:pt idx="2">
                  <c:v>13160</c:v>
                </c:pt>
                <c:pt idx="3">
                  <c:v>13311</c:v>
                </c:pt>
                <c:pt idx="4">
                  <c:v>13515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C-417F-A90E-C48318C26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12970</c:v>
                </c:pt>
                <c:pt idx="1">
                  <c:v>13767</c:v>
                </c:pt>
                <c:pt idx="2">
                  <c:v>14046</c:v>
                </c:pt>
                <c:pt idx="3">
                  <c:v>14550</c:v>
                </c:pt>
                <c:pt idx="4">
                  <c:v>14823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17F-A90E-C48318C26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38175</c:v>
                </c:pt>
                <c:pt idx="1">
                  <c:v>42776</c:v>
                </c:pt>
                <c:pt idx="2">
                  <c:v>44956</c:v>
                </c:pt>
                <c:pt idx="3">
                  <c:v>46389</c:v>
                </c:pt>
                <c:pt idx="4">
                  <c:v>46311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F-4410-8ECA-27ECB782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48807</c:v>
                </c:pt>
                <c:pt idx="1">
                  <c:v>51594</c:v>
                </c:pt>
                <c:pt idx="2">
                  <c:v>53805</c:v>
                </c:pt>
                <c:pt idx="3">
                  <c:v>56563</c:v>
                </c:pt>
                <c:pt idx="4">
                  <c:v>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F-4410-8ECA-27ECB782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15.1</c:v>
                </c:pt>
                <c:pt idx="1">
                  <c:v>10.3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A-439E-BBAC-FCC9245E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81.900000000000006</c:v>
                </c:pt>
                <c:pt idx="1">
                  <c:v>91.6</c:v>
                </c:pt>
                <c:pt idx="2">
                  <c:v>100.1</c:v>
                </c:pt>
                <c:pt idx="3">
                  <c:v>94.9</c:v>
                </c:pt>
                <c:pt idx="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A-439E-BBAC-FCC9245E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91.8</c:v>
                </c:pt>
                <c:pt idx="2">
                  <c:v>92.4</c:v>
                </c:pt>
                <c:pt idx="3">
                  <c:v>89.1</c:v>
                </c:pt>
                <c:pt idx="4">
                  <c:v>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3-4858-AF6E-568050B8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83</c:v>
                </c:pt>
                <c:pt idx="1">
                  <c:v>77.599999999999994</c:v>
                </c:pt>
                <c:pt idx="2">
                  <c:v>79.2</c:v>
                </c:pt>
                <c:pt idx="3">
                  <c:v>78.400000000000006</c:v>
                </c:pt>
                <c:pt idx="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3-4858-AF6E-568050B8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105.3</c:v>
                </c:pt>
                <c:pt idx="1">
                  <c:v>96.7</c:v>
                </c:pt>
                <c:pt idx="2">
                  <c:v>97.2</c:v>
                </c:pt>
                <c:pt idx="3">
                  <c:v>93.8</c:v>
                </c:pt>
                <c:pt idx="4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D-46A9-A7E6-12BBC24B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86</c:v>
                </c:pt>
                <c:pt idx="1">
                  <c:v>80.7</c:v>
                </c:pt>
                <c:pt idx="2">
                  <c:v>82.3</c:v>
                </c:pt>
                <c:pt idx="3">
                  <c:v>81.5</c:v>
                </c:pt>
                <c:pt idx="4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D-46A9-A7E6-12BBC24B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107.1</c:v>
                </c:pt>
                <c:pt idx="1">
                  <c:v>103.9</c:v>
                </c:pt>
                <c:pt idx="2">
                  <c:v>108.5</c:v>
                </c:pt>
                <c:pt idx="3">
                  <c:v>105.3</c:v>
                </c:pt>
                <c:pt idx="4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3-44DC-8B8C-0B6195A82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96.9</c:v>
                </c:pt>
                <c:pt idx="1">
                  <c:v>101.8</c:v>
                </c:pt>
                <c:pt idx="2">
                  <c:v>106.2</c:v>
                </c:pt>
                <c:pt idx="3">
                  <c:v>103.5</c:v>
                </c:pt>
                <c:pt idx="4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3-44DC-8B8C-0B6195A82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70.7</c:v>
                </c:pt>
                <c:pt idx="1">
                  <c:v>69.099999999999994</c:v>
                </c:pt>
                <c:pt idx="2">
                  <c:v>70.3</c:v>
                </c:pt>
                <c:pt idx="3">
                  <c:v>72.3</c:v>
                </c:pt>
                <c:pt idx="4">
                  <c:v>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7-4B2F-ADBA-3D04C388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50.8</c:v>
                </c:pt>
                <c:pt idx="1">
                  <c:v>51.4</c:v>
                </c:pt>
                <c:pt idx="2">
                  <c:v>51.9</c:v>
                </c:pt>
                <c:pt idx="3">
                  <c:v>53.8</c:v>
                </c:pt>
                <c:pt idx="4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7-4B2F-ADBA-3D04C388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70.2</c:v>
                </c:pt>
                <c:pt idx="1">
                  <c:v>64.5</c:v>
                </c:pt>
                <c:pt idx="2">
                  <c:v>67.099999999999994</c:v>
                </c:pt>
                <c:pt idx="3">
                  <c:v>70.3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D-4470-AE3E-AAAF915E9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72.599999999999994</c:v>
                </c:pt>
                <c:pt idx="1">
                  <c:v>71.900000000000006</c:v>
                </c:pt>
                <c:pt idx="2">
                  <c:v>71.2</c:v>
                </c:pt>
                <c:pt idx="3">
                  <c:v>71.8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D-4470-AE3E-AAAF915E9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26507157</c:v>
                </c:pt>
                <c:pt idx="1">
                  <c:v>26309555</c:v>
                </c:pt>
                <c:pt idx="2">
                  <c:v>26610680</c:v>
                </c:pt>
                <c:pt idx="3">
                  <c:v>26932210</c:v>
                </c:pt>
                <c:pt idx="4">
                  <c:v>27053046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D-421F-AC52-0CBD89FB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44436827</c:v>
                </c:pt>
                <c:pt idx="1">
                  <c:v>45896030</c:v>
                </c:pt>
                <c:pt idx="2">
                  <c:v>47415042</c:v>
                </c:pt>
                <c:pt idx="3">
                  <c:v>47985814</c:v>
                </c:pt>
                <c:pt idx="4">
                  <c:v>49654543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D-421F-AC52-0CBD89FB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17.7</c:v>
                </c:pt>
                <c:pt idx="1">
                  <c:v>17.600000000000001</c:v>
                </c:pt>
                <c:pt idx="2">
                  <c:v>17.100000000000001</c:v>
                </c:pt>
                <c:pt idx="3">
                  <c:v>18</c:v>
                </c:pt>
                <c:pt idx="4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2-473E-9A59-FB1BD989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20.5</c:v>
                </c:pt>
                <c:pt idx="1">
                  <c:v>20.2</c:v>
                </c:pt>
                <c:pt idx="2">
                  <c:v>20.2</c:v>
                </c:pt>
                <c:pt idx="3">
                  <c:v>21.1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73E-9A59-FB1BD989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49.7</c:v>
                </c:pt>
                <c:pt idx="1">
                  <c:v>56.1</c:v>
                </c:pt>
                <c:pt idx="2">
                  <c:v>56.2</c:v>
                </c:pt>
                <c:pt idx="3">
                  <c:v>58.4</c:v>
                </c:pt>
                <c:pt idx="4">
                  <c:v>59.3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2-46FC-BE0F-AD86F63C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59.9</c:v>
                </c:pt>
                <c:pt idx="1">
                  <c:v>63.4</c:v>
                </c:pt>
                <c:pt idx="2">
                  <c:v>61.3</c:v>
                </c:pt>
                <c:pt idx="3">
                  <c:v>61.4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2-46FC-BE0F-AD86F63C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12" Target="../charts/chart12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【18,236】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【62,428】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【70.4】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【50,999,060】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Normal="100" zoomScaleSheetLayoutView="70" workbookViewId="0"/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4.109375" customWidth="1"/>
    <col min="393" max="393" width="6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65" t="str">
        <f>データ!H6</f>
        <v>三重県伊賀市　伊賀市立上野総合市民病院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>
      <c r="A8" s="2"/>
      <c r="B8" s="78" t="str">
        <f>データ!K6</f>
        <v>当然財務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200床以上～300床未満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241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>
        <f>データ!AA6</f>
        <v>40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22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訓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災 地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281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1">
        <f>データ!U6</f>
        <v>85989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15528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-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第２種該当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１０：１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179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>
        <f>データ!AG6</f>
        <v>40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219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182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R01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R02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R03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R04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R05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R01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R02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R03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R04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R05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R01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R02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R04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R05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R01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R02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R03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R04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R05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107.1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103.9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108.5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105.3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97.8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105.3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96.7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97.2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93.8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93.7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100.4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91.8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92.4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89.1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89.4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69.8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61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60.6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60.5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63.9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96.9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101.8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106.2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103.5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93.8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86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80.7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82.3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81.5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81.400000000000006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83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77.599999999999994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79.2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78.400000000000006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78.2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72.900000000000006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64.5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63.8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63.4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66.7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184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R01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R02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R03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R04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R05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R01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R02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R03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R04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R05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R01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R02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R03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R04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R05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R01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R02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R03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R04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R05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183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38175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42776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44956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46389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46311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14753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15361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13160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13311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13515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49.7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56.1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56.2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58.4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59.3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17.7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17.600000000000001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17.100000000000001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18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17.600000000000001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48807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51594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53805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56563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56401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12970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13767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14046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14550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14823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59.9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63.4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61.3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61.4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63.4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20.5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20.2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20.2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21.1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22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87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88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185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R01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R02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R03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R04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R05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R01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R02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R03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R04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R05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R01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R02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R03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R04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R05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R01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R02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R03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R04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R05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15.1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10.3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70.7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69.099999999999994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70.3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72.3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73.7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70.2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64.5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67.099999999999994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70.3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73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26507157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26309555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26610680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26932210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27053046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81.900000000000006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91.6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100.1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94.9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83.8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50.8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51.4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51.9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53.8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55.3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72.599999999999994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71.900000000000006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71.2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71.8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71.400000000000006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44436827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45896030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47415042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47985814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49654543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>
      <c r="B85" s="152" t="s">
        <v>89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>
      <c r="C86" s="2"/>
      <c r="BH86" s="2"/>
      <c r="GR86" s="2"/>
      <c r="IV86" s="2"/>
      <c r="LD86" s="2"/>
    </row>
    <row r="87" spans="1:388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>
      <c r="A89" s="30"/>
      <c r="B89" s="31" t="s">
        <v>90</v>
      </c>
      <c r="C89" s="31" t="s">
        <v>91</v>
      </c>
      <c r="D89" s="31" t="s">
        <v>92</v>
      </c>
      <c r="E89" s="31" t="s">
        <v>93</v>
      </c>
      <c r="F89" s="31" t="s">
        <v>94</v>
      </c>
      <c r="G89" s="31" t="s">
        <v>95</v>
      </c>
      <c r="H89" s="31" t="s">
        <v>96</v>
      </c>
      <c r="I89" s="31" t="s">
        <v>97</v>
      </c>
      <c r="J89" s="31" t="s">
        <v>90</v>
      </c>
      <c r="K89" s="31" t="s">
        <v>91</v>
      </c>
      <c r="L89" s="31" t="s">
        <v>92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>
      <c r="A90" s="30"/>
      <c r="B90" s="31" t="str">
        <f>データ!AS6</f>
        <v>【96.6】</v>
      </c>
      <c r="C90" s="31" t="str">
        <f>データ!BD6</f>
        <v>【86.6】</v>
      </c>
      <c r="D90" s="31" t="str">
        <f>データ!BO6</f>
        <v>【83.9】</v>
      </c>
      <c r="E90" s="31" t="str">
        <f>データ!BZ6</f>
        <v>【68.7】</v>
      </c>
      <c r="F90" s="31" t="str">
        <f>データ!CK6</f>
        <v>【62,428】</v>
      </c>
      <c r="G90" s="31" t="str">
        <f>データ!CV6</f>
        <v>【18,236】</v>
      </c>
      <c r="H90" s="31" t="str">
        <f>データ!DG6</f>
        <v>【56.1】</v>
      </c>
      <c r="I90" s="31" t="str">
        <f>データ!DR6</f>
        <v>【26.4】</v>
      </c>
      <c r="J90" s="31" t="str">
        <f>データ!EC6</f>
        <v>【54.5】</v>
      </c>
      <c r="K90" s="31" t="str">
        <f>データ!EN6</f>
        <v>【57.0】</v>
      </c>
      <c r="L90" s="31" t="str">
        <f>データ!EY6</f>
        <v>【70.4】</v>
      </c>
      <c r="M90" s="33" t="str">
        <f>データ!FJ6</f>
        <v>【50,999,060】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oQWARVEIyJa6YAADEYW765pE2kFNolykeeTUajI6BEBPEgBmRC7CY7lR9Dy56mmB4oqD01XzBSjqwv8Mp3euYw==" saltValue="4AYke7fu5HySZbSNXmkxhg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$OC$18:$OC$56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65" width="11.88671875" customWidth="1"/>
    <col min="166" max="166" width="10.88671875" customWidth="1"/>
  </cols>
  <sheetData>
    <row r="1" spans="1:166">
      <c r="A1" t="s">
        <v>98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>
      <c r="A2" s="35" t="s">
        <v>99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" customHeight="1">
      <c r="A3" s="35" t="s">
        <v>100</v>
      </c>
      <c r="B3" s="36" t="s">
        <v>101</v>
      </c>
      <c r="C3" s="36" t="s">
        <v>102</v>
      </c>
      <c r="D3" s="36" t="s">
        <v>103</v>
      </c>
      <c r="E3" s="36" t="s">
        <v>104</v>
      </c>
      <c r="F3" s="36" t="s">
        <v>105</v>
      </c>
      <c r="G3" s="36" t="s">
        <v>106</v>
      </c>
      <c r="H3" s="37" t="s">
        <v>107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108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109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111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112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113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114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115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116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117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118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119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120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121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122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147</v>
      </c>
      <c r="AU5" s="49" t="s">
        <v>148</v>
      </c>
      <c r="AV5" s="49" t="s">
        <v>149</v>
      </c>
      <c r="AW5" s="49" t="s">
        <v>158</v>
      </c>
      <c r="AX5" s="49" t="s">
        <v>151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147</v>
      </c>
      <c r="BF5" s="49" t="s">
        <v>148</v>
      </c>
      <c r="BG5" s="49" t="s">
        <v>149</v>
      </c>
      <c r="BH5" s="49" t="s">
        <v>150</v>
      </c>
      <c r="BI5" s="49" t="s">
        <v>151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147</v>
      </c>
      <c r="BQ5" s="49" t="s">
        <v>148</v>
      </c>
      <c r="BR5" s="49" t="s">
        <v>149</v>
      </c>
      <c r="BS5" s="49" t="s">
        <v>150</v>
      </c>
      <c r="BT5" s="49" t="s">
        <v>151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147</v>
      </c>
      <c r="CB5" s="49" t="s">
        <v>148</v>
      </c>
      <c r="CC5" s="49" t="s">
        <v>149</v>
      </c>
      <c r="CD5" s="49" t="s">
        <v>150</v>
      </c>
      <c r="CE5" s="49" t="s">
        <v>151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147</v>
      </c>
      <c r="CM5" s="49" t="s">
        <v>148</v>
      </c>
      <c r="CN5" s="49" t="s">
        <v>149</v>
      </c>
      <c r="CO5" s="49" t="s">
        <v>150</v>
      </c>
      <c r="CP5" s="49" t="s">
        <v>151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159</v>
      </c>
      <c r="CX5" s="49" t="s">
        <v>148</v>
      </c>
      <c r="CY5" s="49" t="s">
        <v>149</v>
      </c>
      <c r="CZ5" s="49" t="s">
        <v>150</v>
      </c>
      <c r="DA5" s="49" t="s">
        <v>151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147</v>
      </c>
      <c r="DI5" s="49" t="s">
        <v>148</v>
      </c>
      <c r="DJ5" s="49" t="s">
        <v>149</v>
      </c>
      <c r="DK5" s="49" t="s">
        <v>150</v>
      </c>
      <c r="DL5" s="49" t="s">
        <v>151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159</v>
      </c>
      <c r="DT5" s="49" t="s">
        <v>148</v>
      </c>
      <c r="DU5" s="49" t="s">
        <v>149</v>
      </c>
      <c r="DV5" s="49" t="s">
        <v>150</v>
      </c>
      <c r="DW5" s="49" t="s">
        <v>151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147</v>
      </c>
      <c r="EE5" s="49" t="s">
        <v>148</v>
      </c>
      <c r="EF5" s="49" t="s">
        <v>149</v>
      </c>
      <c r="EG5" s="49" t="s">
        <v>150</v>
      </c>
      <c r="EH5" s="49" t="s">
        <v>151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147</v>
      </c>
      <c r="EP5" s="49" t="s">
        <v>148</v>
      </c>
      <c r="EQ5" s="49" t="s">
        <v>149</v>
      </c>
      <c r="ER5" s="49" t="s">
        <v>150</v>
      </c>
      <c r="ES5" s="49" t="s">
        <v>151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160</v>
      </c>
      <c r="EZ5" s="49" t="s">
        <v>147</v>
      </c>
      <c r="FA5" s="49" t="s">
        <v>148</v>
      </c>
      <c r="FB5" s="49" t="s">
        <v>149</v>
      </c>
      <c r="FC5" s="49" t="s">
        <v>150</v>
      </c>
      <c r="FD5" s="49" t="s">
        <v>151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>
      <c r="A6" s="35" t="s">
        <v>161</v>
      </c>
      <c r="B6" s="50">
        <f>B8</f>
        <v>2023</v>
      </c>
      <c r="C6" s="50">
        <f t="shared" ref="C6:M6" si="2">C8</f>
        <v>242161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8" t="str">
        <f>IF(H8&lt;&gt;I8,H8,"")&amp;IF(I8&lt;&gt;J8,I8,"")&amp;"　"&amp;J8</f>
        <v>三重県伊賀市　伊賀市立上野総合市民病院</v>
      </c>
      <c r="I6" s="159"/>
      <c r="J6" s="160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200床以上～300床未満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22</v>
      </c>
      <c r="R6" s="50" t="str">
        <f t="shared" si="3"/>
        <v>対象</v>
      </c>
      <c r="S6" s="50" t="str">
        <f t="shared" si="3"/>
        <v>ド 透 訓</v>
      </c>
      <c r="T6" s="50" t="str">
        <f t="shared" si="3"/>
        <v>救 臨 災 地 輪</v>
      </c>
      <c r="U6" s="51">
        <f>U8</f>
        <v>85989</v>
      </c>
      <c r="V6" s="51">
        <f>V8</f>
        <v>15528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１０：１</v>
      </c>
      <c r="Z6" s="51">
        <f t="shared" si="3"/>
        <v>241</v>
      </c>
      <c r="AA6" s="51">
        <f t="shared" si="3"/>
        <v>40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281</v>
      </c>
      <c r="AF6" s="51">
        <f t="shared" si="3"/>
        <v>179</v>
      </c>
      <c r="AG6" s="51">
        <f t="shared" si="3"/>
        <v>40</v>
      </c>
      <c r="AH6" s="51">
        <f t="shared" si="3"/>
        <v>219</v>
      </c>
      <c r="AI6" s="52">
        <f>IF(AI8="-",NA(),AI8)</f>
        <v>107.1</v>
      </c>
      <c r="AJ6" s="52">
        <f t="shared" ref="AJ6:AR6" si="5">IF(AJ8="-",NA(),AJ8)</f>
        <v>103.9</v>
      </c>
      <c r="AK6" s="52">
        <f t="shared" si="5"/>
        <v>108.5</v>
      </c>
      <c r="AL6" s="52">
        <f t="shared" si="5"/>
        <v>105.3</v>
      </c>
      <c r="AM6" s="52">
        <f t="shared" si="5"/>
        <v>97.8</v>
      </c>
      <c r="AN6" s="52">
        <f t="shared" si="5"/>
        <v>96.9</v>
      </c>
      <c r="AO6" s="52">
        <f t="shared" si="5"/>
        <v>101.8</v>
      </c>
      <c r="AP6" s="52">
        <f t="shared" si="5"/>
        <v>106.2</v>
      </c>
      <c r="AQ6" s="52">
        <f t="shared" si="5"/>
        <v>103.5</v>
      </c>
      <c r="AR6" s="52">
        <f t="shared" si="5"/>
        <v>93.8</v>
      </c>
      <c r="AS6" s="52" t="str">
        <f>IF(AS8="-","【-】","【"&amp;SUBSTITUTE(TEXT(AS8,"#,##0.0"),"-","△")&amp;"】")</f>
        <v>【96.6】</v>
      </c>
      <c r="AT6" s="52">
        <f>IF(AT8="-",NA(),AT8)</f>
        <v>105.3</v>
      </c>
      <c r="AU6" s="52">
        <f t="shared" ref="AU6:BC6" si="6">IF(AU8="-",NA(),AU8)</f>
        <v>96.7</v>
      </c>
      <c r="AV6" s="52">
        <f t="shared" si="6"/>
        <v>97.2</v>
      </c>
      <c r="AW6" s="52">
        <f t="shared" si="6"/>
        <v>93.8</v>
      </c>
      <c r="AX6" s="52">
        <f t="shared" si="6"/>
        <v>93.7</v>
      </c>
      <c r="AY6" s="52">
        <f t="shared" si="6"/>
        <v>86</v>
      </c>
      <c r="AZ6" s="52">
        <f t="shared" si="6"/>
        <v>80.7</v>
      </c>
      <c r="BA6" s="52">
        <f t="shared" si="6"/>
        <v>82.3</v>
      </c>
      <c r="BB6" s="52">
        <f t="shared" si="6"/>
        <v>81.5</v>
      </c>
      <c r="BC6" s="52">
        <f t="shared" si="6"/>
        <v>81.400000000000006</v>
      </c>
      <c r="BD6" s="52" t="str">
        <f>IF(BD8="-","【-】","【"&amp;SUBSTITUTE(TEXT(BD8,"#,##0.0"),"-","△")&amp;"】")</f>
        <v>【86.6】</v>
      </c>
      <c r="BE6" s="52">
        <f>IF(BE8="-",NA(),BE8)</f>
        <v>100.4</v>
      </c>
      <c r="BF6" s="52">
        <f t="shared" ref="BF6:BN6" si="7">IF(BF8="-",NA(),BF8)</f>
        <v>91.8</v>
      </c>
      <c r="BG6" s="52">
        <f t="shared" si="7"/>
        <v>92.4</v>
      </c>
      <c r="BH6" s="52">
        <f t="shared" si="7"/>
        <v>89.1</v>
      </c>
      <c r="BI6" s="52">
        <f t="shared" si="7"/>
        <v>89.4</v>
      </c>
      <c r="BJ6" s="52">
        <f t="shared" si="7"/>
        <v>83</v>
      </c>
      <c r="BK6" s="52">
        <f t="shared" si="7"/>
        <v>77.599999999999994</v>
      </c>
      <c r="BL6" s="52">
        <f t="shared" si="7"/>
        <v>79.2</v>
      </c>
      <c r="BM6" s="52">
        <f t="shared" si="7"/>
        <v>78.400000000000006</v>
      </c>
      <c r="BN6" s="52">
        <f t="shared" si="7"/>
        <v>78.2</v>
      </c>
      <c r="BO6" s="52" t="str">
        <f>IF(BO8="-","【-】","【"&amp;SUBSTITUTE(TEXT(BO8,"#,##0.0"),"-","△")&amp;"】")</f>
        <v>【83.9】</v>
      </c>
      <c r="BP6" s="52">
        <f>IF(BP8="-",NA(),BP8)</f>
        <v>69.8</v>
      </c>
      <c r="BQ6" s="52">
        <f t="shared" ref="BQ6:BY6" si="8">IF(BQ8="-",NA(),BQ8)</f>
        <v>61</v>
      </c>
      <c r="BR6" s="52">
        <f t="shared" si="8"/>
        <v>60.6</v>
      </c>
      <c r="BS6" s="52">
        <f t="shared" si="8"/>
        <v>60.5</v>
      </c>
      <c r="BT6" s="52">
        <f t="shared" si="8"/>
        <v>63.9</v>
      </c>
      <c r="BU6" s="52">
        <f t="shared" si="8"/>
        <v>72.900000000000006</v>
      </c>
      <c r="BV6" s="52">
        <f t="shared" si="8"/>
        <v>64.5</v>
      </c>
      <c r="BW6" s="52">
        <f t="shared" si="8"/>
        <v>63.8</v>
      </c>
      <c r="BX6" s="52">
        <f t="shared" si="8"/>
        <v>63.4</v>
      </c>
      <c r="BY6" s="52">
        <f t="shared" si="8"/>
        <v>66.7</v>
      </c>
      <c r="BZ6" s="52" t="str">
        <f>IF(BZ8="-","【-】","【"&amp;SUBSTITUTE(TEXT(BZ8,"#,##0.0"),"-","△")&amp;"】")</f>
        <v>【68.7】</v>
      </c>
      <c r="CA6" s="53">
        <f>IF(CA8="-",NA(),CA8)</f>
        <v>38175</v>
      </c>
      <c r="CB6" s="53">
        <f t="shared" ref="CB6:CJ6" si="9">IF(CB8="-",NA(),CB8)</f>
        <v>42776</v>
      </c>
      <c r="CC6" s="53">
        <f t="shared" si="9"/>
        <v>44956</v>
      </c>
      <c r="CD6" s="53">
        <f t="shared" si="9"/>
        <v>46389</v>
      </c>
      <c r="CE6" s="53">
        <f t="shared" si="9"/>
        <v>46311</v>
      </c>
      <c r="CF6" s="53">
        <f t="shared" si="9"/>
        <v>48807</v>
      </c>
      <c r="CG6" s="53">
        <f t="shared" si="9"/>
        <v>51594</v>
      </c>
      <c r="CH6" s="53">
        <f t="shared" si="9"/>
        <v>53805</v>
      </c>
      <c r="CI6" s="53">
        <f t="shared" si="9"/>
        <v>56563</v>
      </c>
      <c r="CJ6" s="53">
        <f t="shared" si="9"/>
        <v>56401</v>
      </c>
      <c r="CK6" s="52" t="str">
        <f>IF(CK8="-","【-】","【"&amp;SUBSTITUTE(TEXT(CK8,"#,##0"),"-","△")&amp;"】")</f>
        <v>【62,428】</v>
      </c>
      <c r="CL6" s="53">
        <f>IF(CL8="-",NA(),CL8)</f>
        <v>14753</v>
      </c>
      <c r="CM6" s="53">
        <f t="shared" ref="CM6:CU6" si="10">IF(CM8="-",NA(),CM8)</f>
        <v>15361</v>
      </c>
      <c r="CN6" s="53">
        <f t="shared" si="10"/>
        <v>13160</v>
      </c>
      <c r="CO6" s="53">
        <f t="shared" si="10"/>
        <v>13311</v>
      </c>
      <c r="CP6" s="53">
        <f t="shared" si="10"/>
        <v>13515</v>
      </c>
      <c r="CQ6" s="53">
        <f t="shared" si="10"/>
        <v>12970</v>
      </c>
      <c r="CR6" s="53">
        <f t="shared" si="10"/>
        <v>13767</v>
      </c>
      <c r="CS6" s="53">
        <f t="shared" si="10"/>
        <v>14046</v>
      </c>
      <c r="CT6" s="53">
        <f t="shared" si="10"/>
        <v>14550</v>
      </c>
      <c r="CU6" s="53">
        <f t="shared" si="10"/>
        <v>14823</v>
      </c>
      <c r="CV6" s="52" t="str">
        <f>IF(CV8="-","【-】","【"&amp;SUBSTITUTE(TEXT(CV8,"#,##0"),"-","△")&amp;"】")</f>
        <v>【18,236】</v>
      </c>
      <c r="CW6" s="52">
        <f>IF(CW8="-",NA(),CW8)</f>
        <v>49.7</v>
      </c>
      <c r="CX6" s="52">
        <f t="shared" ref="CX6:DF6" si="11">IF(CX8="-",NA(),CX8)</f>
        <v>56.1</v>
      </c>
      <c r="CY6" s="52">
        <f t="shared" si="11"/>
        <v>56.2</v>
      </c>
      <c r="CZ6" s="52">
        <f t="shared" si="11"/>
        <v>58.4</v>
      </c>
      <c r="DA6" s="52">
        <f t="shared" si="11"/>
        <v>59.3</v>
      </c>
      <c r="DB6" s="52">
        <f t="shared" si="11"/>
        <v>59.9</v>
      </c>
      <c r="DC6" s="52">
        <f t="shared" si="11"/>
        <v>63.4</v>
      </c>
      <c r="DD6" s="52">
        <f t="shared" si="11"/>
        <v>61.3</v>
      </c>
      <c r="DE6" s="52">
        <f t="shared" si="11"/>
        <v>61.4</v>
      </c>
      <c r="DF6" s="52">
        <f t="shared" si="11"/>
        <v>63.4</v>
      </c>
      <c r="DG6" s="52" t="str">
        <f>IF(DG8="-","【-】","【"&amp;SUBSTITUTE(TEXT(DG8,"#,##0.0"),"-","△")&amp;"】")</f>
        <v>【56.1】</v>
      </c>
      <c r="DH6" s="52">
        <f>IF(DH8="-",NA(),DH8)</f>
        <v>17.7</v>
      </c>
      <c r="DI6" s="52">
        <f t="shared" ref="DI6:DQ6" si="12">IF(DI8="-",NA(),DI8)</f>
        <v>17.600000000000001</v>
      </c>
      <c r="DJ6" s="52">
        <f t="shared" si="12"/>
        <v>17.100000000000001</v>
      </c>
      <c r="DK6" s="52">
        <f t="shared" si="12"/>
        <v>18</v>
      </c>
      <c r="DL6" s="52">
        <f t="shared" si="12"/>
        <v>17.600000000000001</v>
      </c>
      <c r="DM6" s="52">
        <f t="shared" si="12"/>
        <v>20.5</v>
      </c>
      <c r="DN6" s="52">
        <f t="shared" si="12"/>
        <v>20.2</v>
      </c>
      <c r="DO6" s="52">
        <f t="shared" si="12"/>
        <v>20.2</v>
      </c>
      <c r="DP6" s="52">
        <f t="shared" si="12"/>
        <v>21.1</v>
      </c>
      <c r="DQ6" s="52">
        <f t="shared" si="12"/>
        <v>22</v>
      </c>
      <c r="DR6" s="52" t="str">
        <f>IF(DR8="-","【-】","【"&amp;SUBSTITUTE(TEXT(DR8,"#,##0.0"),"-","△")&amp;"】")</f>
        <v>【26.4】</v>
      </c>
      <c r="DS6" s="52">
        <f>IF(DS8="-",NA(),DS8)</f>
        <v>15.1</v>
      </c>
      <c r="DT6" s="52">
        <f t="shared" ref="DT6:EB6" si="13">IF(DT8="-",NA(),DT8)</f>
        <v>10.3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81.900000000000006</v>
      </c>
      <c r="DY6" s="52">
        <f t="shared" si="13"/>
        <v>91.6</v>
      </c>
      <c r="DZ6" s="52">
        <f t="shared" si="13"/>
        <v>100.1</v>
      </c>
      <c r="EA6" s="52">
        <f t="shared" si="13"/>
        <v>94.9</v>
      </c>
      <c r="EB6" s="52">
        <f t="shared" si="13"/>
        <v>83.8</v>
      </c>
      <c r="EC6" s="52" t="str">
        <f>IF(EC8="-","【-】","【"&amp;SUBSTITUTE(TEXT(EC8,"#,##0.0"),"-","△")&amp;"】")</f>
        <v>【54.5】</v>
      </c>
      <c r="ED6" s="52">
        <f>IF(ED8="-",NA(),ED8)</f>
        <v>70.7</v>
      </c>
      <c r="EE6" s="52">
        <f t="shared" ref="EE6:EM6" si="14">IF(EE8="-",NA(),EE8)</f>
        <v>69.099999999999994</v>
      </c>
      <c r="EF6" s="52">
        <f t="shared" si="14"/>
        <v>70.3</v>
      </c>
      <c r="EG6" s="52">
        <f t="shared" si="14"/>
        <v>72.3</v>
      </c>
      <c r="EH6" s="52">
        <f t="shared" si="14"/>
        <v>73.7</v>
      </c>
      <c r="EI6" s="52">
        <f t="shared" si="14"/>
        <v>50.8</v>
      </c>
      <c r="EJ6" s="52">
        <f t="shared" si="14"/>
        <v>51.4</v>
      </c>
      <c r="EK6" s="52">
        <f t="shared" si="14"/>
        <v>51.9</v>
      </c>
      <c r="EL6" s="52">
        <f t="shared" si="14"/>
        <v>53.8</v>
      </c>
      <c r="EM6" s="52">
        <f t="shared" si="14"/>
        <v>55.3</v>
      </c>
      <c r="EN6" s="52" t="str">
        <f>IF(EN8="-","【-】","【"&amp;SUBSTITUTE(TEXT(EN8,"#,##0.0"),"-","△")&amp;"】")</f>
        <v>【57.0】</v>
      </c>
      <c r="EO6" s="52">
        <f>IF(EO8="-",NA(),EO8)</f>
        <v>70.2</v>
      </c>
      <c r="EP6" s="52">
        <f t="shared" ref="EP6:EX6" si="15">IF(EP8="-",NA(),EP8)</f>
        <v>64.5</v>
      </c>
      <c r="EQ6" s="52">
        <f t="shared" si="15"/>
        <v>67.099999999999994</v>
      </c>
      <c r="ER6" s="52">
        <f t="shared" si="15"/>
        <v>70.3</v>
      </c>
      <c r="ES6" s="52">
        <f t="shared" si="15"/>
        <v>73</v>
      </c>
      <c r="ET6" s="52">
        <f t="shared" si="15"/>
        <v>72.599999999999994</v>
      </c>
      <c r="EU6" s="52">
        <f t="shared" si="15"/>
        <v>71.900000000000006</v>
      </c>
      <c r="EV6" s="52">
        <f t="shared" si="15"/>
        <v>71.2</v>
      </c>
      <c r="EW6" s="52">
        <f t="shared" si="15"/>
        <v>71.8</v>
      </c>
      <c r="EX6" s="52">
        <f t="shared" si="15"/>
        <v>71.400000000000006</v>
      </c>
      <c r="EY6" s="52" t="str">
        <f>IF(EY8="-","【-】","【"&amp;SUBSTITUTE(TEXT(EY8,"#,##0.0"),"-","△")&amp;"】")</f>
        <v>【70.4】</v>
      </c>
      <c r="EZ6" s="53">
        <f>IF(EZ8="-",NA(),EZ8)</f>
        <v>26507157</v>
      </c>
      <c r="FA6" s="53">
        <f t="shared" ref="FA6:FI6" si="16">IF(FA8="-",NA(),FA8)</f>
        <v>26309555</v>
      </c>
      <c r="FB6" s="53">
        <f t="shared" si="16"/>
        <v>26610680</v>
      </c>
      <c r="FC6" s="53">
        <f t="shared" si="16"/>
        <v>26932210</v>
      </c>
      <c r="FD6" s="53">
        <f t="shared" si="16"/>
        <v>27053046</v>
      </c>
      <c r="FE6" s="53">
        <f t="shared" si="16"/>
        <v>44436827</v>
      </c>
      <c r="FF6" s="53">
        <f t="shared" si="16"/>
        <v>45896030</v>
      </c>
      <c r="FG6" s="53">
        <f t="shared" si="16"/>
        <v>47415042</v>
      </c>
      <c r="FH6" s="53">
        <f t="shared" si="16"/>
        <v>47985814</v>
      </c>
      <c r="FI6" s="53">
        <f t="shared" si="16"/>
        <v>49654543</v>
      </c>
      <c r="FJ6" s="53" t="str">
        <f>IF(FJ8="-","【-】","【"&amp;SUBSTITUTE(TEXT(FJ8,"#,##0"),"-","△")&amp;"】")</f>
        <v>【50,999,060】</v>
      </c>
    </row>
    <row r="7" spans="1:166" s="54" customFormat="1">
      <c r="A7" s="35" t="s">
        <v>162</v>
      </c>
      <c r="B7" s="50">
        <f t="shared" ref="B7:AH7" si="17">B8</f>
        <v>2023</v>
      </c>
      <c r="C7" s="50">
        <f t="shared" si="17"/>
        <v>242161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200床以上～300床未満</v>
      </c>
      <c r="O7" s="50" t="str">
        <f>O8</f>
        <v>非設置</v>
      </c>
      <c r="P7" s="50" t="str">
        <f>P8</f>
        <v>直営</v>
      </c>
      <c r="Q7" s="51">
        <f t="shared" si="17"/>
        <v>22</v>
      </c>
      <c r="R7" s="50" t="str">
        <f t="shared" si="17"/>
        <v>対象</v>
      </c>
      <c r="S7" s="50" t="str">
        <f t="shared" si="17"/>
        <v>ド 透 訓</v>
      </c>
      <c r="T7" s="50" t="str">
        <f t="shared" si="17"/>
        <v>救 臨 災 地 輪</v>
      </c>
      <c r="U7" s="51">
        <f>U8</f>
        <v>85989</v>
      </c>
      <c r="V7" s="51">
        <f>V8</f>
        <v>15528</v>
      </c>
      <c r="W7" s="50" t="str">
        <f>W8</f>
        <v>-</v>
      </c>
      <c r="X7" s="50" t="str">
        <f t="shared" si="17"/>
        <v>第２種該当</v>
      </c>
      <c r="Y7" s="50" t="str">
        <f t="shared" si="17"/>
        <v>１０：１</v>
      </c>
      <c r="Z7" s="51">
        <f t="shared" si="17"/>
        <v>241</v>
      </c>
      <c r="AA7" s="51">
        <f t="shared" si="17"/>
        <v>40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281</v>
      </c>
      <c r="AF7" s="51">
        <f t="shared" si="17"/>
        <v>179</v>
      </c>
      <c r="AG7" s="51">
        <f t="shared" si="17"/>
        <v>40</v>
      </c>
      <c r="AH7" s="51">
        <f t="shared" si="17"/>
        <v>219</v>
      </c>
      <c r="AI7" s="52">
        <f>AI8</f>
        <v>107.1</v>
      </c>
      <c r="AJ7" s="52">
        <f t="shared" ref="AJ7:AR7" si="18">AJ8</f>
        <v>103.9</v>
      </c>
      <c r="AK7" s="52">
        <f t="shared" si="18"/>
        <v>108.5</v>
      </c>
      <c r="AL7" s="52">
        <f t="shared" si="18"/>
        <v>105.3</v>
      </c>
      <c r="AM7" s="52">
        <f t="shared" si="18"/>
        <v>97.8</v>
      </c>
      <c r="AN7" s="52">
        <f t="shared" si="18"/>
        <v>96.9</v>
      </c>
      <c r="AO7" s="52">
        <f t="shared" si="18"/>
        <v>101.8</v>
      </c>
      <c r="AP7" s="52">
        <f t="shared" si="18"/>
        <v>106.2</v>
      </c>
      <c r="AQ7" s="52">
        <f t="shared" si="18"/>
        <v>103.5</v>
      </c>
      <c r="AR7" s="52">
        <f t="shared" si="18"/>
        <v>93.8</v>
      </c>
      <c r="AS7" s="52"/>
      <c r="AT7" s="52">
        <f>AT8</f>
        <v>105.3</v>
      </c>
      <c r="AU7" s="52">
        <f t="shared" ref="AU7:BC7" si="19">AU8</f>
        <v>96.7</v>
      </c>
      <c r="AV7" s="52">
        <f t="shared" si="19"/>
        <v>97.2</v>
      </c>
      <c r="AW7" s="52">
        <f t="shared" si="19"/>
        <v>93.8</v>
      </c>
      <c r="AX7" s="52">
        <f t="shared" si="19"/>
        <v>93.7</v>
      </c>
      <c r="AY7" s="52">
        <f t="shared" si="19"/>
        <v>86</v>
      </c>
      <c r="AZ7" s="52">
        <f t="shared" si="19"/>
        <v>80.7</v>
      </c>
      <c r="BA7" s="52">
        <f t="shared" si="19"/>
        <v>82.3</v>
      </c>
      <c r="BB7" s="52">
        <f t="shared" si="19"/>
        <v>81.5</v>
      </c>
      <c r="BC7" s="52">
        <f t="shared" si="19"/>
        <v>81.400000000000006</v>
      </c>
      <c r="BD7" s="52"/>
      <c r="BE7" s="52">
        <f>BE8</f>
        <v>100.4</v>
      </c>
      <c r="BF7" s="52">
        <f t="shared" ref="BF7:BN7" si="20">BF8</f>
        <v>91.8</v>
      </c>
      <c r="BG7" s="52">
        <f t="shared" si="20"/>
        <v>92.4</v>
      </c>
      <c r="BH7" s="52">
        <f t="shared" si="20"/>
        <v>89.1</v>
      </c>
      <c r="BI7" s="52">
        <f t="shared" si="20"/>
        <v>89.4</v>
      </c>
      <c r="BJ7" s="52">
        <f t="shared" si="20"/>
        <v>83</v>
      </c>
      <c r="BK7" s="52">
        <f t="shared" si="20"/>
        <v>77.599999999999994</v>
      </c>
      <c r="BL7" s="52">
        <f t="shared" si="20"/>
        <v>79.2</v>
      </c>
      <c r="BM7" s="52">
        <f t="shared" si="20"/>
        <v>78.400000000000006</v>
      </c>
      <c r="BN7" s="52">
        <f t="shared" si="20"/>
        <v>78.2</v>
      </c>
      <c r="BO7" s="52"/>
      <c r="BP7" s="52">
        <f>BP8</f>
        <v>69.8</v>
      </c>
      <c r="BQ7" s="52">
        <f t="shared" ref="BQ7:BY7" si="21">BQ8</f>
        <v>61</v>
      </c>
      <c r="BR7" s="52">
        <f t="shared" si="21"/>
        <v>60.6</v>
      </c>
      <c r="BS7" s="52">
        <f t="shared" si="21"/>
        <v>60.5</v>
      </c>
      <c r="BT7" s="52">
        <f t="shared" si="21"/>
        <v>63.9</v>
      </c>
      <c r="BU7" s="52">
        <f t="shared" si="21"/>
        <v>72.900000000000006</v>
      </c>
      <c r="BV7" s="52">
        <f t="shared" si="21"/>
        <v>64.5</v>
      </c>
      <c r="BW7" s="52">
        <f t="shared" si="21"/>
        <v>63.8</v>
      </c>
      <c r="BX7" s="52">
        <f t="shared" si="21"/>
        <v>63.4</v>
      </c>
      <c r="BY7" s="52">
        <f t="shared" si="21"/>
        <v>66.7</v>
      </c>
      <c r="BZ7" s="52"/>
      <c r="CA7" s="53">
        <f>CA8</f>
        <v>38175</v>
      </c>
      <c r="CB7" s="53">
        <f t="shared" ref="CB7:CJ7" si="22">CB8</f>
        <v>42776</v>
      </c>
      <c r="CC7" s="53">
        <f t="shared" si="22"/>
        <v>44956</v>
      </c>
      <c r="CD7" s="53">
        <f t="shared" si="22"/>
        <v>46389</v>
      </c>
      <c r="CE7" s="53">
        <f t="shared" si="22"/>
        <v>46311</v>
      </c>
      <c r="CF7" s="53">
        <f t="shared" si="22"/>
        <v>48807</v>
      </c>
      <c r="CG7" s="53">
        <f t="shared" si="22"/>
        <v>51594</v>
      </c>
      <c r="CH7" s="53">
        <f t="shared" si="22"/>
        <v>53805</v>
      </c>
      <c r="CI7" s="53">
        <f t="shared" si="22"/>
        <v>56563</v>
      </c>
      <c r="CJ7" s="53">
        <f t="shared" si="22"/>
        <v>56401</v>
      </c>
      <c r="CK7" s="52"/>
      <c r="CL7" s="53">
        <f>CL8</f>
        <v>14753</v>
      </c>
      <c r="CM7" s="53">
        <f t="shared" ref="CM7:CU7" si="23">CM8</f>
        <v>15361</v>
      </c>
      <c r="CN7" s="53">
        <f t="shared" si="23"/>
        <v>13160</v>
      </c>
      <c r="CO7" s="53">
        <f t="shared" si="23"/>
        <v>13311</v>
      </c>
      <c r="CP7" s="53">
        <f t="shared" si="23"/>
        <v>13515</v>
      </c>
      <c r="CQ7" s="53">
        <f t="shared" si="23"/>
        <v>12970</v>
      </c>
      <c r="CR7" s="53">
        <f t="shared" si="23"/>
        <v>13767</v>
      </c>
      <c r="CS7" s="53">
        <f t="shared" si="23"/>
        <v>14046</v>
      </c>
      <c r="CT7" s="53">
        <f t="shared" si="23"/>
        <v>14550</v>
      </c>
      <c r="CU7" s="53">
        <f t="shared" si="23"/>
        <v>14823</v>
      </c>
      <c r="CV7" s="52"/>
      <c r="CW7" s="52">
        <f>CW8</f>
        <v>49.7</v>
      </c>
      <c r="CX7" s="52">
        <f t="shared" ref="CX7:DF7" si="24">CX8</f>
        <v>56.1</v>
      </c>
      <c r="CY7" s="52">
        <f t="shared" si="24"/>
        <v>56.2</v>
      </c>
      <c r="CZ7" s="52">
        <f t="shared" si="24"/>
        <v>58.4</v>
      </c>
      <c r="DA7" s="52">
        <f t="shared" si="24"/>
        <v>59.3</v>
      </c>
      <c r="DB7" s="52">
        <f t="shared" si="24"/>
        <v>59.9</v>
      </c>
      <c r="DC7" s="52">
        <f t="shared" si="24"/>
        <v>63.4</v>
      </c>
      <c r="DD7" s="52">
        <f t="shared" si="24"/>
        <v>61.3</v>
      </c>
      <c r="DE7" s="52">
        <f t="shared" si="24"/>
        <v>61.4</v>
      </c>
      <c r="DF7" s="52">
        <f t="shared" si="24"/>
        <v>63.4</v>
      </c>
      <c r="DG7" s="52"/>
      <c r="DH7" s="52">
        <f>DH8</f>
        <v>17.7</v>
      </c>
      <c r="DI7" s="52">
        <f t="shared" ref="DI7:DQ7" si="25">DI8</f>
        <v>17.600000000000001</v>
      </c>
      <c r="DJ7" s="52">
        <f t="shared" si="25"/>
        <v>17.100000000000001</v>
      </c>
      <c r="DK7" s="52">
        <f t="shared" si="25"/>
        <v>18</v>
      </c>
      <c r="DL7" s="52">
        <f t="shared" si="25"/>
        <v>17.600000000000001</v>
      </c>
      <c r="DM7" s="52">
        <f t="shared" si="25"/>
        <v>20.5</v>
      </c>
      <c r="DN7" s="52">
        <f t="shared" si="25"/>
        <v>20.2</v>
      </c>
      <c r="DO7" s="52">
        <f t="shared" si="25"/>
        <v>20.2</v>
      </c>
      <c r="DP7" s="52">
        <f t="shared" si="25"/>
        <v>21.1</v>
      </c>
      <c r="DQ7" s="52">
        <f t="shared" si="25"/>
        <v>22</v>
      </c>
      <c r="DR7" s="52"/>
      <c r="DS7" s="52">
        <f>DS8</f>
        <v>15.1</v>
      </c>
      <c r="DT7" s="52">
        <f t="shared" ref="DT7:EB7" si="26">DT8</f>
        <v>10.3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81.900000000000006</v>
      </c>
      <c r="DY7" s="52">
        <f t="shared" si="26"/>
        <v>91.6</v>
      </c>
      <c r="DZ7" s="52">
        <f t="shared" si="26"/>
        <v>100.1</v>
      </c>
      <c r="EA7" s="52">
        <f t="shared" si="26"/>
        <v>94.9</v>
      </c>
      <c r="EB7" s="52">
        <f t="shared" si="26"/>
        <v>83.8</v>
      </c>
      <c r="EC7" s="52"/>
      <c r="ED7" s="52">
        <f>ED8</f>
        <v>70.7</v>
      </c>
      <c r="EE7" s="52">
        <f t="shared" ref="EE7:EM7" si="27">EE8</f>
        <v>69.099999999999994</v>
      </c>
      <c r="EF7" s="52">
        <f t="shared" si="27"/>
        <v>70.3</v>
      </c>
      <c r="EG7" s="52">
        <f t="shared" si="27"/>
        <v>72.3</v>
      </c>
      <c r="EH7" s="52">
        <f t="shared" si="27"/>
        <v>73.7</v>
      </c>
      <c r="EI7" s="52">
        <f t="shared" si="27"/>
        <v>50.8</v>
      </c>
      <c r="EJ7" s="52">
        <f t="shared" si="27"/>
        <v>51.4</v>
      </c>
      <c r="EK7" s="52">
        <f t="shared" si="27"/>
        <v>51.9</v>
      </c>
      <c r="EL7" s="52">
        <f t="shared" si="27"/>
        <v>53.8</v>
      </c>
      <c r="EM7" s="52">
        <f t="shared" si="27"/>
        <v>55.3</v>
      </c>
      <c r="EN7" s="52"/>
      <c r="EO7" s="52">
        <f>EO8</f>
        <v>70.2</v>
      </c>
      <c r="EP7" s="52">
        <f t="shared" ref="EP7:EX7" si="28">EP8</f>
        <v>64.5</v>
      </c>
      <c r="EQ7" s="52">
        <f t="shared" si="28"/>
        <v>67.099999999999994</v>
      </c>
      <c r="ER7" s="52">
        <f t="shared" si="28"/>
        <v>70.3</v>
      </c>
      <c r="ES7" s="52">
        <f t="shared" si="28"/>
        <v>73</v>
      </c>
      <c r="ET7" s="52">
        <f t="shared" si="28"/>
        <v>72.599999999999994</v>
      </c>
      <c r="EU7" s="52">
        <f t="shared" si="28"/>
        <v>71.900000000000006</v>
      </c>
      <c r="EV7" s="52">
        <f t="shared" si="28"/>
        <v>71.2</v>
      </c>
      <c r="EW7" s="52">
        <f t="shared" si="28"/>
        <v>71.8</v>
      </c>
      <c r="EX7" s="52">
        <f t="shared" si="28"/>
        <v>71.400000000000006</v>
      </c>
      <c r="EY7" s="52"/>
      <c r="EZ7" s="53">
        <f>EZ8</f>
        <v>26507157</v>
      </c>
      <c r="FA7" s="53">
        <f t="shared" ref="FA7:FI7" si="29">FA8</f>
        <v>26309555</v>
      </c>
      <c r="FB7" s="53">
        <f t="shared" si="29"/>
        <v>26610680</v>
      </c>
      <c r="FC7" s="53">
        <f t="shared" si="29"/>
        <v>26932210</v>
      </c>
      <c r="FD7" s="53">
        <f t="shared" si="29"/>
        <v>27053046</v>
      </c>
      <c r="FE7" s="53">
        <f t="shared" si="29"/>
        <v>44436827</v>
      </c>
      <c r="FF7" s="53">
        <f t="shared" si="29"/>
        <v>45896030</v>
      </c>
      <c r="FG7" s="53">
        <f t="shared" si="29"/>
        <v>47415042</v>
      </c>
      <c r="FH7" s="53">
        <f t="shared" si="29"/>
        <v>47985814</v>
      </c>
      <c r="FI7" s="53">
        <f t="shared" si="29"/>
        <v>49654543</v>
      </c>
      <c r="FJ7" s="53"/>
    </row>
    <row r="8" spans="1:166" s="54" customFormat="1">
      <c r="A8" s="35"/>
      <c r="B8" s="55">
        <v>2023</v>
      </c>
      <c r="C8" s="55">
        <v>242161</v>
      </c>
      <c r="D8" s="55">
        <v>46</v>
      </c>
      <c r="E8" s="55">
        <v>6</v>
      </c>
      <c r="F8" s="55">
        <v>0</v>
      </c>
      <c r="G8" s="55">
        <v>1</v>
      </c>
      <c r="H8" s="55" t="s">
        <v>163</v>
      </c>
      <c r="I8" s="55" t="s">
        <v>164</v>
      </c>
      <c r="J8" s="55" t="s">
        <v>165</v>
      </c>
      <c r="K8" s="55" t="s">
        <v>166</v>
      </c>
      <c r="L8" s="55" t="s">
        <v>167</v>
      </c>
      <c r="M8" s="55" t="s">
        <v>168</v>
      </c>
      <c r="N8" s="55" t="s">
        <v>169</v>
      </c>
      <c r="O8" s="55" t="s">
        <v>170</v>
      </c>
      <c r="P8" s="55" t="s">
        <v>171</v>
      </c>
      <c r="Q8" s="56">
        <v>22</v>
      </c>
      <c r="R8" s="55" t="s">
        <v>172</v>
      </c>
      <c r="S8" s="55" t="s">
        <v>173</v>
      </c>
      <c r="T8" s="55" t="s">
        <v>174</v>
      </c>
      <c r="U8" s="56">
        <v>85989</v>
      </c>
      <c r="V8" s="56">
        <v>15528</v>
      </c>
      <c r="W8" s="55" t="s">
        <v>40</v>
      </c>
      <c r="X8" s="55" t="s">
        <v>175</v>
      </c>
      <c r="Y8" s="57" t="s">
        <v>176</v>
      </c>
      <c r="Z8" s="56">
        <v>241</v>
      </c>
      <c r="AA8" s="56">
        <v>40</v>
      </c>
      <c r="AB8" s="56" t="s">
        <v>40</v>
      </c>
      <c r="AC8" s="56" t="s">
        <v>40</v>
      </c>
      <c r="AD8" s="56" t="s">
        <v>40</v>
      </c>
      <c r="AE8" s="56">
        <v>281</v>
      </c>
      <c r="AF8" s="56">
        <v>179</v>
      </c>
      <c r="AG8" s="56">
        <v>40</v>
      </c>
      <c r="AH8" s="56">
        <v>219</v>
      </c>
      <c r="AI8" s="58">
        <v>107.1</v>
      </c>
      <c r="AJ8" s="58">
        <v>103.9</v>
      </c>
      <c r="AK8" s="58">
        <v>108.5</v>
      </c>
      <c r="AL8" s="58">
        <v>105.3</v>
      </c>
      <c r="AM8" s="58">
        <v>97.8</v>
      </c>
      <c r="AN8" s="58">
        <v>96.9</v>
      </c>
      <c r="AO8" s="58">
        <v>101.8</v>
      </c>
      <c r="AP8" s="58">
        <v>106.2</v>
      </c>
      <c r="AQ8" s="58">
        <v>103.5</v>
      </c>
      <c r="AR8" s="58">
        <v>93.8</v>
      </c>
      <c r="AS8" s="58">
        <v>96.6</v>
      </c>
      <c r="AT8" s="58">
        <v>105.3</v>
      </c>
      <c r="AU8" s="58">
        <v>96.7</v>
      </c>
      <c r="AV8" s="58">
        <v>97.2</v>
      </c>
      <c r="AW8" s="58">
        <v>93.8</v>
      </c>
      <c r="AX8" s="58">
        <v>93.7</v>
      </c>
      <c r="AY8" s="58">
        <v>86</v>
      </c>
      <c r="AZ8" s="58">
        <v>80.7</v>
      </c>
      <c r="BA8" s="58">
        <v>82.3</v>
      </c>
      <c r="BB8" s="58">
        <v>81.5</v>
      </c>
      <c r="BC8" s="58">
        <v>81.400000000000006</v>
      </c>
      <c r="BD8" s="58">
        <v>86.6</v>
      </c>
      <c r="BE8" s="59">
        <v>100.4</v>
      </c>
      <c r="BF8" s="59">
        <v>91.8</v>
      </c>
      <c r="BG8" s="59">
        <v>92.4</v>
      </c>
      <c r="BH8" s="59">
        <v>89.1</v>
      </c>
      <c r="BI8" s="59">
        <v>89.4</v>
      </c>
      <c r="BJ8" s="59">
        <v>83</v>
      </c>
      <c r="BK8" s="59">
        <v>77.599999999999994</v>
      </c>
      <c r="BL8" s="59">
        <v>79.2</v>
      </c>
      <c r="BM8" s="59">
        <v>78.400000000000006</v>
      </c>
      <c r="BN8" s="59">
        <v>78.2</v>
      </c>
      <c r="BO8" s="59">
        <v>83.9</v>
      </c>
      <c r="BP8" s="58">
        <v>69.8</v>
      </c>
      <c r="BQ8" s="58">
        <v>61</v>
      </c>
      <c r="BR8" s="58">
        <v>60.6</v>
      </c>
      <c r="BS8" s="58">
        <v>60.5</v>
      </c>
      <c r="BT8" s="58">
        <v>63.9</v>
      </c>
      <c r="BU8" s="58">
        <v>72.900000000000006</v>
      </c>
      <c r="BV8" s="58">
        <v>64.5</v>
      </c>
      <c r="BW8" s="58">
        <v>63.8</v>
      </c>
      <c r="BX8" s="58">
        <v>63.4</v>
      </c>
      <c r="BY8" s="58">
        <v>66.7</v>
      </c>
      <c r="BZ8" s="58">
        <v>68.7</v>
      </c>
      <c r="CA8" s="59">
        <v>38175</v>
      </c>
      <c r="CB8" s="59">
        <v>42776</v>
      </c>
      <c r="CC8" s="59">
        <v>44956</v>
      </c>
      <c r="CD8" s="59">
        <v>46389</v>
      </c>
      <c r="CE8" s="59">
        <v>46311</v>
      </c>
      <c r="CF8" s="59">
        <v>48807</v>
      </c>
      <c r="CG8" s="59">
        <v>51594</v>
      </c>
      <c r="CH8" s="59">
        <v>53805</v>
      </c>
      <c r="CI8" s="59">
        <v>56563</v>
      </c>
      <c r="CJ8" s="59">
        <v>56401</v>
      </c>
      <c r="CK8" s="58">
        <v>62428</v>
      </c>
      <c r="CL8" s="59">
        <v>14753</v>
      </c>
      <c r="CM8" s="59">
        <v>15361</v>
      </c>
      <c r="CN8" s="59">
        <v>13160</v>
      </c>
      <c r="CO8" s="59">
        <v>13311</v>
      </c>
      <c r="CP8" s="59">
        <v>13515</v>
      </c>
      <c r="CQ8" s="59">
        <v>12970</v>
      </c>
      <c r="CR8" s="59">
        <v>13767</v>
      </c>
      <c r="CS8" s="59">
        <v>14046</v>
      </c>
      <c r="CT8" s="59">
        <v>14550</v>
      </c>
      <c r="CU8" s="59">
        <v>14823</v>
      </c>
      <c r="CV8" s="58">
        <v>18236</v>
      </c>
      <c r="CW8" s="59">
        <v>49.7</v>
      </c>
      <c r="CX8" s="59">
        <v>56.1</v>
      </c>
      <c r="CY8" s="59">
        <v>56.2</v>
      </c>
      <c r="CZ8" s="59">
        <v>58.4</v>
      </c>
      <c r="DA8" s="59">
        <v>59.3</v>
      </c>
      <c r="DB8" s="59">
        <v>59.9</v>
      </c>
      <c r="DC8" s="59">
        <v>63.4</v>
      </c>
      <c r="DD8" s="59">
        <v>61.3</v>
      </c>
      <c r="DE8" s="59">
        <v>61.4</v>
      </c>
      <c r="DF8" s="59">
        <v>63.4</v>
      </c>
      <c r="DG8" s="59">
        <v>56.1</v>
      </c>
      <c r="DH8" s="59">
        <v>17.7</v>
      </c>
      <c r="DI8" s="59">
        <v>17.600000000000001</v>
      </c>
      <c r="DJ8" s="59">
        <v>17.100000000000001</v>
      </c>
      <c r="DK8" s="59">
        <v>18</v>
      </c>
      <c r="DL8" s="59">
        <v>17.600000000000001</v>
      </c>
      <c r="DM8" s="59">
        <v>20.5</v>
      </c>
      <c r="DN8" s="59">
        <v>20.2</v>
      </c>
      <c r="DO8" s="59">
        <v>20.2</v>
      </c>
      <c r="DP8" s="59">
        <v>21.1</v>
      </c>
      <c r="DQ8" s="59">
        <v>22</v>
      </c>
      <c r="DR8" s="59">
        <v>26.4</v>
      </c>
      <c r="DS8" s="59">
        <v>15.1</v>
      </c>
      <c r="DT8" s="59">
        <v>10.3</v>
      </c>
      <c r="DU8" s="59">
        <v>0</v>
      </c>
      <c r="DV8" s="59">
        <v>0</v>
      </c>
      <c r="DW8" s="59">
        <v>0</v>
      </c>
      <c r="DX8" s="59">
        <v>81.900000000000006</v>
      </c>
      <c r="DY8" s="59">
        <v>91.6</v>
      </c>
      <c r="DZ8" s="59">
        <v>100.1</v>
      </c>
      <c r="EA8" s="59">
        <v>94.9</v>
      </c>
      <c r="EB8" s="59">
        <v>83.8</v>
      </c>
      <c r="EC8" s="59">
        <v>54.5</v>
      </c>
      <c r="ED8" s="58">
        <v>70.7</v>
      </c>
      <c r="EE8" s="58">
        <v>69.099999999999994</v>
      </c>
      <c r="EF8" s="58">
        <v>70.3</v>
      </c>
      <c r="EG8" s="58">
        <v>72.3</v>
      </c>
      <c r="EH8" s="58">
        <v>73.7</v>
      </c>
      <c r="EI8" s="58">
        <v>50.8</v>
      </c>
      <c r="EJ8" s="58">
        <v>51.4</v>
      </c>
      <c r="EK8" s="58">
        <v>51.9</v>
      </c>
      <c r="EL8" s="58">
        <v>53.8</v>
      </c>
      <c r="EM8" s="58">
        <v>55.3</v>
      </c>
      <c r="EN8" s="58">
        <v>57</v>
      </c>
      <c r="EO8" s="58">
        <v>70.2</v>
      </c>
      <c r="EP8" s="58">
        <v>64.5</v>
      </c>
      <c r="EQ8" s="58">
        <v>67.099999999999994</v>
      </c>
      <c r="ER8" s="58">
        <v>70.3</v>
      </c>
      <c r="ES8" s="58">
        <v>73</v>
      </c>
      <c r="ET8" s="58">
        <v>72.599999999999994</v>
      </c>
      <c r="EU8" s="58">
        <v>71.900000000000006</v>
      </c>
      <c r="EV8" s="58">
        <v>71.2</v>
      </c>
      <c r="EW8" s="58">
        <v>71.8</v>
      </c>
      <c r="EX8" s="58">
        <v>71.400000000000006</v>
      </c>
      <c r="EY8" s="58">
        <v>70.400000000000006</v>
      </c>
      <c r="EZ8" s="59">
        <v>26507157</v>
      </c>
      <c r="FA8" s="59">
        <v>26309555</v>
      </c>
      <c r="FB8" s="59">
        <v>26610680</v>
      </c>
      <c r="FC8" s="59">
        <v>26932210</v>
      </c>
      <c r="FD8" s="59">
        <v>27053046</v>
      </c>
      <c r="FE8" s="59">
        <v>44436827</v>
      </c>
      <c r="FF8" s="59">
        <v>45896030</v>
      </c>
      <c r="FG8" s="59">
        <v>47415042</v>
      </c>
      <c r="FH8" s="59">
        <v>47985814</v>
      </c>
      <c r="FI8" s="59">
        <v>49654543</v>
      </c>
      <c r="FJ8" s="59">
        <v>50999060</v>
      </c>
    </row>
    <row r="9" spans="1:166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>
      <c r="A10" s="62"/>
      <c r="B10" s="62" t="s">
        <v>177</v>
      </c>
      <c r="C10" s="62" t="s">
        <v>178</v>
      </c>
      <c r="D10" s="62" t="s">
        <v>179</v>
      </c>
      <c r="E10" s="62" t="s">
        <v>180</v>
      </c>
      <c r="F10" s="62" t="s">
        <v>181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>
      <c r="A11" s="62" t="s">
        <v>41</v>
      </c>
      <c r="B11" s="63" t="str">
        <f>IF(VALUE($B$6)=0,"",IF(VALUE($B$6)&gt;2022,"R"&amp;TEXT(VALUE($B$6)-2022,"00"),"H"&amp;VALUE($B$6)-1992))</f>
        <v>R01</v>
      </c>
      <c r="C11" s="63" t="str">
        <f>IF(VALUE($B$6)=0,"",IF(VALUE($B$6)&gt;2021,"R"&amp;TEXT(VALUE($B$6)-2021,"00"),"H"&amp;VALUE($B$6)-1991))</f>
        <v>R02</v>
      </c>
      <c r="D11" s="63" t="str">
        <f>IF(VALUE($B$6)=0,"",IF(VALUE($B$6)&gt;2020,"R"&amp;TEXT(VALUE($B$6)-2020,"00"),"H"&amp;VALUE($B$6)-1990))</f>
        <v>R03</v>
      </c>
      <c r="E11" s="63" t="str">
        <f>IF(VALUE($B$6)=0,"",IF(VALUE($B$6)&gt;2019,"R"&amp;TEXT(VALUE($B$6)-2019,"00"),"H"&amp;VALUE($B$6)-1989))</f>
        <v>R04</v>
      </c>
      <c r="F11" s="63" t="str">
        <f>IF(VALUE($B$6)=0,"",IF(VALUE($B$6)&gt;2018,"R"&amp;TEXT(VALUE($B$6)-2018,"00"),"H"&amp;VALUE($B$6)-1988))</f>
        <v>R05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