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1D6E6946-CB18-427F-874C-17E2439D51B8}" xr6:coauthVersionLast="47" xr6:coauthVersionMax="47" xr10:uidLastSave="{00000000-0000-0000-0000-000000000000}"/>
  <workbookProtection workbookAlgorithmName="SHA-512" workbookHashValue="pY1a1seMP0F+wc8eWIRjBZ8Pxz7Q3gwpfQU3q3K1pBmYrxWnVodEwxBAhOCp+VzZ6vATDmbQWG4tI6ij+wBGWw==" workbookSaltValue="7JGbMVM1UTQIZUdLkrCKR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W10" i="4" s="1"/>
  <c r="P6" i="5"/>
  <c r="P10" i="4" s="1"/>
  <c r="O6" i="5"/>
  <c r="I10" i="4" s="1"/>
  <c r="N6" i="5"/>
  <c r="B10" i="4" s="1"/>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BB8" i="4"/>
  <c r="P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<sst xmlns="http://schemas.openxmlformats.org/spreadsheetml/2006/main" count="228" uniqueCount="113">
  <si>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</si>
  <si>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</si>
  <si>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</si>
  <si>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</si>
  <si>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</si>
  <si>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</si>
  <si>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</si>
  <si>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</si>
  <si>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</si>
  <si>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</si>
  <si>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</si>
  <si>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</si>
  <si>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</si>
  <si>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</si>
  <si>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</si>
  <si>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</si>
  <si>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</si>
  <si>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</si>
  <si>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</si>
  <si>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</si>
  <si>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</si>
  <si>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</si>
  <si>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</si>
  <si>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</si>
  <si>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</si>
  <si>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</si>
  <si>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</si>
  <si>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</si>
  <si>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</si>
  <si>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</si>
  <si>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</si>
  <si>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</si>
  <si>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</si>
  <si>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</si>
  <si>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</si>
  <si>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</si>
  <si>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</si>
  <si>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</si>
  <si>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</si>
  <si>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</si>
  <si>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</si>
  <si>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</si>
  <si>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</si>
  <si>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</si>
  <si>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</si>
  <si>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</si>
  <si>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</si>
  <si>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</si>
  <si>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</si>
  <si>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</si>
  <si>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</si>
  <si>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</si>
  <si>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</si>
  <si>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</si>
  <si>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</si>
  <si>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</si>
  <si>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</si>
  <si>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</si>
  <si>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</si>
  <si>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</si>
  <si>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</si>
  <si>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</si>
  <si>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</si>
  <si>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</si>
  <si>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</si>
  <si>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</si>
  <si>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</si>
  <si>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</si>
  <si>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</si>
  <si>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</si>
  <si>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</si>
  <si>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</si>
  <si>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</si>
  <si>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</si>
  <si>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</si>
  <si>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</si>
  <si>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</si>
  <si>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</si>
  <si>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</si>
  <si>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</si>
  <si>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</si>
  <si>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</si>
  <si>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</si>
  <si>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</si>
  <si>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</si>
  <si>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</si>
  <si>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</si>
  <si>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</si>
  <si>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</si>
  <si>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</si>
  <si>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</si>
  <si>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</si>
  <si>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</si>
  <si>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</si>
  <si>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</si>
  <si>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</si>
  <si>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</si>
  <si>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</si>
  <si>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</si>
  <si>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</si>
  <si>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</si>
  <si>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</si>
  <si>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</si>
  <si>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</si>
  <si>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</si>
  <si>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</si>
  <si>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</si>
  <si>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</si>
  <si>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</si>
  <si>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</si>
  <si>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流動比率とも100％を超えていることから、比較的良好な経営状況といえます。少子高齢化、人口減少による給水収益の減少や、施設の老朽化等による有収率の低下、施設更新費用の増加など、将来の経営環境は厳しくなっていくことが予想されます。
　今後も引き続き、「志摩市水道事業経営戦略」「水道事業基本計画」に基づき、基幹施設の耐震化、経年管の布設替、経年施設の更新など将来にむけての投資を計画的に実行し、不要な投資の抑制・適正化を図りつつ国庫補助金や起債等を含めた財源確保についても積極的に検討していきます。
　将来にわたって安定的に事業を継続できるよう、経営の効率化、健全化を図っていきます。</t>
    <phoneticPr fontId="4"/>
  </si>
  <si>
    <t xml:space="preserve"> 単年度収支が黒字であることを示す経常収支比率が類似団体平均値よりも高い状態であり、累積欠損金も発生していません。また、一年以内に支払うべき債務に対する支払い能力を表す流動比率も全国平均値及び類似団体平均値を上回り、現在のところ健全経営であると考えます。
　施設の稼働が収益につながっているかを判断する有収率は、類似団体より2.78ポイント高い状況となりましたが、給水された水量に対し収益に結びついていない水量（漏水等）を改善し、更なる費用削減を図るため、計画的に漏水調査を行い有収率の向上に努めていきます。
　また、施設利用率が類似団体平均値に比べ10ポイント以上低い状態が続き、給水原価も42.28円高くなっています。これは、当市が季節によって水需要に大きな変動がある観光地であり、8月のお盆期間もしくは、年末年始時期の帰省客や観光客の増加で水道使用量がピーク時に供給不足に陥らないように設備投資を実施してきたため、それ以外の期間は設備過剰となって施設利用率が低下、給水原価も高くなっています。
　常時、安定給水できる設備規模が必要であるため、安易に効率性を上げる為の設備縮小はできませんが、人口減少及び高齢化等に伴い年間水道使用量が減少していることから、可能な範囲内で施設の統廃合や縮小を検討していく必要があります。</t>
    <phoneticPr fontId="4"/>
  </si>
  <si>
    <t>　法定耐用年数を超えた管路延長の割合を表す管路経年化率は、類似団体及び全国平均値より高い状態にあります。
　また、当年度に更新した管路延長の割合を表す管路更新率は前年度より0.16%ポイントと大幅に上昇していますが、経年化が進んでいる状況からより計画的に管路更新事業を進めていく必要があります。
　高齢化や人口減少に伴い給水収益が減少していくことが予想される中で、企業債残高対給水収益比率が類似団体平均値よりも低いため、管路の更新投資を増やすため、起債や国庫補助金等を活用し、財源を確保したうえで老朽化施設の改良を実施していきます。</t>
    <rPh sb="42" eb="43">
      <t>タカ</t>
    </rPh>
    <rPh sb="44" eb="46">
      <t>ジョウタイ</t>
    </rPh>
    <rPh sb="81" eb="84">
      <t>ゼンネンド</t>
    </rPh>
    <rPh sb="96" eb="98">
      <t>オオハバ</t>
    </rPh>
    <rPh sb="99" eb="101">
      <t>ジョウショウ</t>
    </rPh>
    <rPh sb="108" eb="111">
      <t>ケイネンカ</t>
    </rPh>
    <rPh sb="112" eb="113">
      <t>スス</t>
    </rPh>
    <rPh sb="117" eb="119">
      <t>ジョウキョウ</t>
    </rPh>
    <rPh sb="123" eb="126">
      <t>ケイカクテキ</t>
    </rPh>
    <rPh sb="224" eb="22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</si>
</sst>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7.0000000000000007E-2</c:v>
                </c:pt>
                <c:pt idx="1">
                  <c:v>0.28000000000000003</c:v>
                </c:pt>
                <c:pt idx="2">
                  <c:v>0.11</c:v>
                </c:pt>
                <c:pt idx="3">
                  <c:v>0.15</c:v>
                </c:pt>
                <c:pt idx="4">
                  <c:v>0.31</c:v>
                </c:pt>
              </c:numCache>
            </c:numRef>
          </c:val>
          <c:extLst>
            <c:ext xmlns:c16="http://schemas.microsoft.com/office/drawing/2014/chart" uri="{C3380CC4-5D6E-409C-BE32-E72D297353CC}">
              <c16:uniqueId val="{00000000-E5DF-4E7D-8DD9-CC13F31CFB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E5DF-4E7D-8DD9-CC13F31CFB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47.23</c:v>
                </c:pt>
                <c:pt idx="1">
                  <c:v>45.28</c:v>
                </c:pt>
                <c:pt idx="2">
                  <c:v>43.5</c:v>
                </c:pt>
                <c:pt idx="3">
                  <c:v>44.1</c:v>
                </c:pt>
                <c:pt idx="4">
                  <c:v>43.12</c:v>
                </c:pt>
              </c:numCache>
            </c:numRef>
          </c:val>
          <c:extLst>
            <c:ext xmlns:c16="http://schemas.microsoft.com/office/drawing/2014/chart" uri="{C3380CC4-5D6E-409C-BE32-E72D297353CC}">
              <c16:uniqueId val="{00000000-F980-4DD1-B60A-4CB5AEE326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F980-4DD1-B60A-4CB5AEE326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83.74</c:v>
                </c:pt>
                <c:pt idx="1">
                  <c:v>84.54</c:v>
                </c:pt>
                <c:pt idx="2">
                  <c:v>87.42</c:v>
                </c:pt>
                <c:pt idx="3">
                  <c:v>86.48</c:v>
                </c:pt>
                <c:pt idx="4">
                  <c:v>86.62</c:v>
                </c:pt>
              </c:numCache>
            </c:numRef>
          </c:val>
          <c:extLst>
            <c:ext xmlns:c16="http://schemas.microsoft.com/office/drawing/2014/chart" uri="{C3380CC4-5D6E-409C-BE32-E72D297353CC}">
              <c16:uniqueId val="{00000000-D69F-48F9-AE2E-509975921F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D69F-48F9-AE2E-509975921F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116.82</c:v>
                </c:pt>
                <c:pt idx="1">
                  <c:v>103.74</c:v>
                </c:pt>
                <c:pt idx="2">
                  <c:v>113.73</c:v>
                </c:pt>
                <c:pt idx="3">
                  <c:v>116.68</c:v>
                </c:pt>
                <c:pt idx="4">
                  <c:v>113.8</c:v>
                </c:pt>
              </c:numCache>
            </c:numRef>
          </c:val>
          <c:extLst>
            <c:ext xmlns:c16="http://schemas.microsoft.com/office/drawing/2014/chart" uri="{C3380CC4-5D6E-409C-BE32-E72D297353CC}">
              <c16:uniqueId val="{00000000-20CB-46A2-A8E8-365C785CEA9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0CB-46A2-A8E8-365C785CEA9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50.11</c:v>
                </c:pt>
                <c:pt idx="1">
                  <c:v>51.77</c:v>
                </c:pt>
                <c:pt idx="2">
                  <c:v>53.66</c:v>
                </c:pt>
                <c:pt idx="3">
                  <c:v>55.33</c:v>
                </c:pt>
                <c:pt idx="4">
                  <c:v>56.67</c:v>
                </c:pt>
              </c:numCache>
            </c:numRef>
          </c:val>
          <c:extLst>
            <c:ext xmlns:c16="http://schemas.microsoft.com/office/drawing/2014/chart" uri="{C3380CC4-5D6E-409C-BE32-E72D297353CC}">
              <c16:uniqueId val="{00000000-24B9-42D7-AC46-F038C77A692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24B9-42D7-AC46-F038C77A692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7.98</c:v>
                </c:pt>
                <c:pt idx="1">
                  <c:v>7.99</c:v>
                </c:pt>
                <c:pt idx="2">
                  <c:v>4.45</c:v>
                </c:pt>
                <c:pt idx="3">
                  <c:v>8.89</c:v>
                </c:pt>
                <c:pt idx="4">
                  <c:v>51.79</c:v>
                </c:pt>
              </c:numCache>
            </c:numRef>
          </c:val>
          <c:extLst>
            <c:ext xmlns:c16="http://schemas.microsoft.com/office/drawing/2014/chart" uri="{C3380CC4-5D6E-409C-BE32-E72D297353CC}">
              <c16:uniqueId val="{00000000-E19E-45CC-B6E1-FAA3343748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19E-45CC-B6E1-FAA3343748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EC-48FB-B0EB-6A21CF7700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63EC-48FB-B0EB-6A21CF7700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484.16</c:v>
                </c:pt>
                <c:pt idx="1">
                  <c:v>598.86</c:v>
                </c:pt>
                <c:pt idx="2">
                  <c:v>551.91999999999996</c:v>
                </c:pt>
                <c:pt idx="3">
                  <c:v>643.02</c:v>
                </c:pt>
                <c:pt idx="4">
                  <c:v>683.17</c:v>
                </c:pt>
              </c:numCache>
            </c:numRef>
          </c:val>
          <c:extLst>
            <c:ext xmlns:c16="http://schemas.microsoft.com/office/drawing/2014/chart" uri="{C3380CC4-5D6E-409C-BE32-E72D297353CC}">
              <c16:uniqueId val="{00000000-A234-4BFF-9C1D-FBD0145E7D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A234-4BFF-9C1D-FBD0145E7D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119.8</c:v>
                </c:pt>
                <c:pt idx="1">
                  <c:v>128.37</c:v>
                </c:pt>
                <c:pt idx="2">
                  <c:v>94.06</c:v>
                </c:pt>
                <c:pt idx="3">
                  <c:v>89.01</c:v>
                </c:pt>
                <c:pt idx="4">
                  <c:v>72.650000000000006</c:v>
                </c:pt>
              </c:numCache>
            </c:numRef>
          </c:val>
          <c:extLst>
            <c:ext xmlns:c16="http://schemas.microsoft.com/office/drawing/2014/chart" uri="{C3380CC4-5D6E-409C-BE32-E72D297353CC}">
              <c16:uniqueId val="{00000000-ABA3-4B0C-BE42-2F52C1B025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ABA3-4B0C-BE42-2F52C1B025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116.77</c:v>
                </c:pt>
                <c:pt idx="1">
                  <c:v>103.39</c:v>
                </c:pt>
                <c:pt idx="2">
                  <c:v>115.09</c:v>
                </c:pt>
                <c:pt idx="3">
                  <c:v>103.96</c:v>
                </c:pt>
                <c:pt idx="4">
                  <c:v>114.88</c:v>
                </c:pt>
              </c:numCache>
            </c:numRef>
          </c:val>
          <c:extLst>
            <c:ext xmlns:c16="http://schemas.microsoft.com/office/drawing/2014/chart" uri="{C3380CC4-5D6E-409C-BE32-E72D297353CC}">
              <c16:uniqueId val="{00000000-7FED-4E98-B7D7-26A3C88A6D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7FED-4E98-B7D7-26A3C88A6D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217.53</c:v>
                </c:pt>
                <c:pt idx="1">
                  <c:v>207.64</c:v>
                </c:pt>
                <c:pt idx="2">
                  <c:v>220.93</c:v>
                </c:pt>
                <c:pt idx="3">
                  <c:v>220.02</c:v>
                </c:pt>
                <c:pt idx="4">
                  <c:v>222.47</c:v>
                </c:pt>
              </c:numCache>
            </c:numRef>
          </c:val>
          <c:extLst>
            <c:ext xmlns:c16="http://schemas.microsoft.com/office/drawing/2014/chart" uri="{C3380CC4-5D6E-409C-BE32-E72D297353CC}">
              <c16:uniqueId val="{00000000-C8B3-4F39-B589-B65BD27AE4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C8B3-4F39-B589-B65BD27AE4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志摩市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45114</v>
      </c>
      <c r="AM8" s="65"/>
      <c r="AN8" s="65"/>
      <c r="AO8" s="65"/>
      <c r="AP8" s="65"/>
      <c r="AQ8" s="65"/>
      <c r="AR8" s="65"/>
      <c r="AS8" s="65"/>
      <c r="AT8" s="36">
        <f>データ!$S$6</f>
        <v>178.93</v>
      </c>
      <c r="AU8" s="37"/>
      <c r="AV8" s="37"/>
      <c r="AW8" s="37"/>
      <c r="AX8" s="37"/>
      <c r="AY8" s="37"/>
      <c r="AZ8" s="37"/>
      <c r="BA8" s="37"/>
      <c r="BB8" s="54">
        <f>データ!$T$6</f>
        <v>252.13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92.33</v>
      </c>
      <c r="J10" s="37"/>
      <c r="K10" s="37"/>
      <c r="L10" s="37"/>
      <c r="M10" s="37"/>
      <c r="N10" s="37"/>
      <c r="O10" s="64"/>
      <c r="P10" s="54">
        <f>データ!$P$6</f>
        <v>98.59</v>
      </c>
      <c r="Q10" s="54"/>
      <c r="R10" s="54"/>
      <c r="S10" s="54"/>
      <c r="T10" s="54"/>
      <c r="U10" s="54"/>
      <c r="V10" s="54"/>
      <c r="W10" s="65">
        <f>データ!$Q$6</f>
        <v>4389</v>
      </c>
      <c r="X10" s="65"/>
      <c r="Y10" s="65"/>
      <c r="Z10" s="65"/>
      <c r="AA10" s="65"/>
      <c r="AB10" s="65"/>
      <c r="AC10" s="65"/>
      <c r="AD10" s="2"/>
      <c r="AE10" s="2"/>
      <c r="AF10" s="2"/>
      <c r="AG10" s="2"/>
      <c r="AH10" s="2"/>
      <c r="AI10" s="2"/>
      <c r="AJ10" s="2"/>
      <c r="AK10" s="2"/>
      <c r="AL10" s="65">
        <f>データ!$U$6</f>
        <v>44115</v>
      </c>
      <c r="AM10" s="65"/>
      <c r="AN10" s="65"/>
      <c r="AO10" s="65"/>
      <c r="AP10" s="65"/>
      <c r="AQ10" s="65"/>
      <c r="AR10" s="65"/>
      <c r="AS10" s="65"/>
      <c r="AT10" s="36">
        <f>データ!$V$6</f>
        <v>111.6</v>
      </c>
      <c r="AU10" s="37"/>
      <c r="AV10" s="37"/>
      <c r="AW10" s="37"/>
      <c r="AX10" s="37"/>
      <c r="AY10" s="37"/>
      <c r="AZ10" s="37"/>
      <c r="BA10" s="37"/>
      <c r="BB10" s="54">
        <f>データ!$W$6</f>
        <v>395.3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Hb9zeffpPePqJEemGVfSL4S+B+7174mgwuElAE16/lTYWwzwHclMySHwc87unpHr34Zs3BeqtEDx3dIk0Pxg==" saltValue="1986D3xswRbcZmPZjlT50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242152</v>
      </c>
      <c r="D6" s="20">
        <f t="shared" si="3"/>
        <v>46</v>
      </c>
      <c r="E6" s="20">
        <f t="shared" si="3"/>
        <v>1</v>
      </c>
      <c r="F6" s="20">
        <f t="shared" si="3"/>
        <v>0</v>
      </c>
      <c r="G6" s="20">
        <f t="shared" si="3"/>
        <v>1</v>
      </c>
      <c r="H6" s="20" t="str">
        <f t="shared" si="3"/>
        <v>三重県　志摩市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92.33</v>
      </c>
      <c r="P6" s="21">
        <f t="shared" si="3"/>
        <v>98.59</v>
      </c>
      <c r="Q6" s="21">
        <f t="shared" si="3"/>
        <v>4389</v>
      </c>
      <c r="R6" s="21">
        <f t="shared" si="3"/>
        <v>45114</v>
      </c>
      <c r="S6" s="21">
        <f t="shared" si="3"/>
        <v>178.93</v>
      </c>
      <c r="T6" s="21">
        <f t="shared" si="3"/>
        <v>252.13</v>
      </c>
      <c r="U6" s="21">
        <f t="shared" si="3"/>
        <v>44115</v>
      </c>
      <c r="V6" s="21">
        <f t="shared" si="3"/>
        <v>111.6</v>
      </c>
      <c r="W6" s="21">
        <f t="shared" si="3"/>
        <v>395.3</v>
      </c>
      <c r="X6" s="22">
        <f>IF(X7="",NA(),X7)</f>
        <v>116.82</v>
      </c>
      <c r="Y6" s="22">
        <f t="shared" ref="Y6:AG6" si="4">IF(Y7="",NA(),Y7)</f>
        <v>103.74</v>
      </c>
      <c r="Z6" s="22">
        <f t="shared" si="4"/>
        <v>113.73</v>
      </c>
      <c r="AA6" s="22">
        <f t="shared" si="4"/>
        <v>116.68</v>
      </c>
      <c r="AB6" s="22">
        <f t="shared" si="4"/>
        <v>113.8</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484.16</v>
      </c>
      <c r="AU6" s="22">
        <f t="shared" ref="AU6:BC6" si="6">IF(AU7="",NA(),AU7)</f>
        <v>598.86</v>
      </c>
      <c r="AV6" s="22">
        <f t="shared" si="6"/>
        <v>551.91999999999996</v>
      </c>
      <c r="AW6" s="22">
        <f t="shared" si="6"/>
        <v>643.02</v>
      </c>
      <c r="AX6" s="22">
        <f t="shared" si="6"/>
        <v>683.17</v>
      </c>
      <c r="AY6" s="22">
        <f t="shared" si="6"/>
        <v>365.18</v>
      </c>
      <c r="AZ6" s="22">
        <f t="shared" si="6"/>
        <v>327.77</v>
      </c>
      <c r="BA6" s="22">
        <f t="shared" si="6"/>
        <v>338.02</v>
      </c>
      <c r="BB6" s="22">
        <f t="shared" si="6"/>
        <v>345.94</v>
      </c>
      <c r="BC6" s="22">
        <f t="shared" si="6"/>
        <v>329.7</v>
      </c>
      <c r="BD6" s="21" t="str">
        <f>IF(BD7="","",IF(BD7="-","【-】","【"&amp;SUBSTITUTE(TEXT(BD7,"#,##0.00"),"-","△")&amp;"】"))</f>
        <v>【243.36】</v>
      </c>
      <c r="BE6" s="22">
        <f>IF(BE7="",NA(),BE7)</f>
        <v>119.8</v>
      </c>
      <c r="BF6" s="22">
        <f t="shared" ref="BF6:BN6" si="7">IF(BF7="",NA(),BF7)</f>
        <v>128.37</v>
      </c>
      <c r="BG6" s="22">
        <f t="shared" si="7"/>
        <v>94.06</v>
      </c>
      <c r="BH6" s="22">
        <f t="shared" si="7"/>
        <v>89.01</v>
      </c>
      <c r="BI6" s="22">
        <f t="shared" si="7"/>
        <v>72.650000000000006</v>
      </c>
      <c r="BJ6" s="22">
        <f t="shared" si="7"/>
        <v>371.65</v>
      </c>
      <c r="BK6" s="22">
        <f t="shared" si="7"/>
        <v>397.1</v>
      </c>
      <c r="BL6" s="22">
        <f t="shared" si="7"/>
        <v>379.91</v>
      </c>
      <c r="BM6" s="22">
        <f t="shared" si="7"/>
        <v>386.61</v>
      </c>
      <c r="BN6" s="22">
        <f t="shared" si="7"/>
        <v>381.56</v>
      </c>
      <c r="BO6" s="21" t="str">
        <f>IF(BO7="","",IF(BO7="-","【-】","【"&amp;SUBSTITUTE(TEXT(BO7,"#,##0.00"),"-","△")&amp;"】"))</f>
        <v>【265.93】</v>
      </c>
      <c r="BP6" s="22">
        <f>IF(BP7="",NA(),BP7)</f>
        <v>116.77</v>
      </c>
      <c r="BQ6" s="22">
        <f t="shared" ref="BQ6:BY6" si="8">IF(BQ7="",NA(),BQ7)</f>
        <v>103.39</v>
      </c>
      <c r="BR6" s="22">
        <f t="shared" si="8"/>
        <v>115.09</v>
      </c>
      <c r="BS6" s="22">
        <f t="shared" si="8"/>
        <v>103.96</v>
      </c>
      <c r="BT6" s="22">
        <f t="shared" si="8"/>
        <v>114.88</v>
      </c>
      <c r="BU6" s="22">
        <f t="shared" si="8"/>
        <v>98.77</v>
      </c>
      <c r="BV6" s="22">
        <f t="shared" si="8"/>
        <v>95.79</v>
      </c>
      <c r="BW6" s="22">
        <f t="shared" si="8"/>
        <v>98.3</v>
      </c>
      <c r="BX6" s="22">
        <f t="shared" si="8"/>
        <v>93.82</v>
      </c>
      <c r="BY6" s="22">
        <f t="shared" si="8"/>
        <v>95.04</v>
      </c>
      <c r="BZ6" s="21" t="str">
        <f>IF(BZ7="","",IF(BZ7="-","【-】","【"&amp;SUBSTITUTE(TEXT(BZ7,"#,##0.00"),"-","△")&amp;"】"))</f>
        <v>【97.82】</v>
      </c>
      <c r="CA6" s="22">
        <f>IF(CA7="",NA(),CA7)</f>
        <v>217.53</v>
      </c>
      <c r="CB6" s="22">
        <f t="shared" ref="CB6:CJ6" si="9">IF(CB7="",NA(),CB7)</f>
        <v>207.64</v>
      </c>
      <c r="CC6" s="22">
        <f t="shared" si="9"/>
        <v>220.93</v>
      </c>
      <c r="CD6" s="22">
        <f t="shared" si="9"/>
        <v>220.02</v>
      </c>
      <c r="CE6" s="22">
        <f t="shared" si="9"/>
        <v>222.47</v>
      </c>
      <c r="CF6" s="22">
        <f t="shared" si="9"/>
        <v>173.67</v>
      </c>
      <c r="CG6" s="22">
        <f t="shared" si="9"/>
        <v>171.13</v>
      </c>
      <c r="CH6" s="22">
        <f t="shared" si="9"/>
        <v>173.7</v>
      </c>
      <c r="CI6" s="22">
        <f t="shared" si="9"/>
        <v>178.94</v>
      </c>
      <c r="CJ6" s="22">
        <f t="shared" si="9"/>
        <v>180.19</v>
      </c>
      <c r="CK6" s="21" t="str">
        <f>IF(CK7="","",IF(CK7="-","【-】","【"&amp;SUBSTITUTE(TEXT(CK7,"#,##0.00"),"-","△")&amp;"】"))</f>
        <v>【177.56】</v>
      </c>
      <c r="CL6" s="22">
        <f>IF(CL7="",NA(),CL7)</f>
        <v>47.23</v>
      </c>
      <c r="CM6" s="22">
        <f t="shared" ref="CM6:CU6" si="10">IF(CM7="",NA(),CM7)</f>
        <v>45.28</v>
      </c>
      <c r="CN6" s="22">
        <f t="shared" si="10"/>
        <v>43.5</v>
      </c>
      <c r="CO6" s="22">
        <f t="shared" si="10"/>
        <v>44.1</v>
      </c>
      <c r="CP6" s="22">
        <f t="shared" si="10"/>
        <v>43.12</v>
      </c>
      <c r="CQ6" s="22">
        <f t="shared" si="10"/>
        <v>59.67</v>
      </c>
      <c r="CR6" s="22">
        <f t="shared" si="10"/>
        <v>60.12</v>
      </c>
      <c r="CS6" s="22">
        <f t="shared" si="10"/>
        <v>60.34</v>
      </c>
      <c r="CT6" s="22">
        <f t="shared" si="10"/>
        <v>59.54</v>
      </c>
      <c r="CU6" s="22">
        <f t="shared" si="10"/>
        <v>59.26</v>
      </c>
      <c r="CV6" s="21" t="str">
        <f>IF(CV7="","",IF(CV7="-","【-】","【"&amp;SUBSTITUTE(TEXT(CV7,"#,##0.00"),"-","△")&amp;"】"))</f>
        <v>【59.81】</v>
      </c>
      <c r="CW6" s="22">
        <f>IF(CW7="",NA(),CW7)</f>
        <v>83.74</v>
      </c>
      <c r="CX6" s="22">
        <f t="shared" ref="CX6:DF6" si="11">IF(CX7="",NA(),CX7)</f>
        <v>84.54</v>
      </c>
      <c r="CY6" s="22">
        <f t="shared" si="11"/>
        <v>87.42</v>
      </c>
      <c r="CZ6" s="22">
        <f t="shared" si="11"/>
        <v>86.48</v>
      </c>
      <c r="DA6" s="22">
        <f t="shared" si="11"/>
        <v>86.62</v>
      </c>
      <c r="DB6" s="22">
        <f t="shared" si="11"/>
        <v>84.6</v>
      </c>
      <c r="DC6" s="22">
        <f t="shared" si="11"/>
        <v>84.24</v>
      </c>
      <c r="DD6" s="22">
        <f t="shared" si="11"/>
        <v>84.19</v>
      </c>
      <c r="DE6" s="22">
        <f t="shared" si="11"/>
        <v>83.93</v>
      </c>
      <c r="DF6" s="22">
        <f t="shared" si="11"/>
        <v>83.84</v>
      </c>
      <c r="DG6" s="21" t="str">
        <f>IF(DG7="","",IF(DG7="-","【-】","【"&amp;SUBSTITUTE(TEXT(DG7,"#,##0.00"),"-","△")&amp;"】"))</f>
        <v>【89.42】</v>
      </c>
      <c r="DH6" s="22">
        <f>IF(DH7="",NA(),DH7)</f>
        <v>50.11</v>
      </c>
      <c r="DI6" s="22">
        <f t="shared" ref="DI6:DQ6" si="12">IF(DI7="",NA(),DI7)</f>
        <v>51.77</v>
      </c>
      <c r="DJ6" s="22">
        <f t="shared" si="12"/>
        <v>53.66</v>
      </c>
      <c r="DK6" s="22">
        <f t="shared" si="12"/>
        <v>55.33</v>
      </c>
      <c r="DL6" s="22">
        <f t="shared" si="12"/>
        <v>56.67</v>
      </c>
      <c r="DM6" s="22">
        <f t="shared" si="12"/>
        <v>48.17</v>
      </c>
      <c r="DN6" s="22">
        <f t="shared" si="12"/>
        <v>48.83</v>
      </c>
      <c r="DO6" s="22">
        <f t="shared" si="12"/>
        <v>49.96</v>
      </c>
      <c r="DP6" s="22">
        <f t="shared" si="12"/>
        <v>50.82</v>
      </c>
      <c r="DQ6" s="22">
        <f t="shared" si="12"/>
        <v>51.82</v>
      </c>
      <c r="DR6" s="21" t="str">
        <f>IF(DR7="","",IF(DR7="-","【-】","【"&amp;SUBSTITUTE(TEXT(DR7,"#,##0.00"),"-","△")&amp;"】"))</f>
        <v>【52.02】</v>
      </c>
      <c r="DS6" s="22">
        <f>IF(DS7="",NA(),DS7)</f>
        <v>7.98</v>
      </c>
      <c r="DT6" s="22">
        <f t="shared" ref="DT6:EB6" si="13">IF(DT7="",NA(),DT7)</f>
        <v>7.99</v>
      </c>
      <c r="DU6" s="22">
        <f t="shared" si="13"/>
        <v>4.45</v>
      </c>
      <c r="DV6" s="22">
        <f t="shared" si="13"/>
        <v>8.89</v>
      </c>
      <c r="DW6" s="22">
        <f t="shared" si="13"/>
        <v>51.79</v>
      </c>
      <c r="DX6" s="22">
        <f t="shared" si="13"/>
        <v>17.12</v>
      </c>
      <c r="DY6" s="22">
        <f t="shared" si="13"/>
        <v>18.18</v>
      </c>
      <c r="DZ6" s="22">
        <f t="shared" si="13"/>
        <v>19.32</v>
      </c>
      <c r="EA6" s="22">
        <f t="shared" si="13"/>
        <v>21.16</v>
      </c>
      <c r="EB6" s="22">
        <f t="shared" si="13"/>
        <v>22.72</v>
      </c>
      <c r="EC6" s="21" t="str">
        <f>IF(EC7="","",IF(EC7="-","【-】","【"&amp;SUBSTITUTE(TEXT(EC7,"#,##0.00"),"-","△")&amp;"】"))</f>
        <v>【25.37】</v>
      </c>
      <c r="ED6" s="22">
        <f>IF(ED7="",NA(),ED7)</f>
        <v>7.0000000000000007E-2</v>
      </c>
      <c r="EE6" s="22">
        <f t="shared" ref="EE6:EM6" si="14">IF(EE7="",NA(),EE7)</f>
        <v>0.28000000000000003</v>
      </c>
      <c r="EF6" s="22">
        <f t="shared" si="14"/>
        <v>0.11</v>
      </c>
      <c r="EG6" s="22">
        <f t="shared" si="14"/>
        <v>0.15</v>
      </c>
      <c r="EH6" s="22">
        <f t="shared" si="14"/>
        <v>0.31</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242152</v>
      </c>
      <c r="D7" s="24">
        <v>46</v>
      </c>
      <c r="E7" s="24">
        <v>1</v>
      </c>
      <c r="F7" s="24">
        <v>0</v>
      </c>
      <c r="G7" s="24">
        <v>1</v>
      </c>
      <c r="H7" s="24" t="s">
        <v>93</v>
      </c>
      <c r="I7" s="24" t="s">
        <v>94</v>
      </c>
      <c r="J7" s="24" t="s">
        <v>95</v>
      </c>
      <c r="K7" s="24" t="s">
        <v>96</v>
      </c>
      <c r="L7" s="24" t="s">
        <v>97</v>
      </c>
      <c r="M7" s="24" t="s">
        <v>98</v>
      </c>
      <c r="N7" s="25" t="s">
        <v>99</v>
      </c>
      <c r="O7" s="25">
        <v>92.33</v>
      </c>
      <c r="P7" s="25">
        <v>98.59</v>
      </c>
      <c r="Q7" s="25">
        <v>4389</v>
      </c>
      <c r="R7" s="25">
        <v>45114</v>
      </c>
      <c r="S7" s="25">
        <v>178.93</v>
      </c>
      <c r="T7" s="25">
        <v>252.13</v>
      </c>
      <c r="U7" s="25">
        <v>44115</v>
      </c>
      <c r="V7" s="25">
        <v>111.6</v>
      </c>
      <c r="W7" s="25">
        <v>395.3</v>
      </c>
      <c r="X7" s="25">
        <v>116.82</v>
      </c>
      <c r="Y7" s="25">
        <v>103.74</v>
      </c>
      <c r="Z7" s="25">
        <v>113.73</v>
      </c>
      <c r="AA7" s="25">
        <v>116.68</v>
      </c>
      <c r="AB7" s="25">
        <v>113.8</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484.16</v>
      </c>
      <c r="AU7" s="25">
        <v>598.86</v>
      </c>
      <c r="AV7" s="25">
        <v>551.91999999999996</v>
      </c>
      <c r="AW7" s="25">
        <v>643.02</v>
      </c>
      <c r="AX7" s="25">
        <v>683.17</v>
      </c>
      <c r="AY7" s="25">
        <v>365.18</v>
      </c>
      <c r="AZ7" s="25">
        <v>327.77</v>
      </c>
      <c r="BA7" s="25">
        <v>338.02</v>
      </c>
      <c r="BB7" s="25">
        <v>345.94</v>
      </c>
      <c r="BC7" s="25">
        <v>329.7</v>
      </c>
      <c r="BD7" s="25">
        <v>243.36</v>
      </c>
      <c r="BE7" s="25">
        <v>119.8</v>
      </c>
      <c r="BF7" s="25">
        <v>128.37</v>
      </c>
      <c r="BG7" s="25">
        <v>94.06</v>
      </c>
      <c r="BH7" s="25">
        <v>89.01</v>
      </c>
      <c r="BI7" s="25">
        <v>72.650000000000006</v>
      </c>
      <c r="BJ7" s="25">
        <v>371.65</v>
      </c>
      <c r="BK7" s="25">
        <v>397.1</v>
      </c>
      <c r="BL7" s="25">
        <v>379.91</v>
      </c>
      <c r="BM7" s="25">
        <v>386.61</v>
      </c>
      <c r="BN7" s="25">
        <v>381.56</v>
      </c>
      <c r="BO7" s="25">
        <v>265.93</v>
      </c>
      <c r="BP7" s="25">
        <v>116.77</v>
      </c>
      <c r="BQ7" s="25">
        <v>103.39</v>
      </c>
      <c r="BR7" s="25">
        <v>115.09</v>
      </c>
      <c r="BS7" s="25">
        <v>103.96</v>
      </c>
      <c r="BT7" s="25">
        <v>114.88</v>
      </c>
      <c r="BU7" s="25">
        <v>98.77</v>
      </c>
      <c r="BV7" s="25">
        <v>95.79</v>
      </c>
      <c r="BW7" s="25">
        <v>98.3</v>
      </c>
      <c r="BX7" s="25">
        <v>93.82</v>
      </c>
      <c r="BY7" s="25">
        <v>95.04</v>
      </c>
      <c r="BZ7" s="25">
        <v>97.82</v>
      </c>
      <c r="CA7" s="25">
        <v>217.53</v>
      </c>
      <c r="CB7" s="25">
        <v>207.64</v>
      </c>
      <c r="CC7" s="25">
        <v>220.93</v>
      </c>
      <c r="CD7" s="25">
        <v>220.02</v>
      </c>
      <c r="CE7" s="25">
        <v>222.47</v>
      </c>
      <c r="CF7" s="25">
        <v>173.67</v>
      </c>
      <c r="CG7" s="25">
        <v>171.13</v>
      </c>
      <c r="CH7" s="25">
        <v>173.7</v>
      </c>
      <c r="CI7" s="25">
        <v>178.94</v>
      </c>
      <c r="CJ7" s="25">
        <v>180.19</v>
      </c>
      <c r="CK7" s="25">
        <v>177.56</v>
      </c>
      <c r="CL7" s="25">
        <v>47.23</v>
      </c>
      <c r="CM7" s="25">
        <v>45.28</v>
      </c>
      <c r="CN7" s="25">
        <v>43.5</v>
      </c>
      <c r="CO7" s="25">
        <v>44.1</v>
      </c>
      <c r="CP7" s="25">
        <v>43.12</v>
      </c>
      <c r="CQ7" s="25">
        <v>59.67</v>
      </c>
      <c r="CR7" s="25">
        <v>60.12</v>
      </c>
      <c r="CS7" s="25">
        <v>60.34</v>
      </c>
      <c r="CT7" s="25">
        <v>59.54</v>
      </c>
      <c r="CU7" s="25">
        <v>59.26</v>
      </c>
      <c r="CV7" s="25">
        <v>59.81</v>
      </c>
      <c r="CW7" s="25">
        <v>83.74</v>
      </c>
      <c r="CX7" s="25">
        <v>84.54</v>
      </c>
      <c r="CY7" s="25">
        <v>87.42</v>
      </c>
      <c r="CZ7" s="25">
        <v>86.48</v>
      </c>
      <c r="DA7" s="25">
        <v>86.62</v>
      </c>
      <c r="DB7" s="25">
        <v>84.6</v>
      </c>
      <c r="DC7" s="25">
        <v>84.24</v>
      </c>
      <c r="DD7" s="25">
        <v>84.19</v>
      </c>
      <c r="DE7" s="25">
        <v>83.93</v>
      </c>
      <c r="DF7" s="25">
        <v>83.84</v>
      </c>
      <c r="DG7" s="25">
        <v>89.42</v>
      </c>
      <c r="DH7" s="25">
        <v>50.11</v>
      </c>
      <c r="DI7" s="25">
        <v>51.77</v>
      </c>
      <c r="DJ7" s="25">
        <v>53.66</v>
      </c>
      <c r="DK7" s="25">
        <v>55.33</v>
      </c>
      <c r="DL7" s="25">
        <v>56.67</v>
      </c>
      <c r="DM7" s="25">
        <v>48.17</v>
      </c>
      <c r="DN7" s="25">
        <v>48.83</v>
      </c>
      <c r="DO7" s="25">
        <v>49.96</v>
      </c>
      <c r="DP7" s="25">
        <v>50.82</v>
      </c>
      <c r="DQ7" s="25">
        <v>51.82</v>
      </c>
      <c r="DR7" s="25">
        <v>52.02</v>
      </c>
      <c r="DS7" s="25">
        <v>7.98</v>
      </c>
      <c r="DT7" s="25">
        <v>7.99</v>
      </c>
      <c r="DU7" s="25">
        <v>4.45</v>
      </c>
      <c r="DV7" s="25">
        <v>8.89</v>
      </c>
      <c r="DW7" s="25">
        <v>51.79</v>
      </c>
      <c r="DX7" s="25">
        <v>17.12</v>
      </c>
      <c r="DY7" s="25">
        <v>18.18</v>
      </c>
      <c r="DZ7" s="25">
        <v>19.32</v>
      </c>
      <c r="EA7" s="25">
        <v>21.16</v>
      </c>
      <c r="EB7" s="25">
        <v>22.72</v>
      </c>
      <c r="EC7" s="25">
        <v>25.37</v>
      </c>
      <c r="ED7" s="25">
        <v>7.0000000000000007E-2</v>
      </c>
      <c r="EE7" s="25">
        <v>0.28000000000000003</v>
      </c>
      <c r="EF7" s="25">
        <v>0.11</v>
      </c>
      <c r="EG7" s="25">
        <v>0.15</v>
      </c>
      <c r="EH7" s="25">
        <v>0.31</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