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11_熊野市\"/>
    </mc:Choice>
  </mc:AlternateContent>
  <xr:revisionPtr revIDLastSave="0" documentId="13_ncr:1_{D157F0A0-CD0F-42D3-800F-8FAE9D6FBD66}" xr6:coauthVersionLast="47" xr6:coauthVersionMax="47" xr10:uidLastSave="{00000000-0000-0000-0000-000000000000}"/>
  <workbookProtection workbookAlgorithmName="SHA-512" workbookHashValue="1c5Yl08sGJvAiggv8Apgtg87H/MfDaarStd6Jp07FPz4v+fGfsxN8eaAA75ZslAZDafmMaO55+llC+F3EShE/w==" workbookSaltValue="lbQ6crFDry8UGfn0p5AXZw==" workbookSpinCount="100000" lockStructure="1"/>
  <bookViews>
    <workbookView xWindow="-108" yWindow="-108" windowWidth="23256" windowHeight="13896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H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<sst xmlns="http://schemas.openxmlformats.org/spreadsheetml/2006/main" count="233" uniqueCount="118">
  <si>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</si>
  <si>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</si>
  <si>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</si>
  <si>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</si>
  <si>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</si>
  <si>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</si>
  <si>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</si>
  <si>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</si>
  <si>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</si>
  <si>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</si>
  <si>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</si>
  <si>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</si>
  <si>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</si>
  <si>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</si>
  <si>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</si>
  <si>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</si>
  <si>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</si>
  <si>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</si>
  <si>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</si>
  <si>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</si>
  <si>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</si>
  <si>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</si>
  <si>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</si>
  <si>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</si>
  <si>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</si>
  <si>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</si>
  <si>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</si>
  <si>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</si>
  <si>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</si>
  <si>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</si>
  <si>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</si>
  <si>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</si>
  <si>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</si>
  <si>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</si>
  <si>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</si>
  <si>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</si>
  <si>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</si>
  <si>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</si>
  <si>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</si>
  <si>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</si>
  <si>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</si>
  <si>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</si>
  <si>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</si>
  <si>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</si>
  <si>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</si>
  <si>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</si>
  <si>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</si>
  <si>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</si>
  <si>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</si>
  <si>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</si>
  <si>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</si>
  <si>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</si>
  <si>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</si>
  <si>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</si>
  <si>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</si>
  <si>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</si>
  <si>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</si>
  <si>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</si>
  <si>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</si>
  <si>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</si>
  <si>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</si>
  <si>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</si>
  <si>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</si>
  <si>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</si>
  <si>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</si>
  <si>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</si>
  <si>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</si>
  <si>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</si>
  <si>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</si>
  <si>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</si>
  <si>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</si>
  <si>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</si>
  <si>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</si>
  <si>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</si>
  <si>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</si>
  <si>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</si>
  <si>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</si>
  <si>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</si>
  <si>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</si>
  <si>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</si>
  <si>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</si>
  <si>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</si>
  <si>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</si>
  <si>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</si>
  <si>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</si>
  <si>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</si>
  <si>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</si>
  <si>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</si>
  <si>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</si>
  <si>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</si>
  <si>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</si>
  <si>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</si>
  <si>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</si>
  <si>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</si>
  <si>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</si>
  <si>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</si>
  <si>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熊野市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</si>
  <si>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</si>
  <si>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</si>
  <si>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</si>
  <si>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</si>
  <si>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</si>
  <si>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</si>
  <si>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</si>
  <si>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</si>
  <si>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</si>
  <si>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</si>
  <si>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</si>
  <si>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</si>
  <si>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</si>
  <si>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</si>
  <si>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</si>
  <si>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</si>
  <si>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</si>
  <si>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</si>
  <si>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 法定耐用年数を超えた管が出てきましたが、更新率は0％となっています。</t>
    <rPh sb="1" eb="7">
      <t>ホウテイタイヨウネンスウ</t>
    </rPh>
    <rPh sb="8" eb="9">
      <t>コ</t>
    </rPh>
    <rPh sb="11" eb="12">
      <t>カン</t>
    </rPh>
    <rPh sb="13" eb="14">
      <t>デ</t>
    </rPh>
    <rPh sb="21" eb="24">
      <t>コウシンリツ</t>
    </rPh>
    <phoneticPr fontId="4"/>
  </si>
  <si>
    <t>1. 経営の健全化・効率化について
　類似団体と比較しても下回っており、厳しい経営状況には変わりありません。
　給水人口の減少が進む中、安定した水道事業経営のためには、費用に応じた料金改定と効率化を図り、よりよい施設管理を行うための工夫と努力が必要です。
※令和6年8月に料金の改定あり。令和7年4月以降も段階的に料金を改定予定。
２．老朽化の状況について
　西部簡易水道の一部の管が耐用年数を超え、更新が必要となっています。更新費用については、水道料金を充当し住民負担となりますので、必要最小限、低価格に抑える更新計画の策定が必要です。</t>
    <rPh sb="6" eb="9">
      <t>ケンゼンカ</t>
    </rPh>
    <rPh sb="10" eb="13">
      <t>コウリツカ</t>
    </rPh>
    <rPh sb="19" eb="23">
      <t>ルイジダンタイ</t>
    </rPh>
    <rPh sb="24" eb="26">
      <t>ヒカク</t>
    </rPh>
    <rPh sb="29" eb="31">
      <t>シタマワ</t>
    </rPh>
    <rPh sb="36" eb="37">
      <t>キビ</t>
    </rPh>
    <rPh sb="39" eb="43">
      <t>ケイエイジョウキョウ</t>
    </rPh>
    <rPh sb="45" eb="46">
      <t>カ</t>
    </rPh>
    <rPh sb="56" eb="60">
      <t>キュウスイジンコウ</t>
    </rPh>
    <rPh sb="61" eb="63">
      <t>ゲンショウ</t>
    </rPh>
    <rPh sb="64" eb="65">
      <t>スス</t>
    </rPh>
    <rPh sb="66" eb="67">
      <t>ナカ</t>
    </rPh>
    <rPh sb="68" eb="70">
      <t>アンテイ</t>
    </rPh>
    <rPh sb="72" eb="78">
      <t>スイドウジギョウケイエイ</t>
    </rPh>
    <rPh sb="84" eb="86">
      <t>ヒヨウ</t>
    </rPh>
    <rPh sb="87" eb="88">
      <t>オウ</t>
    </rPh>
    <rPh sb="90" eb="94">
      <t>リョウキンカイテイ</t>
    </rPh>
    <rPh sb="95" eb="98">
      <t>コウリツカ</t>
    </rPh>
    <rPh sb="99" eb="100">
      <t>ハカ</t>
    </rPh>
    <rPh sb="106" eb="110">
      <t>シセツカンリ</t>
    </rPh>
    <rPh sb="111" eb="112">
      <t>オコナ</t>
    </rPh>
    <rPh sb="116" eb="118">
      <t>クフウ</t>
    </rPh>
    <rPh sb="119" eb="121">
      <t>ドリョク</t>
    </rPh>
    <rPh sb="122" eb="124">
      <t>ヒツヨウ</t>
    </rPh>
    <rPh sb="169" eb="172">
      <t>ロウキュウカ</t>
    </rPh>
    <rPh sb="173" eb="175">
      <t>ジョウキョウ</t>
    </rPh>
    <rPh sb="181" eb="187">
      <t>セイブカンイスイドウ</t>
    </rPh>
    <rPh sb="188" eb="190">
      <t>イチブ</t>
    </rPh>
    <rPh sb="191" eb="192">
      <t>カン</t>
    </rPh>
    <rPh sb="193" eb="197">
      <t>タイヨウネンスウ</t>
    </rPh>
    <rPh sb="198" eb="199">
      <t>コ</t>
    </rPh>
    <rPh sb="201" eb="203">
      <t>コウシン</t>
    </rPh>
    <rPh sb="204" eb="206">
      <t>ヒツヨウ</t>
    </rPh>
    <rPh sb="214" eb="218">
      <t>コウシンヒヨウ</t>
    </rPh>
    <rPh sb="224" eb="228">
      <t>スイドウリョウキン</t>
    </rPh>
    <rPh sb="229" eb="231">
      <t>ジュウトウ</t>
    </rPh>
    <rPh sb="232" eb="234">
      <t>ジュウミン</t>
    </rPh>
    <rPh sb="234" eb="236">
      <t>フタン</t>
    </rPh>
    <rPh sb="244" eb="249">
      <t>ヒツヨウサイショウゲン</t>
    </rPh>
    <rPh sb="250" eb="253">
      <t>テイカカク</t>
    </rPh>
    <rPh sb="254" eb="255">
      <t>オサ</t>
    </rPh>
    <rPh sb="257" eb="261">
      <t>コウシンケイカク</t>
    </rPh>
    <rPh sb="262" eb="264">
      <t>サクテイ</t>
    </rPh>
    <rPh sb="265" eb="267">
      <t>ヒツヨウ</t>
    </rPh>
    <phoneticPr fontId="4"/>
  </si>
  <si>
    <t>①収益的収支比率について
　昨年からほぼ同数値で推移している。引き続き経営改善の取組が必要です。
⑤料金回収率について
　昨年から1.7％増加しているものの、依然として類似団体と比較して約10％低い数値となっています。適切な料金収入の確保のため、水道料金の改定が必要な状況です。
※令和6年8月に料金の改定あり。令和7年4月以降も段階的に料金を改定予定。
⑥給水原価について
　昨年より若干の減少があるが、経営改善に向けた取組が少しずつ進んでいることが分かります。
⑦施設利用率⑧有収率について
　有収率が96.8％と高い水準で推移していることから、効率的な施設利用が図られており、施設稼働が十分に収益につながっていると考えられます。</t>
    <rPh sb="1" eb="4">
      <t>シュウエキテキ</t>
    </rPh>
    <rPh sb="4" eb="6">
      <t>シュウシ</t>
    </rPh>
    <rPh sb="6" eb="8">
      <t>ヒリツ</t>
    </rPh>
    <rPh sb="14" eb="16">
      <t>サクネン</t>
    </rPh>
    <rPh sb="113" eb="117">
      <t>リョウキンシュウニュウ</t>
    </rPh>
    <rPh sb="118" eb="120">
      <t>カクホ</t>
    </rPh>
    <rPh sb="124" eb="128">
      <t>スイドウリョウキン</t>
    </rPh>
    <rPh sb="129" eb="131">
      <t>カイテイ</t>
    </rPh>
    <rPh sb="132" eb="134">
      <t>ヒツヨウ</t>
    </rPh>
    <rPh sb="135" eb="137">
      <t>ジョウキョウ</t>
    </rPh>
    <rPh sb="142" eb="144">
      <t>レイワ</t>
    </rPh>
    <rPh sb="145" eb="146">
      <t>ネン</t>
    </rPh>
    <rPh sb="147" eb="148">
      <t>ガツ</t>
    </rPh>
    <rPh sb="149" eb="151">
      <t>リョウキン</t>
    </rPh>
    <rPh sb="152" eb="154">
      <t>カイテイ</t>
    </rPh>
    <rPh sb="157" eb="159">
      <t>レイワ</t>
    </rPh>
    <rPh sb="160" eb="161">
      <t>ネン</t>
    </rPh>
    <rPh sb="162" eb="163">
      <t>ガツ</t>
    </rPh>
    <rPh sb="163" eb="165">
      <t>イコウ</t>
    </rPh>
    <rPh sb="166" eb="169">
      <t>ダンカイテキ</t>
    </rPh>
    <rPh sb="170" eb="172">
      <t>リョウキン</t>
    </rPh>
    <rPh sb="173" eb="175">
      <t>カイテイ</t>
    </rPh>
    <rPh sb="175" eb="177">
      <t>ヨテイ</t>
    </rPh>
    <rPh sb="183" eb="185">
      <t>ゲンカ</t>
    </rPh>
    <rPh sb="191" eb="193">
      <t>サクネン</t>
    </rPh>
    <rPh sb="195" eb="197">
      <t>ジャッカン</t>
    </rPh>
    <rPh sb="198" eb="200">
      <t>ゲンショウ</t>
    </rPh>
    <rPh sb="205" eb="209">
      <t>ケイエイカイゼン</t>
    </rPh>
    <rPh sb="210" eb="211">
      <t>ム</t>
    </rPh>
    <rPh sb="213" eb="215">
      <t>トリクミ</t>
    </rPh>
    <rPh sb="216" eb="217">
      <t>スコ</t>
    </rPh>
    <rPh sb="220" eb="221">
      <t>スス</t>
    </rPh>
    <rPh sb="228" eb="229">
      <t>ワ</t>
    </rPh>
    <rPh sb="237" eb="242">
      <t>シセツリヨウリツ</t>
    </rPh>
    <rPh sb="243" eb="246">
      <t>ユウシュウリツ</t>
    </rPh>
    <rPh sb="252" eb="255">
      <t>ユウシュウリツ</t>
    </rPh>
    <rPh sb="262" eb="263">
      <t>タカ</t>
    </rPh>
    <rPh sb="264" eb="266">
      <t>スイジュン</t>
    </rPh>
    <rPh sb="267" eb="269">
      <t>スイイ</t>
    </rPh>
    <rPh sb="278" eb="281">
      <t>コウリツテキ</t>
    </rPh>
    <rPh sb="282" eb="286">
      <t>シセツリヨウ</t>
    </rPh>
    <rPh sb="287" eb="288">
      <t>ハカ</t>
    </rPh>
    <rPh sb="294" eb="298">
      <t>シセツカドウ</t>
    </rPh>
    <rPh sb="299" eb="301">
      <t>ジュウブン</t>
    </rPh>
    <rPh sb="302" eb="304">
      <t>シュウエキ</t>
    </rPh>
    <rPh sb="313" eb="314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</si>
</sst>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4-42C1-BD1D-D7DE51DB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0.61</c:v>
                </c:pt>
                <c:pt idx="2">
                  <c:v>0.4</c:v>
                </c:pt>
                <c:pt idx="3">
                  <c:v>0.59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2C1-BD1D-D7DE51DB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45.37</c:v>
                </c:pt>
                <c:pt idx="1">
                  <c:v>46.02</c:v>
                </c:pt>
                <c:pt idx="2">
                  <c:v>45.57</c:v>
                </c:pt>
                <c:pt idx="3">
                  <c:v>39.32</c:v>
                </c:pt>
                <c:pt idx="4">
                  <c:v>38.29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F-4D22-9331-4B3D783C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48.01</c:v>
                </c:pt>
                <c:pt idx="1">
                  <c:v>49.08</c:v>
                </c:pt>
                <c:pt idx="2">
                  <c:v>51.46</c:v>
                </c:pt>
                <c:pt idx="3">
                  <c:v>51.84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F-4D22-9331-4B3D783C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96.8</c:v>
                </c:pt>
                <c:pt idx="1">
                  <c:v>96.8</c:v>
                </c:pt>
                <c:pt idx="2">
                  <c:v>96.8</c:v>
                </c:pt>
                <c:pt idx="3">
                  <c:v>96.8</c:v>
                </c:pt>
                <c:pt idx="4">
                  <c:v>96.8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4-49A5-AF03-FFA51774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72.75</c:v>
                </c:pt>
                <c:pt idx="1">
                  <c:v>71.27</c:v>
                </c:pt>
                <c:pt idx="2">
                  <c:v>68.58</c:v>
                </c:pt>
                <c:pt idx="3">
                  <c:v>67.94</c:v>
                </c:pt>
                <c:pt idx="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4-49A5-AF03-FFA51774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53.08</c:v>
                </c:pt>
                <c:pt idx="1">
                  <c:v>67.8</c:v>
                </c:pt>
                <c:pt idx="2">
                  <c:v>46.01</c:v>
                </c:pt>
                <c:pt idx="3">
                  <c:v>63.3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F-467F-A5C2-245248AF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75.06</c:v>
                </c:pt>
                <c:pt idx="1">
                  <c:v>73.22</c:v>
                </c:pt>
                <c:pt idx="2">
                  <c:v>69.05</c:v>
                </c:pt>
                <c:pt idx="3">
                  <c:v>67.02</c:v>
                </c:pt>
                <c:pt idx="4">
                  <c:v>71.319999999999993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F-467F-A5C2-245248AF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4-44D8-91E6-E087AD07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4-44D8-91E6-E087AD07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4-4F17-9E73-A662ADC64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4-4F17-9E73-A662ADC64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1-4DBC-B885-337099A2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1-4DBC-B885-337099A2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D-49A3-BA2C-A2AD01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D-49A3-BA2C-A2AD01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1774.87</c:v>
                </c:pt>
                <c:pt idx="1">
                  <c:v>1759.36</c:v>
                </c:pt>
                <c:pt idx="2">
                  <c:v>1768.78</c:v>
                </c:pt>
                <c:pt idx="3">
                  <c:v>1936.74</c:v>
                </c:pt>
                <c:pt idx="4">
                  <c:v>1801.76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A-4A4B-AE7C-099FE6A0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1183.92</c:v>
                </c:pt>
                <c:pt idx="1">
                  <c:v>1128.72</c:v>
                </c:pt>
                <c:pt idx="2">
                  <c:v>1125.25</c:v>
                </c:pt>
                <c:pt idx="3">
                  <c:v>1157.05</c:v>
                </c:pt>
                <c:pt idx="4">
                  <c:v>1228.8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A4B-AE7C-099FE6A0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30.46</c:v>
                </c:pt>
                <c:pt idx="1">
                  <c:v>30.8</c:v>
                </c:pt>
                <c:pt idx="2">
                  <c:v>30.87</c:v>
                </c:pt>
                <c:pt idx="3">
                  <c:v>27.41</c:v>
                </c:pt>
                <c:pt idx="4">
                  <c:v>28.78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9-48E3-B0A7-BF09CFEC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42.5</c:v>
                </c:pt>
                <c:pt idx="1">
                  <c:v>41.84</c:v>
                </c:pt>
                <c:pt idx="2">
                  <c:v>41.44</c:v>
                </c:pt>
                <c:pt idx="3">
                  <c:v>37.65</c:v>
                </c:pt>
                <c:pt idx="4">
                  <c:v>37.31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9-48E3-B0A7-BF09CFEC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362.38</c:v>
                </c:pt>
                <c:pt idx="1">
                  <c:v>361.17</c:v>
                </c:pt>
                <c:pt idx="2">
                  <c:v>364.81</c:v>
                </c:pt>
                <c:pt idx="3">
                  <c:v>414.6</c:v>
                </c:pt>
                <c:pt idx="4">
                  <c:v>417.36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D-4E31-8E36-9B7E51A0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377.72</c:v>
                </c:pt>
                <c:pt idx="1">
                  <c:v>390.47</c:v>
                </c:pt>
                <c:pt idx="2">
                  <c:v>403.61</c:v>
                </c:pt>
                <c:pt idx="3">
                  <c:v>442.82</c:v>
                </c:pt>
                <c:pt idx="4">
                  <c:v>425.76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D-4E31-8E36-9B7E51A0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三重県　熊野市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2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データ!$I$6</f>
        <v>法非適用</v>
      </c>
      <c r="C8" s="35"/>
      <c r="D8" s="35"/>
      <c r="E8" s="35"/>
      <c r="F8" s="35"/>
      <c r="G8" s="35"/>
      <c r="H8" s="35"/>
      <c r="I8" s="35" t="str">
        <f>データ!$J$6</f>
        <v>水道事業</v>
      </c>
      <c r="J8" s="35"/>
      <c r="K8" s="35"/>
      <c r="L8" s="35"/>
      <c r="M8" s="35"/>
      <c r="N8" s="35"/>
      <c r="O8" s="35"/>
      <c r="P8" s="35" t="str">
        <f>データ!$K$6</f>
        <v>簡易水道事業</v>
      </c>
      <c r="Q8" s="35"/>
      <c r="R8" s="35"/>
      <c r="S8" s="35"/>
      <c r="T8" s="35"/>
      <c r="U8" s="35"/>
      <c r="V8" s="35"/>
      <c r="W8" s="35" t="str">
        <f>データ!$L$6</f>
        <v>D4</v>
      </c>
      <c r="X8" s="35"/>
      <c r="Y8" s="35"/>
      <c r="Z8" s="35"/>
      <c r="AA8" s="35"/>
      <c r="AB8" s="35"/>
      <c r="AC8" s="35"/>
      <c r="AD8" s="35" t="str">
        <f>データ!$M$6</f>
        <v>非設置</v>
      </c>
      <c r="AE8" s="35"/>
      <c r="AF8" s="35"/>
      <c r="AG8" s="35"/>
      <c r="AH8" s="35"/>
      <c r="AI8" s="35"/>
      <c r="AJ8" s="35"/>
      <c r="AK8" s="2"/>
      <c r="AL8" s="36">
        <f>データ!$R$6</f>
        <v>15299</v>
      </c>
      <c r="AM8" s="36"/>
      <c r="AN8" s="36"/>
      <c r="AO8" s="36"/>
      <c r="AP8" s="36"/>
      <c r="AQ8" s="36"/>
      <c r="AR8" s="36"/>
      <c r="AS8" s="36"/>
      <c r="AT8" s="37">
        <f>データ!$S$6</f>
        <v>373.35</v>
      </c>
      <c r="AU8" s="37"/>
      <c r="AV8" s="37"/>
      <c r="AW8" s="37"/>
      <c r="AX8" s="37"/>
      <c r="AY8" s="37"/>
      <c r="AZ8" s="37"/>
      <c r="BA8" s="37"/>
      <c r="BB8" s="37">
        <f>データ!$T$6</f>
        <v>40.98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2"/>
      <c r="AE9" s="2"/>
      <c r="AF9" s="2"/>
      <c r="AG9" s="2"/>
      <c r="AH9" s="3"/>
      <c r="AI9" s="2"/>
      <c r="AJ9" s="2"/>
      <c r="AK9" s="2"/>
      <c r="AL9" s="31" t="s">
        <v>16</v>
      </c>
      <c r="AM9" s="31"/>
      <c r="AN9" s="31"/>
      <c r="AO9" s="31"/>
      <c r="AP9" s="31"/>
      <c r="AQ9" s="31"/>
      <c r="AR9" s="31"/>
      <c r="AS9" s="31"/>
      <c r="AT9" s="31" t="s">
        <v>17</v>
      </c>
      <c r="AU9" s="31"/>
      <c r="AV9" s="31"/>
      <c r="AW9" s="31"/>
      <c r="AX9" s="31"/>
      <c r="AY9" s="31"/>
      <c r="AZ9" s="31"/>
      <c r="BA9" s="31"/>
      <c r="BB9" s="31" t="s">
        <v>18</v>
      </c>
      <c r="BC9" s="31"/>
      <c r="BD9" s="31"/>
      <c r="BE9" s="31"/>
      <c r="BF9" s="31"/>
      <c r="BG9" s="31"/>
      <c r="BH9" s="31"/>
      <c r="BI9" s="31"/>
      <c r="BJ9" s="3"/>
      <c r="BK9" s="3"/>
      <c r="BL9" s="42" t="s">
        <v>19</v>
      </c>
      <c r="BM9" s="43"/>
      <c r="BN9" s="44" t="s">
        <v>20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2">
      <c r="A10" s="2"/>
      <c r="B10" s="37" t="str">
        <f>データ!$N$6</f>
        <v>-</v>
      </c>
      <c r="C10" s="37"/>
      <c r="D10" s="37"/>
      <c r="E10" s="37"/>
      <c r="F10" s="37"/>
      <c r="G10" s="37"/>
      <c r="H10" s="37"/>
      <c r="I10" s="37" t="str">
        <f>データ!$O$6</f>
        <v>該当数値なし</v>
      </c>
      <c r="J10" s="37"/>
      <c r="K10" s="37"/>
      <c r="L10" s="37"/>
      <c r="M10" s="37"/>
      <c r="N10" s="37"/>
      <c r="O10" s="37"/>
      <c r="P10" s="37">
        <f>データ!$P$6</f>
        <v>4.55</v>
      </c>
      <c r="Q10" s="37"/>
      <c r="R10" s="37"/>
      <c r="S10" s="37"/>
      <c r="T10" s="37"/>
      <c r="U10" s="37"/>
      <c r="V10" s="37"/>
      <c r="W10" s="36">
        <f>データ!$Q$6</f>
        <v>1660</v>
      </c>
      <c r="X10" s="36"/>
      <c r="Y10" s="36"/>
      <c r="Z10" s="36"/>
      <c r="AA10" s="36"/>
      <c r="AB10" s="36"/>
      <c r="AC10" s="36"/>
      <c r="AD10" s="2"/>
      <c r="AE10" s="2"/>
      <c r="AF10" s="2"/>
      <c r="AG10" s="2"/>
      <c r="AH10" s="2"/>
      <c r="AI10" s="2"/>
      <c r="AJ10" s="2"/>
      <c r="AK10" s="2"/>
      <c r="AL10" s="36">
        <f>データ!$U$6</f>
        <v>687</v>
      </c>
      <c r="AM10" s="36"/>
      <c r="AN10" s="36"/>
      <c r="AO10" s="36"/>
      <c r="AP10" s="36"/>
      <c r="AQ10" s="36"/>
      <c r="AR10" s="36"/>
      <c r="AS10" s="36"/>
      <c r="AT10" s="37">
        <f>データ!$V$6</f>
        <v>33.4</v>
      </c>
      <c r="AU10" s="37"/>
      <c r="AV10" s="37"/>
      <c r="AW10" s="37"/>
      <c r="AX10" s="37"/>
      <c r="AY10" s="37"/>
      <c r="AZ10" s="37"/>
      <c r="BA10" s="37"/>
      <c r="BB10" s="37">
        <f>データ!$W$6</f>
        <v>20.57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21</v>
      </c>
      <c r="BM10" s="53"/>
      <c r="BN10" s="54" t="s">
        <v>22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0" t="s">
        <v>117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4" t="s">
        <v>26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6" t="s">
        <v>115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2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4" t="s">
        <v>28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6" t="s">
        <v>116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41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42</v>
      </c>
      <c r="N85" s="13" t="s">
        <v>42</v>
      </c>
      <c r="O85" s="13" t="str">
        <f>データ!EN6</f>
        <v>【0.40】</v>
      </c>
    </row>
  </sheetData>
  <sheetProtection algorithmName="SHA-512" hashValue="Y8ac3pZ+TVEBXgvRfGoUngIPsJuB5ETxgvdTU+1pbco0bkFQc9T3ovUFMk8jriAoTdyKca3HRxJmZHwoGPP17Q==" saltValue="EkwR+qulLH3rEh/jIYT+O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2">
      <c r="A4" s="15" t="s">
        <v>55</v>
      </c>
      <c r="B4" s="17"/>
      <c r="C4" s="17"/>
      <c r="D4" s="17"/>
      <c r="E4" s="17"/>
      <c r="F4" s="17"/>
      <c r="G4" s="17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2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2">
      <c r="A6" s="15" t="s">
        <v>95</v>
      </c>
      <c r="B6" s="20">
        <f>B7</f>
        <v>2023</v>
      </c>
      <c r="C6" s="20">
        <f t="shared" ref="C6:W6" si="3">C7</f>
        <v>242128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三重県　熊野市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4.55</v>
      </c>
      <c r="Q6" s="21">
        <f t="shared" si="3"/>
        <v>1660</v>
      </c>
      <c r="R6" s="21">
        <f t="shared" si="3"/>
        <v>15299</v>
      </c>
      <c r="S6" s="21">
        <f t="shared" si="3"/>
        <v>373.35</v>
      </c>
      <c r="T6" s="21">
        <f t="shared" si="3"/>
        <v>40.98</v>
      </c>
      <c r="U6" s="21">
        <f t="shared" si="3"/>
        <v>687</v>
      </c>
      <c r="V6" s="21">
        <f t="shared" si="3"/>
        <v>33.4</v>
      </c>
      <c r="W6" s="21">
        <f t="shared" si="3"/>
        <v>20.57</v>
      </c>
      <c r="X6" s="22">
        <f>IF(X7="",NA(),X7)</f>
        <v>53.08</v>
      </c>
      <c r="Y6" s="22">
        <f t="shared" ref="Y6:AG6" si="4">IF(Y7="",NA(),Y7)</f>
        <v>67.8</v>
      </c>
      <c r="Z6" s="22">
        <f t="shared" si="4"/>
        <v>46.01</v>
      </c>
      <c r="AA6" s="22">
        <f t="shared" si="4"/>
        <v>63.3</v>
      </c>
      <c r="AB6" s="22">
        <f t="shared" si="4"/>
        <v>62.5</v>
      </c>
      <c r="AC6" s="22">
        <f t="shared" si="4"/>
        <v>75.06</v>
      </c>
      <c r="AD6" s="22">
        <f t="shared" si="4"/>
        <v>73.22</v>
      </c>
      <c r="AE6" s="22">
        <f t="shared" si="4"/>
        <v>69.05</v>
      </c>
      <c r="AF6" s="22">
        <f t="shared" si="4"/>
        <v>67.02</v>
      </c>
      <c r="AG6" s="22">
        <f t="shared" si="4"/>
        <v>71.319999999999993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1774.87</v>
      </c>
      <c r="BF6" s="22">
        <f t="shared" ref="BF6:BN6" si="7">IF(BF7="",NA(),BF7)</f>
        <v>1759.36</v>
      </c>
      <c r="BG6" s="22">
        <f t="shared" si="7"/>
        <v>1768.78</v>
      </c>
      <c r="BH6" s="22">
        <f t="shared" si="7"/>
        <v>1936.74</v>
      </c>
      <c r="BI6" s="22">
        <f t="shared" si="7"/>
        <v>1801.76</v>
      </c>
      <c r="BJ6" s="22">
        <f t="shared" si="7"/>
        <v>1183.92</v>
      </c>
      <c r="BK6" s="22">
        <f t="shared" si="7"/>
        <v>1128.72</v>
      </c>
      <c r="BL6" s="22">
        <f t="shared" si="7"/>
        <v>1125.25</v>
      </c>
      <c r="BM6" s="22">
        <f t="shared" si="7"/>
        <v>1157.05</v>
      </c>
      <c r="BN6" s="22">
        <f t="shared" si="7"/>
        <v>1228.8</v>
      </c>
      <c r="BO6" s="21" t="str">
        <f>IF(BO7="","",IF(BO7="-","【-】","【"&amp;SUBSTITUTE(TEXT(BO7,"#,##0.00"),"-","△")&amp;"】"))</f>
        <v>【1,045.20】</v>
      </c>
      <c r="BP6" s="22">
        <f>IF(BP7="",NA(),BP7)</f>
        <v>30.46</v>
      </c>
      <c r="BQ6" s="22">
        <f t="shared" ref="BQ6:BY6" si="8">IF(BQ7="",NA(),BQ7)</f>
        <v>30.8</v>
      </c>
      <c r="BR6" s="22">
        <f t="shared" si="8"/>
        <v>30.87</v>
      </c>
      <c r="BS6" s="22">
        <f t="shared" si="8"/>
        <v>27.41</v>
      </c>
      <c r="BT6" s="22">
        <f t="shared" si="8"/>
        <v>28.78</v>
      </c>
      <c r="BU6" s="22">
        <f t="shared" si="8"/>
        <v>42.5</v>
      </c>
      <c r="BV6" s="22">
        <f t="shared" si="8"/>
        <v>41.84</v>
      </c>
      <c r="BW6" s="22">
        <f t="shared" si="8"/>
        <v>41.44</v>
      </c>
      <c r="BX6" s="22">
        <f t="shared" si="8"/>
        <v>37.65</v>
      </c>
      <c r="BY6" s="22">
        <f t="shared" si="8"/>
        <v>37.31</v>
      </c>
      <c r="BZ6" s="21" t="str">
        <f>IF(BZ7="","",IF(BZ7="-","【-】","【"&amp;SUBSTITUTE(TEXT(BZ7,"#,##0.00"),"-","△")&amp;"】"))</f>
        <v>【49.51】</v>
      </c>
      <c r="CA6" s="22">
        <f>IF(CA7="",NA(),CA7)</f>
        <v>362.38</v>
      </c>
      <c r="CB6" s="22">
        <f t="shared" ref="CB6:CJ6" si="9">IF(CB7="",NA(),CB7)</f>
        <v>361.17</v>
      </c>
      <c r="CC6" s="22">
        <f t="shared" si="9"/>
        <v>364.81</v>
      </c>
      <c r="CD6" s="22">
        <f t="shared" si="9"/>
        <v>414.6</v>
      </c>
      <c r="CE6" s="22">
        <f t="shared" si="9"/>
        <v>417.36</v>
      </c>
      <c r="CF6" s="22">
        <f t="shared" si="9"/>
        <v>377.72</v>
      </c>
      <c r="CG6" s="22">
        <f t="shared" si="9"/>
        <v>390.47</v>
      </c>
      <c r="CH6" s="22">
        <f t="shared" si="9"/>
        <v>403.61</v>
      </c>
      <c r="CI6" s="22">
        <f t="shared" si="9"/>
        <v>442.82</v>
      </c>
      <c r="CJ6" s="22">
        <f t="shared" si="9"/>
        <v>425.76</v>
      </c>
      <c r="CK6" s="21" t="str">
        <f>IF(CK7="","",IF(CK7="-","【-】","【"&amp;SUBSTITUTE(TEXT(CK7,"#,##0.00"),"-","△")&amp;"】"))</f>
        <v>【317.14】</v>
      </c>
      <c r="CL6" s="22">
        <f>IF(CL7="",NA(),CL7)</f>
        <v>45.37</v>
      </c>
      <c r="CM6" s="22">
        <f t="shared" ref="CM6:CU6" si="10">IF(CM7="",NA(),CM7)</f>
        <v>46.02</v>
      </c>
      <c r="CN6" s="22">
        <f t="shared" si="10"/>
        <v>45.57</v>
      </c>
      <c r="CO6" s="22">
        <f t="shared" si="10"/>
        <v>39.32</v>
      </c>
      <c r="CP6" s="22">
        <f t="shared" si="10"/>
        <v>38.29</v>
      </c>
      <c r="CQ6" s="22">
        <f t="shared" si="10"/>
        <v>48.01</v>
      </c>
      <c r="CR6" s="22">
        <f t="shared" si="10"/>
        <v>49.08</v>
      </c>
      <c r="CS6" s="22">
        <f t="shared" si="10"/>
        <v>51.46</v>
      </c>
      <c r="CT6" s="22">
        <f t="shared" si="10"/>
        <v>51.84</v>
      </c>
      <c r="CU6" s="22">
        <f t="shared" si="10"/>
        <v>52.34</v>
      </c>
      <c r="CV6" s="21" t="str">
        <f>IF(CV7="","",IF(CV7="-","【-】","【"&amp;SUBSTITUTE(TEXT(CV7,"#,##0.00"),"-","△")&amp;"】"))</f>
        <v>【55.00】</v>
      </c>
      <c r="CW6" s="22">
        <f>IF(CW7="",NA(),CW7)</f>
        <v>96.8</v>
      </c>
      <c r="CX6" s="22">
        <f t="shared" ref="CX6:DF6" si="11">IF(CX7="",NA(),CX7)</f>
        <v>96.8</v>
      </c>
      <c r="CY6" s="22">
        <f t="shared" si="11"/>
        <v>96.8</v>
      </c>
      <c r="CZ6" s="22">
        <f t="shared" si="11"/>
        <v>96.8</v>
      </c>
      <c r="DA6" s="22">
        <f t="shared" si="11"/>
        <v>96.8</v>
      </c>
      <c r="DB6" s="22">
        <f t="shared" si="11"/>
        <v>72.75</v>
      </c>
      <c r="DC6" s="22">
        <f t="shared" si="11"/>
        <v>71.27</v>
      </c>
      <c r="DD6" s="22">
        <f t="shared" si="11"/>
        <v>68.58</v>
      </c>
      <c r="DE6" s="22">
        <f t="shared" si="11"/>
        <v>67.94</v>
      </c>
      <c r="DF6" s="22">
        <f t="shared" si="11"/>
        <v>66.900000000000006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0.39</v>
      </c>
      <c r="EJ6" s="22">
        <f t="shared" si="14"/>
        <v>0.61</v>
      </c>
      <c r="EK6" s="22">
        <f t="shared" si="14"/>
        <v>0.4</v>
      </c>
      <c r="EL6" s="22">
        <f t="shared" si="14"/>
        <v>0.59</v>
      </c>
      <c r="EM6" s="22">
        <f t="shared" si="14"/>
        <v>0.5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2">
      <c r="A7" s="15"/>
      <c r="B7" s="24">
        <v>2023</v>
      </c>
      <c r="C7" s="24">
        <v>242128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4.55</v>
      </c>
      <c r="Q7" s="25">
        <v>1660</v>
      </c>
      <c r="R7" s="25">
        <v>15299</v>
      </c>
      <c r="S7" s="25">
        <v>373.35</v>
      </c>
      <c r="T7" s="25">
        <v>40.98</v>
      </c>
      <c r="U7" s="25">
        <v>687</v>
      </c>
      <c r="V7" s="25">
        <v>33.4</v>
      </c>
      <c r="W7" s="25">
        <v>20.57</v>
      </c>
      <c r="X7" s="25">
        <v>53.08</v>
      </c>
      <c r="Y7" s="25">
        <v>67.8</v>
      </c>
      <c r="Z7" s="25">
        <v>46.01</v>
      </c>
      <c r="AA7" s="25">
        <v>63.3</v>
      </c>
      <c r="AB7" s="25">
        <v>62.5</v>
      </c>
      <c r="AC7" s="25">
        <v>75.06</v>
      </c>
      <c r="AD7" s="25">
        <v>73.22</v>
      </c>
      <c r="AE7" s="25">
        <v>69.05</v>
      </c>
      <c r="AF7" s="25">
        <v>67.02</v>
      </c>
      <c r="AG7" s="25">
        <v>71.319999999999993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1774.87</v>
      </c>
      <c r="BF7" s="25">
        <v>1759.36</v>
      </c>
      <c r="BG7" s="25">
        <v>1768.78</v>
      </c>
      <c r="BH7" s="25">
        <v>1936.74</v>
      </c>
      <c r="BI7" s="25">
        <v>1801.76</v>
      </c>
      <c r="BJ7" s="25">
        <v>1183.92</v>
      </c>
      <c r="BK7" s="25">
        <v>1128.72</v>
      </c>
      <c r="BL7" s="25">
        <v>1125.25</v>
      </c>
      <c r="BM7" s="25">
        <v>1157.05</v>
      </c>
      <c r="BN7" s="25">
        <v>1228.8</v>
      </c>
      <c r="BO7" s="25">
        <v>1045.2</v>
      </c>
      <c r="BP7" s="25">
        <v>30.46</v>
      </c>
      <c r="BQ7" s="25">
        <v>30.8</v>
      </c>
      <c r="BR7" s="25">
        <v>30.87</v>
      </c>
      <c r="BS7" s="25">
        <v>27.41</v>
      </c>
      <c r="BT7" s="25">
        <v>28.78</v>
      </c>
      <c r="BU7" s="25">
        <v>42.5</v>
      </c>
      <c r="BV7" s="25">
        <v>41.84</v>
      </c>
      <c r="BW7" s="25">
        <v>41.44</v>
      </c>
      <c r="BX7" s="25">
        <v>37.65</v>
      </c>
      <c r="BY7" s="25">
        <v>37.31</v>
      </c>
      <c r="BZ7" s="25">
        <v>49.51</v>
      </c>
      <c r="CA7" s="25">
        <v>362.38</v>
      </c>
      <c r="CB7" s="25">
        <v>361.17</v>
      </c>
      <c r="CC7" s="25">
        <v>364.81</v>
      </c>
      <c r="CD7" s="25">
        <v>414.6</v>
      </c>
      <c r="CE7" s="25">
        <v>417.36</v>
      </c>
      <c r="CF7" s="25">
        <v>377.72</v>
      </c>
      <c r="CG7" s="25">
        <v>390.47</v>
      </c>
      <c r="CH7" s="25">
        <v>403.61</v>
      </c>
      <c r="CI7" s="25">
        <v>442.82</v>
      </c>
      <c r="CJ7" s="25">
        <v>425.76</v>
      </c>
      <c r="CK7" s="25">
        <v>317.14</v>
      </c>
      <c r="CL7" s="25">
        <v>45.37</v>
      </c>
      <c r="CM7" s="25">
        <v>46.02</v>
      </c>
      <c r="CN7" s="25">
        <v>45.57</v>
      </c>
      <c r="CO7" s="25">
        <v>39.32</v>
      </c>
      <c r="CP7" s="25">
        <v>38.29</v>
      </c>
      <c r="CQ7" s="25">
        <v>48.01</v>
      </c>
      <c r="CR7" s="25">
        <v>49.08</v>
      </c>
      <c r="CS7" s="25">
        <v>51.46</v>
      </c>
      <c r="CT7" s="25">
        <v>51.84</v>
      </c>
      <c r="CU7" s="25">
        <v>52.34</v>
      </c>
      <c r="CV7" s="25">
        <v>55</v>
      </c>
      <c r="CW7" s="25">
        <v>96.8</v>
      </c>
      <c r="CX7" s="25">
        <v>96.8</v>
      </c>
      <c r="CY7" s="25">
        <v>96.8</v>
      </c>
      <c r="CZ7" s="25">
        <v>96.8</v>
      </c>
      <c r="DA7" s="25">
        <v>96.8</v>
      </c>
      <c r="DB7" s="25">
        <v>72.75</v>
      </c>
      <c r="DC7" s="25">
        <v>71.27</v>
      </c>
      <c r="DD7" s="25">
        <v>68.58</v>
      </c>
      <c r="DE7" s="25">
        <v>67.94</v>
      </c>
      <c r="DF7" s="25">
        <v>66.900000000000006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0.39</v>
      </c>
      <c r="EJ7" s="25">
        <v>0.61</v>
      </c>
      <c r="EK7" s="25">
        <v>0.4</v>
      </c>
      <c r="EL7" s="25">
        <v>0.59</v>
      </c>
      <c r="EM7" s="25">
        <v>0.5</v>
      </c>
      <c r="EN7" s="25">
        <v>0.4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2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7" t="s">
        <v>46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2">
      <c r="B13" t="s">
        <v>111</v>
      </c>
      <c r="C13" t="s">
        <v>112</v>
      </c>
      <c r="D13" t="s">
        <v>113</v>
      </c>
      <c r="E13" t="s">
        <v>111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