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09_亀山市\"/>
    </mc:Choice>
  </mc:AlternateContent>
  <xr:revisionPtr revIDLastSave="0" documentId="13_ncr:1_{D9B5CB6B-8D07-4010-AAAE-6C78E6907870}" xr6:coauthVersionLast="47" xr6:coauthVersionMax="47" xr10:uidLastSave="{00000000-0000-0000-0000-000000000000}"/>
  <workbookProtection workbookAlgorithmName="SHA-512" workbookHashValue="GXJfohd5Gkr1PPnrftAudEFdw6zEBzE5o/Zfa58/tDQjRt3Al9k0ktXmJwoMxyewA1qEKIlVC9ATwIfEum2NMw==" workbookSaltValue="8qmHnUmpTo92VrR6DiGCfw==" workbookSpinCount="100000" lockStructure="1"/>
  <bookViews>
    <workbookView xWindow="-289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AT8" i="4" s="1"/>
  <c r="R6" i="5"/>
  <c r="AL8" i="4" s="1"/>
  <c r="Q6" i="5"/>
  <c r="P6" i="5"/>
  <c r="P10" i="4" s="1"/>
  <c r="O6" i="5"/>
  <c r="N6" i="5"/>
  <c r="B10" i="4" s="1"/>
  <c r="M6" i="5"/>
  <c r="AD8" i="4" s="1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H85" i="4"/>
  <c r="E85" i="4"/>
  <c r="BB10" i="4"/>
  <c r="AT10" i="4"/>
  <c r="AL10" i="4"/>
  <c r="W10" i="4"/>
  <c r="I10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<sst xmlns="http://schemas.openxmlformats.org/spreadsheetml/2006/main" count="228" uniqueCount="112">
  <si>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</si>
  <si>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</si>
  <si>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</si>
  <si>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</si>
  <si>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</si>
  <si>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</si>
  <si>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</si>
  <si>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</si>
  <si>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</si>
  <si>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</si>
  <si>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</si>
  <si>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</si>
  <si>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</si>
  <si>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</si>
  <si>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</si>
  <si>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</si>
  <si>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</si>
  <si>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</si>
  <si>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</si>
  <si>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</si>
  <si>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</si>
  <si>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</si>
  <si>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</si>
  <si>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</si>
  <si>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</si>
  <si>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</si>
  <si>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</si>
  <si>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</si>
  <si>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</si>
  <si>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</si>
  <si>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</si>
  <si>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</si>
  <si>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</si>
  <si>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</si>
  <si>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</si>
  <si>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</si>
  <si>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</si>
  <si>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</si>
  <si>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</si>
  <si>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</si>
  <si>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</si>
  <si>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</si>
  <si>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</si>
  <si>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</si>
  <si>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</si>
  <si>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</si>
  <si>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</si>
  <si>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</si>
  <si>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</si>
  <si>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</si>
  <si>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</si>
  <si>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</si>
  <si>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</si>
  <si>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</si>
  <si>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</si>
  <si>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</si>
  <si>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</si>
  <si>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</si>
  <si>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</si>
  <si>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</si>
  <si>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</si>
  <si>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</si>
  <si>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</si>
  <si>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</si>
  <si>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</si>
  <si>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</si>
  <si>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</si>
  <si>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</si>
  <si>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</si>
  <si>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</si>
  <si>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</si>
  <si>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</si>
  <si>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</si>
  <si>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</si>
  <si>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</si>
  <si>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</si>
  <si>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</si>
  <si>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</si>
  <si>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</si>
  <si>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</si>
  <si>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</si>
  <si>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</si>
  <si>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</si>
  <si>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</si>
  <si>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</si>
  <si>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</si>
  <si>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</si>
  <si>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</si>
  <si>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</si>
  <si>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</si>
  <si>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</si>
  <si>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</si>
  <si>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</si>
  <si>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亀山市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</si>
  <si>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</si>
  <si>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</si>
  <si>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</si>
  <si>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</si>
  <si>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</si>
  <si>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</si>
  <si>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</si>
  <si>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</si>
  <si>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</si>
  <si>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</si>
  <si>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</si>
  <si>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</si>
  <si>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</si>
  <si>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</si>
  <si>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</si>
  <si>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 xml:space="preserve">①減価償却率は昨年度より上昇しており、平均値を上回っている。50%を超え、類似団体平均値との差が広がっている。施設の更新を早めていく必要がある。
②経年化率は昨年度と同水準であり、平均値を上回っている。早急な更新が必要である。
③更新率は昨年度より低下し平均値を下回ったが、これは繰越工事が多かったことによるものである。耐用年数を超える管路が増加しないように、今後も計画的な更新が必要である。
</t>
    <phoneticPr fontId="4"/>
  </si>
  <si>
    <t xml:space="preserve">平成30年4月の水道料金改定により、経常収支比率や料金回収率は改善している。流動資産の現金・預金の増加と流動負債の企業債の償還が進んだことにより、流動比率は改善し平均値を上回った。
　また、老朽化の状況としては、計画的な更新を進めているものの減価償却率、経年化率ともに平均値を上回った。今後も管路・施設の更新に努めていく必要がある。
　経営状況は概ね健全であるが、老朽化状況の改善に向けて、水需要の動向を注視し、今後の財政運営の維持・改善を計画していく必要がある。
</t>
    <rPh sb="78" eb="80">
      <t>カイゼン</t>
    </rPh>
    <rPh sb="81" eb="84">
      <t>ヘイキンチ</t>
    </rPh>
    <rPh sb="106" eb="109">
      <t>ケイカクテキ</t>
    </rPh>
    <rPh sb="110" eb="112">
      <t>コウシン</t>
    </rPh>
    <rPh sb="113" eb="114">
      <t>スス</t>
    </rPh>
    <rPh sb="138" eb="140">
      <t>ウワマワ</t>
    </rPh>
    <phoneticPr fontId="4"/>
  </si>
  <si>
    <t xml:space="preserve">①平成30年4月の水道料金改定による給水収益の増加によって、経常収支比率は平均値を大きく上回り、継続して高い水準を維持している。動力費等の減少により昨年度より増加したものの、給水収益が減少しているため注意が必要である。
②累積欠損金比率は0であり健全である。
③流動比率は昨年度よりも増加し平均値を上回った。主な要因は、繰越工事が多く流動資産の現金・預金が増加したことによるものである。
④企業債残高は順調に減少しており、平均値を大きく下回っている。
⑤平成30年4月の水道料金改定により健全な水準を維持している。
⑥給水原価は平均値を大きく下回っており、資産減耗費や動力費などが減少したことにより、前年度より減少している。
⑦施設利用率は前年度より増加し平均値を上回っているが、個々の施設能力が適正であるか検証していく必要がある。
⑧有収率は平均値を大きく上回っているが、これは工場用の責任水量によるものである。令和5年度の実配水量に対する有収率は昨年度と同水準の89.4%である。
</t>
    <rPh sb="160" eb="161">
      <t>ク</t>
    </rPh>
    <rPh sb="161" eb="162">
      <t>コ</t>
    </rPh>
    <rPh sb="162" eb="164">
      <t>コウジ</t>
    </rPh>
    <rPh sb="165" eb="166">
      <t>オオ</t>
    </rPh>
    <rPh sb="178" eb="180">
      <t>ゾウカ</t>
    </rPh>
    <rPh sb="418" eb="419">
      <t>タイ</t>
    </rPh>
    <rPh sb="421" eb="424">
      <t>ユウシュウリツ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</si>
</sst>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1.17</c:v>
                </c:pt>
                <c:pt idx="1">
                  <c:v>0.96</c:v>
                </c:pt>
                <c:pt idx="2">
                  <c:v>0.75</c:v>
                </c:pt>
                <c:pt idx="3">
                  <c:v>0.93</c:v>
                </c:pt>
                <c:pt idx="4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4-4A43-B8EA-FC130F806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0.54</c:v>
                </c:pt>
                <c:pt idx="1">
                  <c:v>0.56999999999999995</c:v>
                </c:pt>
                <c:pt idx="2">
                  <c:v>0.52</c:v>
                </c:pt>
                <c:pt idx="3">
                  <c:v>0.48</c:v>
                </c:pt>
                <c:pt idx="4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4-4A43-B8EA-FC130F806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71.47</c:v>
                </c:pt>
                <c:pt idx="1">
                  <c:v>70.010000000000005</c:v>
                </c:pt>
                <c:pt idx="2">
                  <c:v>68.52</c:v>
                </c:pt>
                <c:pt idx="3">
                  <c:v>69.790000000000006</c:v>
                </c:pt>
                <c:pt idx="4">
                  <c:v>74.16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A-4962-AD2A-76C499FA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59.67</c:v>
                </c:pt>
                <c:pt idx="1">
                  <c:v>60.12</c:v>
                </c:pt>
                <c:pt idx="2">
                  <c:v>60.34</c:v>
                </c:pt>
                <c:pt idx="3">
                  <c:v>59.54</c:v>
                </c:pt>
                <c:pt idx="4">
                  <c:v>59.26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A-4962-AD2A-76C499FA5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95.67</c:v>
                </c:pt>
                <c:pt idx="1">
                  <c:v>97.32</c:v>
                </c:pt>
                <c:pt idx="2">
                  <c:v>97.26</c:v>
                </c:pt>
                <c:pt idx="3">
                  <c:v>97.33</c:v>
                </c:pt>
                <c:pt idx="4">
                  <c:v>97.58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61-450F-810F-422309F8B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84.6</c:v>
                </c:pt>
                <c:pt idx="1">
                  <c:v>84.24</c:v>
                </c:pt>
                <c:pt idx="2">
                  <c:v>84.19</c:v>
                </c:pt>
                <c:pt idx="3">
                  <c:v>83.93</c:v>
                </c:pt>
                <c:pt idx="4">
                  <c:v>83.84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1-450F-810F-422309F8B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122.92</c:v>
                </c:pt>
                <c:pt idx="1">
                  <c:v>120.67</c:v>
                </c:pt>
                <c:pt idx="2">
                  <c:v>120.44</c:v>
                </c:pt>
                <c:pt idx="3">
                  <c:v>114.74</c:v>
                </c:pt>
                <c:pt idx="4">
                  <c:v>115.09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B-49E8-8AFB-6313D930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109.01</c:v>
                </c:pt>
                <c:pt idx="1">
                  <c:v>108.83</c:v>
                </c:pt>
                <c:pt idx="2">
                  <c:v>109.23</c:v>
                </c:pt>
                <c:pt idx="3">
                  <c:v>108.04</c:v>
                </c:pt>
                <c:pt idx="4">
                  <c:v>107.49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B-49E8-8AFB-6313D9305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50.18</c:v>
                </c:pt>
                <c:pt idx="1">
                  <c:v>51.48</c:v>
                </c:pt>
                <c:pt idx="2">
                  <c:v>52.31</c:v>
                </c:pt>
                <c:pt idx="3">
                  <c:v>53.25</c:v>
                </c:pt>
                <c:pt idx="4">
                  <c:v>54.78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1B-4949-ABD1-6A1CC9C7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48.17</c:v>
                </c:pt>
                <c:pt idx="1">
                  <c:v>48.83</c:v>
                </c:pt>
                <c:pt idx="2">
                  <c:v>49.96</c:v>
                </c:pt>
                <c:pt idx="3">
                  <c:v>50.82</c:v>
                </c:pt>
                <c:pt idx="4">
                  <c:v>51.82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B-4949-ABD1-6A1CC9C7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26.01</c:v>
                </c:pt>
                <c:pt idx="1">
                  <c:v>26.26</c:v>
                </c:pt>
                <c:pt idx="2">
                  <c:v>25.85</c:v>
                </c:pt>
                <c:pt idx="3">
                  <c:v>27.82</c:v>
                </c:pt>
                <c:pt idx="4">
                  <c:v>27.42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8-4FF0-BFC1-CEC221F5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17.12</c:v>
                </c:pt>
                <c:pt idx="1">
                  <c:v>18.18</c:v>
                </c:pt>
                <c:pt idx="2">
                  <c:v>19.32</c:v>
                </c:pt>
                <c:pt idx="3">
                  <c:v>21.16</c:v>
                </c:pt>
                <c:pt idx="4">
                  <c:v>22.72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8-4FF0-BFC1-CEC221F51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30-4688-94A8-5DD0FE91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3.7</c:v>
                </c:pt>
                <c:pt idx="1">
                  <c:v>4.34</c:v>
                </c:pt>
                <c:pt idx="2">
                  <c:v>4.6900000000000004</c:v>
                </c:pt>
                <c:pt idx="3">
                  <c:v>4.72</c:v>
                </c:pt>
                <c:pt idx="4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0-4688-94A8-5DD0FE913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210.72</c:v>
                </c:pt>
                <c:pt idx="1">
                  <c:v>254.26</c:v>
                </c:pt>
                <c:pt idx="2">
                  <c:v>231.54</c:v>
                </c:pt>
                <c:pt idx="3">
                  <c:v>297.07</c:v>
                </c:pt>
                <c:pt idx="4">
                  <c:v>390.73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49-4C9F-B8D9-67C340D7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365.18</c:v>
                </c:pt>
                <c:pt idx="1">
                  <c:v>327.77</c:v>
                </c:pt>
                <c:pt idx="2">
                  <c:v>338.02</c:v>
                </c:pt>
                <c:pt idx="3">
                  <c:v>345.94</c:v>
                </c:pt>
                <c:pt idx="4">
                  <c:v>329.7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9-4C9F-B8D9-67C340D7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120.33</c:v>
                </c:pt>
                <c:pt idx="1">
                  <c:v>106.05</c:v>
                </c:pt>
                <c:pt idx="2">
                  <c:v>90.51</c:v>
                </c:pt>
                <c:pt idx="3">
                  <c:v>73.8</c:v>
                </c:pt>
                <c:pt idx="4">
                  <c:v>63.16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B-4BC1-896C-CC0D0447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371.65</c:v>
                </c:pt>
                <c:pt idx="1">
                  <c:v>397.1</c:v>
                </c:pt>
                <c:pt idx="2">
                  <c:v>379.91</c:v>
                </c:pt>
                <c:pt idx="3">
                  <c:v>386.61</c:v>
                </c:pt>
                <c:pt idx="4">
                  <c:v>381.56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B-4BC1-896C-CC0D0447D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118.12</c:v>
                </c:pt>
                <c:pt idx="1">
                  <c:v>116.94</c:v>
                </c:pt>
                <c:pt idx="2">
                  <c:v>117.02</c:v>
                </c:pt>
                <c:pt idx="3">
                  <c:v>110.29</c:v>
                </c:pt>
                <c:pt idx="4">
                  <c:v>111.26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2CA-8D00-E433A0940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98.77</c:v>
                </c:pt>
                <c:pt idx="1">
                  <c:v>95.79</c:v>
                </c:pt>
                <c:pt idx="2">
                  <c:v>98.3</c:v>
                </c:pt>
                <c:pt idx="3">
                  <c:v>93.82</c:v>
                </c:pt>
                <c:pt idx="4">
                  <c:v>95.04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1-42CA-8D00-E433A0940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122.06</c:v>
                </c:pt>
                <c:pt idx="1">
                  <c:v>121.85</c:v>
                </c:pt>
                <c:pt idx="2">
                  <c:v>122.19</c:v>
                </c:pt>
                <c:pt idx="3">
                  <c:v>130.82</c:v>
                </c:pt>
                <c:pt idx="4">
                  <c:v>129.65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F-45B8-B1BA-30A40DBDE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173.67</c:v>
                </c:pt>
                <c:pt idx="1">
                  <c:v>171.13</c:v>
                </c:pt>
                <c:pt idx="2">
                  <c:v>173.7</c:v>
                </c:pt>
                <c:pt idx="3">
                  <c:v>178.94</c:v>
                </c:pt>
                <c:pt idx="4">
                  <c:v>180.19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F-45B8-B1BA-30A40DBDE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三重県　亀山市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A5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49313</v>
      </c>
      <c r="AM8" s="65"/>
      <c r="AN8" s="65"/>
      <c r="AO8" s="65"/>
      <c r="AP8" s="65"/>
      <c r="AQ8" s="65"/>
      <c r="AR8" s="65"/>
      <c r="AS8" s="65"/>
      <c r="AT8" s="36">
        <f>データ!$S$6</f>
        <v>191.04</v>
      </c>
      <c r="AU8" s="37"/>
      <c r="AV8" s="37"/>
      <c r="AW8" s="37"/>
      <c r="AX8" s="37"/>
      <c r="AY8" s="37"/>
      <c r="AZ8" s="37"/>
      <c r="BA8" s="37"/>
      <c r="BB8" s="54">
        <f>データ!$T$6</f>
        <v>258.13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90.97</v>
      </c>
      <c r="J10" s="37"/>
      <c r="K10" s="37"/>
      <c r="L10" s="37"/>
      <c r="M10" s="37"/>
      <c r="N10" s="37"/>
      <c r="O10" s="64"/>
      <c r="P10" s="54">
        <f>データ!$P$6</f>
        <v>99.9</v>
      </c>
      <c r="Q10" s="54"/>
      <c r="R10" s="54"/>
      <c r="S10" s="54"/>
      <c r="T10" s="54"/>
      <c r="U10" s="54"/>
      <c r="V10" s="54"/>
      <c r="W10" s="65">
        <f>データ!$Q$6</f>
        <v>2356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49127</v>
      </c>
      <c r="AM10" s="65"/>
      <c r="AN10" s="65"/>
      <c r="AO10" s="65"/>
      <c r="AP10" s="65"/>
      <c r="AQ10" s="65"/>
      <c r="AR10" s="65"/>
      <c r="AS10" s="65"/>
      <c r="AT10" s="36">
        <f>データ!$V$6</f>
        <v>60.8</v>
      </c>
      <c r="AU10" s="37"/>
      <c r="AV10" s="37"/>
      <c r="AW10" s="37"/>
      <c r="AX10" s="37"/>
      <c r="AY10" s="37"/>
      <c r="AZ10" s="37"/>
      <c r="BA10" s="37"/>
      <c r="BB10" s="54">
        <f>データ!$W$6</f>
        <v>808.01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111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109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110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EC3ZQnZ7m/aHKAa1yjGRzAiMWut5hUx04ahks9UGYP56eagjA7O9Kdyqx/p2wa6Chewl525aN8KsoujTtMng/w==" saltValue="HjAgm/uXHFJxQKPUvoW0Aw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242101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三重県　亀山市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90.97</v>
      </c>
      <c r="P6" s="21">
        <f t="shared" si="3"/>
        <v>99.9</v>
      </c>
      <c r="Q6" s="21">
        <f t="shared" si="3"/>
        <v>2356</v>
      </c>
      <c r="R6" s="21">
        <f t="shared" si="3"/>
        <v>49313</v>
      </c>
      <c r="S6" s="21">
        <f t="shared" si="3"/>
        <v>191.04</v>
      </c>
      <c r="T6" s="21">
        <f t="shared" si="3"/>
        <v>258.13</v>
      </c>
      <c r="U6" s="21">
        <f t="shared" si="3"/>
        <v>49127</v>
      </c>
      <c r="V6" s="21">
        <f t="shared" si="3"/>
        <v>60.8</v>
      </c>
      <c r="W6" s="21">
        <f t="shared" si="3"/>
        <v>808.01</v>
      </c>
      <c r="X6" s="22">
        <f>IF(X7="",NA(),X7)</f>
        <v>122.92</v>
      </c>
      <c r="Y6" s="22">
        <f t="shared" ref="Y6:AG6" si="4">IF(Y7="",NA(),Y7)</f>
        <v>120.67</v>
      </c>
      <c r="Z6" s="22">
        <f t="shared" si="4"/>
        <v>120.44</v>
      </c>
      <c r="AA6" s="22">
        <f t="shared" si="4"/>
        <v>114.74</v>
      </c>
      <c r="AB6" s="22">
        <f t="shared" si="4"/>
        <v>115.09</v>
      </c>
      <c r="AC6" s="22">
        <f t="shared" si="4"/>
        <v>109.01</v>
      </c>
      <c r="AD6" s="22">
        <f t="shared" si="4"/>
        <v>108.83</v>
      </c>
      <c r="AE6" s="22">
        <f t="shared" si="4"/>
        <v>109.23</v>
      </c>
      <c r="AF6" s="22">
        <f t="shared" si="4"/>
        <v>108.04</v>
      </c>
      <c r="AG6" s="22">
        <f t="shared" si="4"/>
        <v>107.49</v>
      </c>
      <c r="AH6" s="21" t="str">
        <f>IF(AH7="","",IF(AH7="-","【-】","【"&amp;SUBSTITUTE(TEXT(AH7,"#,##0.00"),"-","△")&amp;"】"))</f>
        <v>【108.24】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3.7</v>
      </c>
      <c r="AO6" s="22">
        <f t="shared" si="5"/>
        <v>4.34</v>
      </c>
      <c r="AP6" s="22">
        <f t="shared" si="5"/>
        <v>4.6900000000000004</v>
      </c>
      <c r="AQ6" s="22">
        <f t="shared" si="5"/>
        <v>4.72</v>
      </c>
      <c r="AR6" s="22">
        <f t="shared" si="5"/>
        <v>5.76</v>
      </c>
      <c r="AS6" s="21" t="str">
        <f>IF(AS7="","",IF(AS7="-","【-】","【"&amp;SUBSTITUTE(TEXT(AS7,"#,##0.00"),"-","△")&amp;"】"))</f>
        <v>【1.50】</v>
      </c>
      <c r="AT6" s="22">
        <f>IF(AT7="",NA(),AT7)</f>
        <v>210.72</v>
      </c>
      <c r="AU6" s="22">
        <f t="shared" ref="AU6:BC6" si="6">IF(AU7="",NA(),AU7)</f>
        <v>254.26</v>
      </c>
      <c r="AV6" s="22">
        <f t="shared" si="6"/>
        <v>231.54</v>
      </c>
      <c r="AW6" s="22">
        <f t="shared" si="6"/>
        <v>297.07</v>
      </c>
      <c r="AX6" s="22">
        <f t="shared" si="6"/>
        <v>390.73</v>
      </c>
      <c r="AY6" s="22">
        <f t="shared" si="6"/>
        <v>365.18</v>
      </c>
      <c r="AZ6" s="22">
        <f t="shared" si="6"/>
        <v>327.77</v>
      </c>
      <c r="BA6" s="22">
        <f t="shared" si="6"/>
        <v>338.02</v>
      </c>
      <c r="BB6" s="22">
        <f t="shared" si="6"/>
        <v>345.94</v>
      </c>
      <c r="BC6" s="22">
        <f t="shared" si="6"/>
        <v>329.7</v>
      </c>
      <c r="BD6" s="21" t="str">
        <f>IF(BD7="","",IF(BD7="-","【-】","【"&amp;SUBSTITUTE(TEXT(BD7,"#,##0.00"),"-","△")&amp;"】"))</f>
        <v>【243.36】</v>
      </c>
      <c r="BE6" s="22">
        <f>IF(BE7="",NA(),BE7)</f>
        <v>120.33</v>
      </c>
      <c r="BF6" s="22">
        <f t="shared" ref="BF6:BN6" si="7">IF(BF7="",NA(),BF7)</f>
        <v>106.05</v>
      </c>
      <c r="BG6" s="22">
        <f t="shared" si="7"/>
        <v>90.51</v>
      </c>
      <c r="BH6" s="22">
        <f t="shared" si="7"/>
        <v>73.8</v>
      </c>
      <c r="BI6" s="22">
        <f t="shared" si="7"/>
        <v>63.16</v>
      </c>
      <c r="BJ6" s="22">
        <f t="shared" si="7"/>
        <v>371.65</v>
      </c>
      <c r="BK6" s="22">
        <f t="shared" si="7"/>
        <v>397.1</v>
      </c>
      <c r="BL6" s="22">
        <f t="shared" si="7"/>
        <v>379.91</v>
      </c>
      <c r="BM6" s="22">
        <f t="shared" si="7"/>
        <v>386.61</v>
      </c>
      <c r="BN6" s="22">
        <f t="shared" si="7"/>
        <v>381.56</v>
      </c>
      <c r="BO6" s="21" t="str">
        <f>IF(BO7="","",IF(BO7="-","【-】","【"&amp;SUBSTITUTE(TEXT(BO7,"#,##0.00"),"-","△")&amp;"】"))</f>
        <v>【265.93】</v>
      </c>
      <c r="BP6" s="22">
        <f>IF(BP7="",NA(),BP7)</f>
        <v>118.12</v>
      </c>
      <c r="BQ6" s="22">
        <f t="shared" ref="BQ6:BY6" si="8">IF(BQ7="",NA(),BQ7)</f>
        <v>116.94</v>
      </c>
      <c r="BR6" s="22">
        <f t="shared" si="8"/>
        <v>117.02</v>
      </c>
      <c r="BS6" s="22">
        <f t="shared" si="8"/>
        <v>110.29</v>
      </c>
      <c r="BT6" s="22">
        <f t="shared" si="8"/>
        <v>111.26</v>
      </c>
      <c r="BU6" s="22">
        <f t="shared" si="8"/>
        <v>98.77</v>
      </c>
      <c r="BV6" s="22">
        <f t="shared" si="8"/>
        <v>95.79</v>
      </c>
      <c r="BW6" s="22">
        <f t="shared" si="8"/>
        <v>98.3</v>
      </c>
      <c r="BX6" s="22">
        <f t="shared" si="8"/>
        <v>93.82</v>
      </c>
      <c r="BY6" s="22">
        <f t="shared" si="8"/>
        <v>95.04</v>
      </c>
      <c r="BZ6" s="21" t="str">
        <f>IF(BZ7="","",IF(BZ7="-","【-】","【"&amp;SUBSTITUTE(TEXT(BZ7,"#,##0.00"),"-","△")&amp;"】"))</f>
        <v>【97.82】</v>
      </c>
      <c r="CA6" s="22">
        <f>IF(CA7="",NA(),CA7)</f>
        <v>122.06</v>
      </c>
      <c r="CB6" s="22">
        <f t="shared" ref="CB6:CJ6" si="9">IF(CB7="",NA(),CB7)</f>
        <v>121.85</v>
      </c>
      <c r="CC6" s="22">
        <f t="shared" si="9"/>
        <v>122.19</v>
      </c>
      <c r="CD6" s="22">
        <f t="shared" si="9"/>
        <v>130.82</v>
      </c>
      <c r="CE6" s="22">
        <f t="shared" si="9"/>
        <v>129.65</v>
      </c>
      <c r="CF6" s="22">
        <f t="shared" si="9"/>
        <v>173.67</v>
      </c>
      <c r="CG6" s="22">
        <f t="shared" si="9"/>
        <v>171.13</v>
      </c>
      <c r="CH6" s="22">
        <f t="shared" si="9"/>
        <v>173.7</v>
      </c>
      <c r="CI6" s="22">
        <f t="shared" si="9"/>
        <v>178.94</v>
      </c>
      <c r="CJ6" s="22">
        <f t="shared" si="9"/>
        <v>180.19</v>
      </c>
      <c r="CK6" s="21" t="str">
        <f>IF(CK7="","",IF(CK7="-","【-】","【"&amp;SUBSTITUTE(TEXT(CK7,"#,##0.00"),"-","△")&amp;"】"))</f>
        <v>【177.56】</v>
      </c>
      <c r="CL6" s="22">
        <f>IF(CL7="",NA(),CL7)</f>
        <v>71.47</v>
      </c>
      <c r="CM6" s="22">
        <f t="shared" ref="CM6:CU6" si="10">IF(CM7="",NA(),CM7)</f>
        <v>70.010000000000005</v>
      </c>
      <c r="CN6" s="22">
        <f t="shared" si="10"/>
        <v>68.52</v>
      </c>
      <c r="CO6" s="22">
        <f t="shared" si="10"/>
        <v>69.790000000000006</v>
      </c>
      <c r="CP6" s="22">
        <f t="shared" si="10"/>
        <v>74.16</v>
      </c>
      <c r="CQ6" s="22">
        <f t="shared" si="10"/>
        <v>59.67</v>
      </c>
      <c r="CR6" s="22">
        <f t="shared" si="10"/>
        <v>60.12</v>
      </c>
      <c r="CS6" s="22">
        <f t="shared" si="10"/>
        <v>60.34</v>
      </c>
      <c r="CT6" s="22">
        <f t="shared" si="10"/>
        <v>59.54</v>
      </c>
      <c r="CU6" s="22">
        <f t="shared" si="10"/>
        <v>59.26</v>
      </c>
      <c r="CV6" s="21" t="str">
        <f>IF(CV7="","",IF(CV7="-","【-】","【"&amp;SUBSTITUTE(TEXT(CV7,"#,##0.00"),"-","△")&amp;"】"))</f>
        <v>【59.81】</v>
      </c>
      <c r="CW6" s="22">
        <f>IF(CW7="",NA(),CW7)</f>
        <v>95.67</v>
      </c>
      <c r="CX6" s="22">
        <f t="shared" ref="CX6:DF6" si="11">IF(CX7="",NA(),CX7)</f>
        <v>97.32</v>
      </c>
      <c r="CY6" s="22">
        <f t="shared" si="11"/>
        <v>97.26</v>
      </c>
      <c r="CZ6" s="22">
        <f t="shared" si="11"/>
        <v>97.33</v>
      </c>
      <c r="DA6" s="22">
        <f t="shared" si="11"/>
        <v>97.58</v>
      </c>
      <c r="DB6" s="22">
        <f t="shared" si="11"/>
        <v>84.6</v>
      </c>
      <c r="DC6" s="22">
        <f t="shared" si="11"/>
        <v>84.24</v>
      </c>
      <c r="DD6" s="22">
        <f t="shared" si="11"/>
        <v>84.19</v>
      </c>
      <c r="DE6" s="22">
        <f t="shared" si="11"/>
        <v>83.93</v>
      </c>
      <c r="DF6" s="22">
        <f t="shared" si="11"/>
        <v>83.84</v>
      </c>
      <c r="DG6" s="21" t="str">
        <f>IF(DG7="","",IF(DG7="-","【-】","【"&amp;SUBSTITUTE(TEXT(DG7,"#,##0.00"),"-","△")&amp;"】"))</f>
        <v>【89.42】</v>
      </c>
      <c r="DH6" s="22">
        <f>IF(DH7="",NA(),DH7)</f>
        <v>50.18</v>
      </c>
      <c r="DI6" s="22">
        <f t="shared" ref="DI6:DQ6" si="12">IF(DI7="",NA(),DI7)</f>
        <v>51.48</v>
      </c>
      <c r="DJ6" s="22">
        <f t="shared" si="12"/>
        <v>52.31</v>
      </c>
      <c r="DK6" s="22">
        <f t="shared" si="12"/>
        <v>53.25</v>
      </c>
      <c r="DL6" s="22">
        <f t="shared" si="12"/>
        <v>54.78</v>
      </c>
      <c r="DM6" s="22">
        <f t="shared" si="12"/>
        <v>48.17</v>
      </c>
      <c r="DN6" s="22">
        <f t="shared" si="12"/>
        <v>48.83</v>
      </c>
      <c r="DO6" s="22">
        <f t="shared" si="12"/>
        <v>49.96</v>
      </c>
      <c r="DP6" s="22">
        <f t="shared" si="12"/>
        <v>50.82</v>
      </c>
      <c r="DQ6" s="22">
        <f t="shared" si="12"/>
        <v>51.82</v>
      </c>
      <c r="DR6" s="21" t="str">
        <f>IF(DR7="","",IF(DR7="-","【-】","【"&amp;SUBSTITUTE(TEXT(DR7,"#,##0.00"),"-","△")&amp;"】"))</f>
        <v>【52.02】</v>
      </c>
      <c r="DS6" s="22">
        <f>IF(DS7="",NA(),DS7)</f>
        <v>26.01</v>
      </c>
      <c r="DT6" s="22">
        <f t="shared" ref="DT6:EB6" si="13">IF(DT7="",NA(),DT7)</f>
        <v>26.26</v>
      </c>
      <c r="DU6" s="22">
        <f t="shared" si="13"/>
        <v>25.85</v>
      </c>
      <c r="DV6" s="22">
        <f t="shared" si="13"/>
        <v>27.82</v>
      </c>
      <c r="DW6" s="22">
        <f t="shared" si="13"/>
        <v>27.42</v>
      </c>
      <c r="DX6" s="22">
        <f t="shared" si="13"/>
        <v>17.12</v>
      </c>
      <c r="DY6" s="22">
        <f t="shared" si="13"/>
        <v>18.18</v>
      </c>
      <c r="DZ6" s="22">
        <f t="shared" si="13"/>
        <v>19.32</v>
      </c>
      <c r="EA6" s="22">
        <f t="shared" si="13"/>
        <v>21.16</v>
      </c>
      <c r="EB6" s="22">
        <f t="shared" si="13"/>
        <v>22.72</v>
      </c>
      <c r="EC6" s="21" t="str">
        <f>IF(EC7="","",IF(EC7="-","【-】","【"&amp;SUBSTITUTE(TEXT(EC7,"#,##0.00"),"-","△")&amp;"】"))</f>
        <v>【25.37】</v>
      </c>
      <c r="ED6" s="22">
        <f>IF(ED7="",NA(),ED7)</f>
        <v>1.17</v>
      </c>
      <c r="EE6" s="22">
        <f t="shared" ref="EE6:EM6" si="14">IF(EE7="",NA(),EE7)</f>
        <v>0.96</v>
      </c>
      <c r="EF6" s="22">
        <f t="shared" si="14"/>
        <v>0.75</v>
      </c>
      <c r="EG6" s="22">
        <f t="shared" si="14"/>
        <v>0.93</v>
      </c>
      <c r="EH6" s="22">
        <f t="shared" si="14"/>
        <v>0.23</v>
      </c>
      <c r="EI6" s="22">
        <f t="shared" si="14"/>
        <v>0.54</v>
      </c>
      <c r="EJ6" s="22">
        <f t="shared" si="14"/>
        <v>0.56999999999999995</v>
      </c>
      <c r="EK6" s="22">
        <f t="shared" si="14"/>
        <v>0.52</v>
      </c>
      <c r="EL6" s="22">
        <f t="shared" si="14"/>
        <v>0.48</v>
      </c>
      <c r="EM6" s="22">
        <f t="shared" si="14"/>
        <v>0.48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242101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90.97</v>
      </c>
      <c r="P7" s="25">
        <v>99.9</v>
      </c>
      <c r="Q7" s="25">
        <v>2356</v>
      </c>
      <c r="R7" s="25">
        <v>49313</v>
      </c>
      <c r="S7" s="25">
        <v>191.04</v>
      </c>
      <c r="T7" s="25">
        <v>258.13</v>
      </c>
      <c r="U7" s="25">
        <v>49127</v>
      </c>
      <c r="V7" s="25">
        <v>60.8</v>
      </c>
      <c r="W7" s="25">
        <v>808.01</v>
      </c>
      <c r="X7" s="25">
        <v>122.92</v>
      </c>
      <c r="Y7" s="25">
        <v>120.67</v>
      </c>
      <c r="Z7" s="25">
        <v>120.44</v>
      </c>
      <c r="AA7" s="25">
        <v>114.74</v>
      </c>
      <c r="AB7" s="25">
        <v>115.09</v>
      </c>
      <c r="AC7" s="25">
        <v>109.01</v>
      </c>
      <c r="AD7" s="25">
        <v>108.83</v>
      </c>
      <c r="AE7" s="25">
        <v>109.23</v>
      </c>
      <c r="AF7" s="25">
        <v>108.04</v>
      </c>
      <c r="AG7" s="25">
        <v>107.49</v>
      </c>
      <c r="AH7" s="25">
        <v>108.24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3.7</v>
      </c>
      <c r="AO7" s="25">
        <v>4.34</v>
      </c>
      <c r="AP7" s="25">
        <v>4.6900000000000004</v>
      </c>
      <c r="AQ7" s="25">
        <v>4.72</v>
      </c>
      <c r="AR7" s="25">
        <v>5.76</v>
      </c>
      <c r="AS7" s="25">
        <v>1.5</v>
      </c>
      <c r="AT7" s="25">
        <v>210.72</v>
      </c>
      <c r="AU7" s="25">
        <v>254.26</v>
      </c>
      <c r="AV7" s="25">
        <v>231.54</v>
      </c>
      <c r="AW7" s="25">
        <v>297.07</v>
      </c>
      <c r="AX7" s="25">
        <v>390.73</v>
      </c>
      <c r="AY7" s="25">
        <v>365.18</v>
      </c>
      <c r="AZ7" s="25">
        <v>327.77</v>
      </c>
      <c r="BA7" s="25">
        <v>338.02</v>
      </c>
      <c r="BB7" s="25">
        <v>345.94</v>
      </c>
      <c r="BC7" s="25">
        <v>329.7</v>
      </c>
      <c r="BD7" s="25">
        <v>243.36</v>
      </c>
      <c r="BE7" s="25">
        <v>120.33</v>
      </c>
      <c r="BF7" s="25">
        <v>106.05</v>
      </c>
      <c r="BG7" s="25">
        <v>90.51</v>
      </c>
      <c r="BH7" s="25">
        <v>73.8</v>
      </c>
      <c r="BI7" s="25">
        <v>63.16</v>
      </c>
      <c r="BJ7" s="25">
        <v>371.65</v>
      </c>
      <c r="BK7" s="25">
        <v>397.1</v>
      </c>
      <c r="BL7" s="25">
        <v>379.91</v>
      </c>
      <c r="BM7" s="25">
        <v>386.61</v>
      </c>
      <c r="BN7" s="25">
        <v>381.56</v>
      </c>
      <c r="BO7" s="25">
        <v>265.93</v>
      </c>
      <c r="BP7" s="25">
        <v>118.12</v>
      </c>
      <c r="BQ7" s="25">
        <v>116.94</v>
      </c>
      <c r="BR7" s="25">
        <v>117.02</v>
      </c>
      <c r="BS7" s="25">
        <v>110.29</v>
      </c>
      <c r="BT7" s="25">
        <v>111.26</v>
      </c>
      <c r="BU7" s="25">
        <v>98.77</v>
      </c>
      <c r="BV7" s="25">
        <v>95.79</v>
      </c>
      <c r="BW7" s="25">
        <v>98.3</v>
      </c>
      <c r="BX7" s="25">
        <v>93.82</v>
      </c>
      <c r="BY7" s="25">
        <v>95.04</v>
      </c>
      <c r="BZ7" s="25">
        <v>97.82</v>
      </c>
      <c r="CA7" s="25">
        <v>122.06</v>
      </c>
      <c r="CB7" s="25">
        <v>121.85</v>
      </c>
      <c r="CC7" s="25">
        <v>122.19</v>
      </c>
      <c r="CD7" s="25">
        <v>130.82</v>
      </c>
      <c r="CE7" s="25">
        <v>129.65</v>
      </c>
      <c r="CF7" s="25">
        <v>173.67</v>
      </c>
      <c r="CG7" s="25">
        <v>171.13</v>
      </c>
      <c r="CH7" s="25">
        <v>173.7</v>
      </c>
      <c r="CI7" s="25">
        <v>178.94</v>
      </c>
      <c r="CJ7" s="25">
        <v>180.19</v>
      </c>
      <c r="CK7" s="25">
        <v>177.56</v>
      </c>
      <c r="CL7" s="25">
        <v>71.47</v>
      </c>
      <c r="CM7" s="25">
        <v>70.010000000000005</v>
      </c>
      <c r="CN7" s="25">
        <v>68.52</v>
      </c>
      <c r="CO7" s="25">
        <v>69.790000000000006</v>
      </c>
      <c r="CP7" s="25">
        <v>74.16</v>
      </c>
      <c r="CQ7" s="25">
        <v>59.67</v>
      </c>
      <c r="CR7" s="25">
        <v>60.12</v>
      </c>
      <c r="CS7" s="25">
        <v>60.34</v>
      </c>
      <c r="CT7" s="25">
        <v>59.54</v>
      </c>
      <c r="CU7" s="25">
        <v>59.26</v>
      </c>
      <c r="CV7" s="25">
        <v>59.81</v>
      </c>
      <c r="CW7" s="25">
        <v>95.67</v>
      </c>
      <c r="CX7" s="25">
        <v>97.32</v>
      </c>
      <c r="CY7" s="25">
        <v>97.26</v>
      </c>
      <c r="CZ7" s="25">
        <v>97.33</v>
      </c>
      <c r="DA7" s="25">
        <v>97.58</v>
      </c>
      <c r="DB7" s="25">
        <v>84.6</v>
      </c>
      <c r="DC7" s="25">
        <v>84.24</v>
      </c>
      <c r="DD7" s="25">
        <v>84.19</v>
      </c>
      <c r="DE7" s="25">
        <v>83.93</v>
      </c>
      <c r="DF7" s="25">
        <v>83.84</v>
      </c>
      <c r="DG7" s="25">
        <v>89.42</v>
      </c>
      <c r="DH7" s="25">
        <v>50.18</v>
      </c>
      <c r="DI7" s="25">
        <v>51.48</v>
      </c>
      <c r="DJ7" s="25">
        <v>52.31</v>
      </c>
      <c r="DK7" s="25">
        <v>53.25</v>
      </c>
      <c r="DL7" s="25">
        <v>54.78</v>
      </c>
      <c r="DM7" s="25">
        <v>48.17</v>
      </c>
      <c r="DN7" s="25">
        <v>48.83</v>
      </c>
      <c r="DO7" s="25">
        <v>49.96</v>
      </c>
      <c r="DP7" s="25">
        <v>50.82</v>
      </c>
      <c r="DQ7" s="25">
        <v>51.82</v>
      </c>
      <c r="DR7" s="25">
        <v>52.02</v>
      </c>
      <c r="DS7" s="25">
        <v>26.01</v>
      </c>
      <c r="DT7" s="25">
        <v>26.26</v>
      </c>
      <c r="DU7" s="25">
        <v>25.85</v>
      </c>
      <c r="DV7" s="25">
        <v>27.82</v>
      </c>
      <c r="DW7" s="25">
        <v>27.42</v>
      </c>
      <c r="DX7" s="25">
        <v>17.12</v>
      </c>
      <c r="DY7" s="25">
        <v>18.18</v>
      </c>
      <c r="DZ7" s="25">
        <v>19.32</v>
      </c>
      <c r="EA7" s="25">
        <v>21.16</v>
      </c>
      <c r="EB7" s="25">
        <v>22.72</v>
      </c>
      <c r="EC7" s="25">
        <v>25.37</v>
      </c>
      <c r="ED7" s="25">
        <v>1.17</v>
      </c>
      <c r="EE7" s="25">
        <v>0.96</v>
      </c>
      <c r="EF7" s="25">
        <v>0.75</v>
      </c>
      <c r="EG7" s="25">
        <v>0.93</v>
      </c>
      <c r="EH7" s="25">
        <v>0.23</v>
      </c>
      <c r="EI7" s="25">
        <v>0.54</v>
      </c>
      <c r="EJ7" s="25">
        <v>0.56999999999999995</v>
      </c>
      <c r="EK7" s="25">
        <v>0.52</v>
      </c>
      <c r="EL7" s="25">
        <v>0.48</v>
      </c>
      <c r="EM7" s="25">
        <v>0.48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