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1_津市\"/>
    </mc:Choice>
  </mc:AlternateContent>
  <xr:revisionPtr revIDLastSave="0" documentId="13_ncr:1_{71B5AD88-239D-4563-8DFC-E1191ECDDDDF}" xr6:coauthVersionLast="47" xr6:coauthVersionMax="47" xr10:uidLastSave="{00000000-0000-0000-0000-000000000000}"/>
  <workbookProtection workbookAlgorithmName="SHA-512" workbookHashValue="tiHoIsyyhzK5Lll5nwp5qew4qZSioZuXgh+a3qml3/MCOB+8I6rXBf+6NPoIi1iLBzCu5usFwkNag6HKTC7yVg==" workbookSaltValue="kk5j2c9ayTfHaKILMAQ4mg==" workbookSpinCount="100000" lockStructure="1"/>
  <bookViews>
    <workbookView xWindow="-108" yWindow="-108" windowWidth="23256" windowHeight="1389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E86" i="4"/>
  <c r="AL10"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<sst xmlns="http://schemas.openxmlformats.org/spreadsheetml/2006/main" count="236" uniqueCount="120">
  <si>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</si>
  <si>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</si>
  <si>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</si>
  <si>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</si>
  <si>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</si>
  <si>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</si>
  <si>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</si>
  <si>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</si>
  <si>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</si>
  <si>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</si>
  <si>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</si>
  <si>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</si>
  <si>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</si>
  <si>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</si>
  <si>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</si>
  <si>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</si>
  <si>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</si>
  <si>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</si>
  <si>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</si>
  <si>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</si>
  <si>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</si>
  <si>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</si>
  <si>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</si>
  <si>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</si>
  <si>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</si>
  <si>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</si>
  <si>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</si>
  <si>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</si>
  <si>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</si>
  <si>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</si>
  <si>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</si>
  <si>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</si>
  <si>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</si>
  <si>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</si>
  <si>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</si>
  <si>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</si>
  <si>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</si>
  <si>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</si>
  <si>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</si>
  <si>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</si>
  <si>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</si>
  <si>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</si>
  <si>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</si>
  <si>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</si>
  <si>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</si>
  <si>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</si>
  <si>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</si>
  <si>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</si>
  <si>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</si>
  <si>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</si>
  <si>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</si>
  <si>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</si>
  <si>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</si>
  <si>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</si>
  <si>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</si>
  <si>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</si>
  <si>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</si>
  <si>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</si>
  <si>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</si>
  <si>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</si>
  <si>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</si>
  <si>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</si>
  <si>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</si>
  <si>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</si>
  <si>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</si>
  <si>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</si>
  <si>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</si>
  <si>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</si>
  <si>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</si>
  <si>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</si>
  <si>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</si>
  <si>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</si>
  <si>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</si>
  <si>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</si>
  <si>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</si>
  <si>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</si>
  <si>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</si>
  <si>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</si>
  <si>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</si>
  <si>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</si>
  <si>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</si>
  <si>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</si>
  <si>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</si>
  <si>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</si>
  <si>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</si>
  <si>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</si>
  <si>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</si>
  <si>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</si>
  <si>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</si>
  <si>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</si>
  <si>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</si>
  <si>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</si>
  <si>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</si>
  <si>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</si>
  <si>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</si>
  <si>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</si>
  <si>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</si>
  <si>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</si>
  <si>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</si>
  <si>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</si>
  <si>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</si>
  <si>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</si>
  <si>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</si>
  <si>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</si>
  <si>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</si>
  <si>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</si>
  <si>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</si>
  <si>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</si>
  <si>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</si>
  <si>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</si>
  <si>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</si>
  <si>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</si>
  <si>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</si>
  <si>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</si>
  <si>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</si>
  <si>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</si>
  <si>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</si>
  <si>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現在は適正な維持管理を行い、施設の長寿命化に取り組んでいます。今後、更新時期を迎える区域もあることから更新計画の策定と更新財源の確保が必要となります。</t>
    <phoneticPr fontId="4"/>
  </si>
  <si>
    <t>【①収益的収支比率】は一般会計繰入金により100%となっています。
【④企業債残高対事業規模比率】は類似団体と比較して大幅に下回っていますが、簡排の整備が既に完了し、新規企業債発行を抑制していることと、一般会計からの繰入を前提としているためであり、今後更新事業の実施によって上昇する可能性があります。
【⑤経費回収率】は類似団体平均値と大きな乖離はありませんが、汚水処理に係る費用を使用料で賄うことができず、一般会計からの繰入金に依存している状況です。今後、人口減少等による使用料収入の減少および更新投資に充てる財源の確保を踏まえ、一層の費用縮減と適正な使用料について検討が必要です。
【⑥汚水処理原価】は類似団体平均値と大きな乖離はないものの、今後はインフレ等により維持管理費が更に増加することが予測されます。
【⑦施設利用率】と【⑧水洗化率】は、簡排の整備が完了していることから、多少の増減はあるものの、類似団体平均を上回り、良好な状況です。</t>
    <rPh sb="72" eb="74">
      <t>カンハイ</t>
    </rPh>
    <rPh sb="170" eb="171">
      <t>オオ</t>
    </rPh>
    <rPh sb="173" eb="175">
      <t>カイリ</t>
    </rPh>
    <rPh sb="379" eb="381">
      <t>カンハイ</t>
    </rPh>
    <phoneticPr fontId="4"/>
  </si>
  <si>
    <t>　令和５年度は法適化に伴う打ち切り決算であり、今後は発生主義会計に移行することで経営成績及び財務状況の的確な把握に取り組みます。
　また、令和６年度からは簡排などを含む汚水処理事業全てを一つの下水道事業会計とすることから、それらを含めたより総合的な汚水処理事業の経営状況を勘案しながら、本市が策定した下水道事業基本計画に基づき、事業を実施していきます。</t>
    <rPh sb="77" eb="79">
      <t>カンハイ</t>
    </rPh>
    <rPh sb="143" eb="145">
      <t>ホンシ</t>
    </rPh>
    <rPh sb="146" eb="148">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</si>
</sst>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6B-4B1C-9DAA-7538B59E73E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46B-4B1C-9DAA-7538B59E73E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80</c:v>
                </c:pt>
                <c:pt idx="1">
                  <c:v>80</c:v>
                </c:pt>
                <c:pt idx="2">
                  <c:v>66.67</c:v>
                </c:pt>
                <c:pt idx="3">
                  <c:v>73.33</c:v>
                </c:pt>
                <c:pt idx="4">
                  <c:v>60</c:v>
                </c:pt>
              </c:numCache>
            </c:numRef>
          </c:val>
          <c:extLst>
            <c:ext xmlns:c16="http://schemas.microsoft.com/office/drawing/2014/chart" uri="{C3380CC4-5D6E-409C-BE32-E72D297353CC}">
              <c16:uniqueId val="{00000000-077D-4AE9-B5EC-3A90F10BE39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26.64</c:v>
                </c:pt>
                <c:pt idx="1">
                  <c:v>26.11</c:v>
                </c:pt>
                <c:pt idx="2">
                  <c:v>24.44</c:v>
                </c:pt>
                <c:pt idx="3">
                  <c:v>25.16</c:v>
                </c:pt>
                <c:pt idx="4">
                  <c:v>26.69</c:v>
                </c:pt>
              </c:numCache>
            </c:numRef>
          </c:val>
          <c:smooth val="0"/>
          <c:extLst>
            <c:ext xmlns:c16="http://schemas.microsoft.com/office/drawing/2014/chart" uri="{C3380CC4-5D6E-409C-BE32-E72D297353CC}">
              <c16:uniqueId val="{00000001-077D-4AE9-B5EC-3A90F10BE39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D2A-4705-909C-8D5BF08A7AC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95.52</c:v>
                </c:pt>
                <c:pt idx="1">
                  <c:v>94.97</c:v>
                </c:pt>
                <c:pt idx="2">
                  <c:v>95.52</c:v>
                </c:pt>
                <c:pt idx="3">
                  <c:v>95.65</c:v>
                </c:pt>
                <c:pt idx="4">
                  <c:v>94.53</c:v>
                </c:pt>
              </c:numCache>
            </c:numRef>
          </c:val>
          <c:smooth val="0"/>
          <c:extLst>
            <c:ext xmlns:c16="http://schemas.microsoft.com/office/drawing/2014/chart" uri="{C3380CC4-5D6E-409C-BE32-E72D297353CC}">
              <c16:uniqueId val="{00000001-9D2A-4705-909C-8D5BF08A7AC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680-4F73-B9AB-4903B63E7BD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80-4F73-B9AB-4903B63E7BD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F3-451A-897C-B74168B9220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F3-451A-897C-B74168B9220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78-43F4-A0E4-9B69090F979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78-43F4-A0E4-9B69090F979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29-4E68-89FA-5FF6EC370D5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29-4E68-89FA-5FF6EC370D5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C8-4DFC-9921-A82092EF2C8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C8-4DFC-9921-A82092EF2C8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30.92</c:v>
                </c:pt>
                <c:pt idx="1">
                  <c:v>2.12</c:v>
                </c:pt>
                <c:pt idx="2">
                  <c:v>2.5299999999999998</c:v>
                </c:pt>
                <c:pt idx="3">
                  <c:v>2.2799999999999998</c:v>
                </c:pt>
                <c:pt idx="4">
                  <c:v>2.4500000000000002</c:v>
                </c:pt>
              </c:numCache>
            </c:numRef>
          </c:val>
          <c:extLst>
            <c:ext xmlns:c16="http://schemas.microsoft.com/office/drawing/2014/chart" uri="{C3380CC4-5D6E-409C-BE32-E72D297353CC}">
              <c16:uniqueId val="{00000000-8468-4EA1-A989-0A34F818B4F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129.4</c:v>
                </c:pt>
                <c:pt idx="1">
                  <c:v>126.26</c:v>
                </c:pt>
                <c:pt idx="2">
                  <c:v>113.17</c:v>
                </c:pt>
                <c:pt idx="3">
                  <c:v>160.77000000000001</c:v>
                </c:pt>
                <c:pt idx="4">
                  <c:v>142.38</c:v>
                </c:pt>
              </c:numCache>
            </c:numRef>
          </c:val>
          <c:smooth val="0"/>
          <c:extLst>
            <c:ext xmlns:c16="http://schemas.microsoft.com/office/drawing/2014/chart" uri="{C3380CC4-5D6E-409C-BE32-E72D297353CC}">
              <c16:uniqueId val="{00000001-8468-4EA1-A989-0A34F818B4F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36.33</c:v>
                </c:pt>
                <c:pt idx="1">
                  <c:v>56.81</c:v>
                </c:pt>
                <c:pt idx="2">
                  <c:v>22.48</c:v>
                </c:pt>
                <c:pt idx="3">
                  <c:v>24.05</c:v>
                </c:pt>
                <c:pt idx="4">
                  <c:v>31.91</c:v>
                </c:pt>
              </c:numCache>
            </c:numRef>
          </c:val>
          <c:extLst>
            <c:ext xmlns:c16="http://schemas.microsoft.com/office/drawing/2014/chart" uri="{C3380CC4-5D6E-409C-BE32-E72D297353CC}">
              <c16:uniqueId val="{00000000-00AF-4FE2-9C20-F90F7BE0B7E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38.409999999999997</c:v>
                </c:pt>
                <c:pt idx="1">
                  <c:v>35.869999999999997</c:v>
                </c:pt>
                <c:pt idx="2">
                  <c:v>31.6</c:v>
                </c:pt>
                <c:pt idx="3">
                  <c:v>30.19</c:v>
                </c:pt>
                <c:pt idx="4">
                  <c:v>27.52</c:v>
                </c:pt>
              </c:numCache>
            </c:numRef>
          </c:val>
          <c:smooth val="0"/>
          <c:extLst>
            <c:ext xmlns:c16="http://schemas.microsoft.com/office/drawing/2014/chart" uri="{C3380CC4-5D6E-409C-BE32-E72D297353CC}">
              <c16:uniqueId val="{00000001-00AF-4FE2-9C20-F90F7BE0B7E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459.36</c:v>
                </c:pt>
                <c:pt idx="1">
                  <c:v>292.2</c:v>
                </c:pt>
                <c:pt idx="2">
                  <c:v>783.96</c:v>
                </c:pt>
                <c:pt idx="3">
                  <c:v>757.39</c:v>
                </c:pt>
                <c:pt idx="4">
                  <c:v>638.64</c:v>
                </c:pt>
              </c:numCache>
            </c:numRef>
          </c:val>
          <c:extLst>
            <c:ext xmlns:c16="http://schemas.microsoft.com/office/drawing/2014/chart" uri="{C3380CC4-5D6E-409C-BE32-E72D297353CC}">
              <c16:uniqueId val="{00000000-5800-4D5C-9C37-91C91F9D13C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501.56</c:v>
                </c:pt>
                <c:pt idx="1">
                  <c:v>528.78</c:v>
                </c:pt>
                <c:pt idx="2">
                  <c:v>596.92999999999995</c:v>
                </c:pt>
                <c:pt idx="3">
                  <c:v>631.54999999999995</c:v>
                </c:pt>
                <c:pt idx="4">
                  <c:v>659.63</c:v>
                </c:pt>
              </c:numCache>
            </c:numRef>
          </c:val>
          <c:smooth val="0"/>
          <c:extLst>
            <c:ext xmlns:c16="http://schemas.microsoft.com/office/drawing/2014/chart" uri="{C3380CC4-5D6E-409C-BE32-E72D297353CC}">
              <c16:uniqueId val="{00000001-5800-4D5C-9C37-91C91F9D13C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【153.64】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【28.95】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津市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簡易排水</v>
      </c>
      <c r="Q8" s="64"/>
      <c r="R8" s="64"/>
      <c r="S8" s="64"/>
      <c r="T8" s="64"/>
      <c r="U8" s="64"/>
      <c r="V8" s="64"/>
      <c r="W8" s="64" t="str">
        <f>データ!L6</f>
        <v>J2</v>
      </c>
      <c r="X8" s="64"/>
      <c r="Y8" s="64"/>
      <c r="Z8" s="64"/>
      <c r="AA8" s="64"/>
      <c r="AB8" s="64"/>
      <c r="AC8" s="64"/>
      <c r="AD8" s="65" t="str">
        <f>データ!$M$6</f>
        <v>非設置</v>
      </c>
      <c r="AE8" s="65"/>
      <c r="AF8" s="65"/>
      <c r="AG8" s="65"/>
      <c r="AH8" s="65"/>
      <c r="AI8" s="65"/>
      <c r="AJ8" s="65"/>
      <c r="AK8" s="3"/>
      <c r="AL8" s="45">
        <f>データ!S6</f>
        <v>271000</v>
      </c>
      <c r="AM8" s="45"/>
      <c r="AN8" s="45"/>
      <c r="AO8" s="45"/>
      <c r="AP8" s="45"/>
      <c r="AQ8" s="45"/>
      <c r="AR8" s="45"/>
      <c r="AS8" s="45"/>
      <c r="AT8" s="44">
        <f>データ!T6</f>
        <v>711.18</v>
      </c>
      <c r="AU8" s="44"/>
      <c r="AV8" s="44"/>
      <c r="AW8" s="44"/>
      <c r="AX8" s="44"/>
      <c r="AY8" s="44"/>
      <c r="AZ8" s="44"/>
      <c r="BA8" s="44"/>
      <c r="BB8" s="44">
        <f>データ!U6</f>
        <v>381.06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0.01</v>
      </c>
      <c r="Q10" s="44"/>
      <c r="R10" s="44"/>
      <c r="S10" s="44"/>
      <c r="T10" s="44"/>
      <c r="U10" s="44"/>
      <c r="V10" s="44"/>
      <c r="W10" s="44">
        <f>データ!Q6</f>
        <v>100</v>
      </c>
      <c r="X10" s="44"/>
      <c r="Y10" s="44"/>
      <c r="Z10" s="44"/>
      <c r="AA10" s="44"/>
      <c r="AB10" s="44"/>
      <c r="AC10" s="44"/>
      <c r="AD10" s="45">
        <f>データ!R6</f>
        <v>3190</v>
      </c>
      <c r="AE10" s="45"/>
      <c r="AF10" s="45"/>
      <c r="AG10" s="45"/>
      <c r="AH10" s="45"/>
      <c r="AI10" s="45"/>
      <c r="AJ10" s="45"/>
      <c r="AK10" s="2"/>
      <c r="AL10" s="45">
        <f>データ!V6</f>
        <v>38</v>
      </c>
      <c r="AM10" s="45"/>
      <c r="AN10" s="45"/>
      <c r="AO10" s="45"/>
      <c r="AP10" s="45"/>
      <c r="AQ10" s="45"/>
      <c r="AR10" s="45"/>
      <c r="AS10" s="45"/>
      <c r="AT10" s="44">
        <f>データ!W6</f>
        <v>0.02</v>
      </c>
      <c r="AU10" s="44"/>
      <c r="AV10" s="44"/>
      <c r="AW10" s="44"/>
      <c r="AX10" s="44"/>
      <c r="AY10" s="44"/>
      <c r="AZ10" s="44"/>
      <c r="BA10" s="44"/>
      <c r="BB10" s="44">
        <f>データ!X6</f>
        <v>1900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【153.64】</v>
      </c>
      <c r="I86" s="12" t="str">
        <f>データ!CA6</f>
        <v>【28.95】</v>
      </c>
      <c r="J86" s="12" t="str">
        <f>データ!CL6</f>
        <v>【641.14】</v>
      </c>
      <c r="K86" s="12" t="str">
        <f>データ!CW6</f>
        <v>【27.23】</v>
      </c>
      <c r="L86" s="12" t="str">
        <f>データ!DH6</f>
        <v>【95.29】</v>
      </c>
      <c r="M86" s="12" t="s">
        <v>44</v>
      </c>
      <c r="N86" s="12" t="s">
        <v>44</v>
      </c>
      <c r="O86" s="12" t="str">
        <f>データ!EO6</f>
        <v>【0.00】</v>
      </c>
    </row>
  </sheetData>
  <sheetProtection algorithmName="SHA-512" hashValue="NiWyoCQDytqxmFZYm+HP2HBYFXUPWRsfX/hCJo4k9yEa5P+ka8KkjmLRHXFHaMCsILar1gWcHchpm9Njg2ZxCg==" saltValue="yyvjq/0IjqCjjuWQgz25X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242012</v>
      </c>
      <c r="D6" s="19">
        <f t="shared" si="3"/>
        <v>47</v>
      </c>
      <c r="E6" s="19">
        <f t="shared" si="3"/>
        <v>17</v>
      </c>
      <c r="F6" s="19">
        <f t="shared" si="3"/>
        <v>8</v>
      </c>
      <c r="G6" s="19">
        <f t="shared" si="3"/>
        <v>0</v>
      </c>
      <c r="H6" s="19" t="str">
        <f t="shared" si="3"/>
        <v>三重県　津市</v>
      </c>
      <c r="I6" s="19" t="str">
        <f t="shared" si="3"/>
        <v>法非適用</v>
      </c>
      <c r="J6" s="19" t="str">
        <f t="shared" si="3"/>
        <v>下水道事業</v>
      </c>
      <c r="K6" s="19" t="str">
        <f t="shared" si="3"/>
        <v>簡易排水</v>
      </c>
      <c r="L6" s="19" t="str">
        <f t="shared" si="3"/>
        <v>J2</v>
      </c>
      <c r="M6" s="19" t="str">
        <f t="shared" si="3"/>
        <v>非設置</v>
      </c>
      <c r="N6" s="20" t="str">
        <f t="shared" si="3"/>
        <v>-</v>
      </c>
      <c r="O6" s="20" t="str">
        <f t="shared" si="3"/>
        <v>該当数値なし</v>
      </c>
      <c r="P6" s="20">
        <f t="shared" si="3"/>
        <v>0.01</v>
      </c>
      <c r="Q6" s="20">
        <f t="shared" si="3"/>
        <v>100</v>
      </c>
      <c r="R6" s="20">
        <f t="shared" si="3"/>
        <v>3190</v>
      </c>
      <c r="S6" s="20">
        <f t="shared" si="3"/>
        <v>271000</v>
      </c>
      <c r="T6" s="20">
        <f t="shared" si="3"/>
        <v>711.18</v>
      </c>
      <c r="U6" s="20">
        <f t="shared" si="3"/>
        <v>381.06</v>
      </c>
      <c r="V6" s="20">
        <f t="shared" si="3"/>
        <v>38</v>
      </c>
      <c r="W6" s="20">
        <f t="shared" si="3"/>
        <v>0.02</v>
      </c>
      <c r="X6" s="20">
        <f t="shared" si="3"/>
        <v>1900</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30.92</v>
      </c>
      <c r="BG6" s="21">
        <f t="shared" ref="BG6:BO6" si="7">IF(BG7="",NA(),BG7)</f>
        <v>2.12</v>
      </c>
      <c r="BH6" s="21">
        <f t="shared" si="7"/>
        <v>2.5299999999999998</v>
      </c>
      <c r="BI6" s="21">
        <f t="shared" si="7"/>
        <v>2.2799999999999998</v>
      </c>
      <c r="BJ6" s="21">
        <f t="shared" si="7"/>
        <v>2.4500000000000002</v>
      </c>
      <c r="BK6" s="21">
        <f t="shared" si="7"/>
        <v>129.4</v>
      </c>
      <c r="BL6" s="21">
        <f t="shared" si="7"/>
        <v>126.26</v>
      </c>
      <c r="BM6" s="21">
        <f t="shared" si="7"/>
        <v>113.17</v>
      </c>
      <c r="BN6" s="21">
        <f t="shared" si="7"/>
        <v>160.77000000000001</v>
      </c>
      <c r="BO6" s="21">
        <f t="shared" si="7"/>
        <v>142.38</v>
      </c>
      <c r="BP6" s="20" t="str">
        <f>IF(BP7="","",IF(BP7="-","【-】","【"&amp;SUBSTITUTE(TEXT(BP7,"#,##0.00"),"-","△")&amp;"】"))</f>
        <v>【153.64】</v>
      </c>
      <c r="BQ6" s="21">
        <f>IF(BQ7="",NA(),BQ7)</f>
        <v>36.33</v>
      </c>
      <c r="BR6" s="21">
        <f t="shared" ref="BR6:BZ6" si="8">IF(BR7="",NA(),BR7)</f>
        <v>56.81</v>
      </c>
      <c r="BS6" s="21">
        <f t="shared" si="8"/>
        <v>22.48</v>
      </c>
      <c r="BT6" s="21">
        <f t="shared" si="8"/>
        <v>24.05</v>
      </c>
      <c r="BU6" s="21">
        <f t="shared" si="8"/>
        <v>31.91</v>
      </c>
      <c r="BV6" s="21">
        <f t="shared" si="8"/>
        <v>38.409999999999997</v>
      </c>
      <c r="BW6" s="21">
        <f t="shared" si="8"/>
        <v>35.869999999999997</v>
      </c>
      <c r="BX6" s="21">
        <f t="shared" si="8"/>
        <v>31.6</v>
      </c>
      <c r="BY6" s="21">
        <f t="shared" si="8"/>
        <v>30.19</v>
      </c>
      <c r="BZ6" s="21">
        <f t="shared" si="8"/>
        <v>27.52</v>
      </c>
      <c r="CA6" s="20" t="str">
        <f>IF(CA7="","",IF(CA7="-","【-】","【"&amp;SUBSTITUTE(TEXT(CA7,"#,##0.00"),"-","△")&amp;"】"))</f>
        <v>【28.95】</v>
      </c>
      <c r="CB6" s="21">
        <f>IF(CB7="",NA(),CB7)</f>
        <v>459.36</v>
      </c>
      <c r="CC6" s="21">
        <f t="shared" ref="CC6:CK6" si="9">IF(CC7="",NA(),CC7)</f>
        <v>292.2</v>
      </c>
      <c r="CD6" s="21">
        <f t="shared" si="9"/>
        <v>783.96</v>
      </c>
      <c r="CE6" s="21">
        <f t="shared" si="9"/>
        <v>757.39</v>
      </c>
      <c r="CF6" s="21">
        <f t="shared" si="9"/>
        <v>638.64</v>
      </c>
      <c r="CG6" s="21">
        <f t="shared" si="9"/>
        <v>501.56</v>
      </c>
      <c r="CH6" s="21">
        <f t="shared" si="9"/>
        <v>528.78</v>
      </c>
      <c r="CI6" s="21">
        <f t="shared" si="9"/>
        <v>596.92999999999995</v>
      </c>
      <c r="CJ6" s="21">
        <f t="shared" si="9"/>
        <v>631.54999999999995</v>
      </c>
      <c r="CK6" s="21">
        <f t="shared" si="9"/>
        <v>659.63</v>
      </c>
      <c r="CL6" s="20" t="str">
        <f>IF(CL7="","",IF(CL7="-","【-】","【"&amp;SUBSTITUTE(TEXT(CL7,"#,##0.00"),"-","△")&amp;"】"))</f>
        <v>【641.14】</v>
      </c>
      <c r="CM6" s="21">
        <f>IF(CM7="",NA(),CM7)</f>
        <v>80</v>
      </c>
      <c r="CN6" s="21">
        <f t="shared" ref="CN6:CV6" si="10">IF(CN7="",NA(),CN7)</f>
        <v>80</v>
      </c>
      <c r="CO6" s="21">
        <f t="shared" si="10"/>
        <v>66.67</v>
      </c>
      <c r="CP6" s="21">
        <f t="shared" si="10"/>
        <v>73.33</v>
      </c>
      <c r="CQ6" s="21">
        <f t="shared" si="10"/>
        <v>60</v>
      </c>
      <c r="CR6" s="21">
        <f t="shared" si="10"/>
        <v>26.64</v>
      </c>
      <c r="CS6" s="21">
        <f t="shared" si="10"/>
        <v>26.11</v>
      </c>
      <c r="CT6" s="21">
        <f t="shared" si="10"/>
        <v>24.44</v>
      </c>
      <c r="CU6" s="21">
        <f t="shared" si="10"/>
        <v>25.16</v>
      </c>
      <c r="CV6" s="21">
        <f t="shared" si="10"/>
        <v>26.69</v>
      </c>
      <c r="CW6" s="20" t="str">
        <f>IF(CW7="","",IF(CW7="-","【-】","【"&amp;SUBSTITUTE(TEXT(CW7,"#,##0.00"),"-","△")&amp;"】"))</f>
        <v>【27.23】</v>
      </c>
      <c r="CX6" s="21">
        <f>IF(CX7="",NA(),CX7)</f>
        <v>100</v>
      </c>
      <c r="CY6" s="21">
        <f t="shared" ref="CY6:DG6" si="11">IF(CY7="",NA(),CY7)</f>
        <v>100</v>
      </c>
      <c r="CZ6" s="21">
        <f t="shared" si="11"/>
        <v>100</v>
      </c>
      <c r="DA6" s="21">
        <f t="shared" si="11"/>
        <v>100</v>
      </c>
      <c r="DB6" s="21">
        <f t="shared" si="11"/>
        <v>100</v>
      </c>
      <c r="DC6" s="21">
        <f t="shared" si="11"/>
        <v>95.52</v>
      </c>
      <c r="DD6" s="21">
        <f t="shared" si="11"/>
        <v>94.97</v>
      </c>
      <c r="DE6" s="21">
        <f t="shared" si="11"/>
        <v>95.52</v>
      </c>
      <c r="DF6" s="21">
        <f t="shared" si="11"/>
        <v>95.65</v>
      </c>
      <c r="DG6" s="21">
        <f t="shared" si="11"/>
        <v>94.53</v>
      </c>
      <c r="DH6" s="20" t="str">
        <f>IF(DH7="","",IF(DH7="-","【-】","【"&amp;SUBSTITUTE(TEXT(DH7,"#,##0.00"),"-","△")&amp;"】"))</f>
        <v>【95.29】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2">
      <c r="A7" s="14"/>
      <c r="B7" s="23">
        <v>2023</v>
      </c>
      <c r="C7" s="23">
        <v>242012</v>
      </c>
      <c r="D7" s="23">
        <v>47</v>
      </c>
      <c r="E7" s="23">
        <v>17</v>
      </c>
      <c r="F7" s="23">
        <v>8</v>
      </c>
      <c r="G7" s="23">
        <v>0</v>
      </c>
      <c r="H7" s="23" t="s">
        <v>98</v>
      </c>
      <c r="I7" s="23" t="s">
        <v>99</v>
      </c>
      <c r="J7" s="23" t="s">
        <v>100</v>
      </c>
      <c r="K7" s="23" t="s">
        <v>101</v>
      </c>
      <c r="L7" s="23" t="s">
        <v>102</v>
      </c>
      <c r="M7" s="23" t="s">
        <v>103</v>
      </c>
      <c r="N7" s="24" t="s">
        <v>104</v>
      </c>
      <c r="O7" s="24" t="s">
        <v>105</v>
      </c>
      <c r="P7" s="24">
        <v>0.01</v>
      </c>
      <c r="Q7" s="24">
        <v>100</v>
      </c>
      <c r="R7" s="24">
        <v>3190</v>
      </c>
      <c r="S7" s="24">
        <v>271000</v>
      </c>
      <c r="T7" s="24">
        <v>711.18</v>
      </c>
      <c r="U7" s="24">
        <v>381.06</v>
      </c>
      <c r="V7" s="24">
        <v>38</v>
      </c>
      <c r="W7" s="24">
        <v>0.02</v>
      </c>
      <c r="X7" s="24">
        <v>1900</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30.92</v>
      </c>
      <c r="BG7" s="24">
        <v>2.12</v>
      </c>
      <c r="BH7" s="24">
        <v>2.5299999999999998</v>
      </c>
      <c r="BI7" s="24">
        <v>2.2799999999999998</v>
      </c>
      <c r="BJ7" s="24">
        <v>2.4500000000000002</v>
      </c>
      <c r="BK7" s="24">
        <v>129.4</v>
      </c>
      <c r="BL7" s="24">
        <v>126.26</v>
      </c>
      <c r="BM7" s="24">
        <v>113.17</v>
      </c>
      <c r="BN7" s="24">
        <v>160.77000000000001</v>
      </c>
      <c r="BO7" s="24">
        <v>142.38</v>
      </c>
      <c r="BP7" s="24">
        <v>153.63999999999999</v>
      </c>
      <c r="BQ7" s="24">
        <v>36.33</v>
      </c>
      <c r="BR7" s="24">
        <v>56.81</v>
      </c>
      <c r="BS7" s="24">
        <v>22.48</v>
      </c>
      <c r="BT7" s="24">
        <v>24.05</v>
      </c>
      <c r="BU7" s="24">
        <v>31.91</v>
      </c>
      <c r="BV7" s="24">
        <v>38.409999999999997</v>
      </c>
      <c r="BW7" s="24">
        <v>35.869999999999997</v>
      </c>
      <c r="BX7" s="24">
        <v>31.6</v>
      </c>
      <c r="BY7" s="24">
        <v>30.19</v>
      </c>
      <c r="BZ7" s="24">
        <v>27.52</v>
      </c>
      <c r="CA7" s="24">
        <v>28.95</v>
      </c>
      <c r="CB7" s="24">
        <v>459.36</v>
      </c>
      <c r="CC7" s="24">
        <v>292.2</v>
      </c>
      <c r="CD7" s="24">
        <v>783.96</v>
      </c>
      <c r="CE7" s="24">
        <v>757.39</v>
      </c>
      <c r="CF7" s="24">
        <v>638.64</v>
      </c>
      <c r="CG7" s="24">
        <v>501.56</v>
      </c>
      <c r="CH7" s="24">
        <v>528.78</v>
      </c>
      <c r="CI7" s="24">
        <v>596.92999999999995</v>
      </c>
      <c r="CJ7" s="24">
        <v>631.54999999999995</v>
      </c>
      <c r="CK7" s="24">
        <v>659.63</v>
      </c>
      <c r="CL7" s="24">
        <v>641.14</v>
      </c>
      <c r="CM7" s="24">
        <v>80</v>
      </c>
      <c r="CN7" s="24">
        <v>80</v>
      </c>
      <c r="CO7" s="24">
        <v>66.67</v>
      </c>
      <c r="CP7" s="24">
        <v>73.33</v>
      </c>
      <c r="CQ7" s="24">
        <v>60</v>
      </c>
      <c r="CR7" s="24">
        <v>26.64</v>
      </c>
      <c r="CS7" s="24">
        <v>26.11</v>
      </c>
      <c r="CT7" s="24">
        <v>24.44</v>
      </c>
      <c r="CU7" s="24">
        <v>25.16</v>
      </c>
      <c r="CV7" s="24">
        <v>26.69</v>
      </c>
      <c r="CW7" s="24">
        <v>27.23</v>
      </c>
      <c r="CX7" s="24">
        <v>100</v>
      </c>
      <c r="CY7" s="24">
        <v>100</v>
      </c>
      <c r="CZ7" s="24">
        <v>100</v>
      </c>
      <c r="DA7" s="24">
        <v>100</v>
      </c>
      <c r="DB7" s="24">
        <v>100</v>
      </c>
      <c r="DC7" s="24">
        <v>95.52</v>
      </c>
      <c r="DD7" s="24">
        <v>94.97</v>
      </c>
      <c r="DE7" s="24">
        <v>95.52</v>
      </c>
      <c r="DF7" s="24">
        <v>95.65</v>
      </c>
      <c r="DG7" s="24">
        <v>94.53</v>
      </c>
      <c r="DH7" s="24">
        <v>95.29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